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2047\Desktop\"/>
    </mc:Choice>
  </mc:AlternateContent>
  <xr:revisionPtr revIDLastSave="0" documentId="8_{A8D4EEAA-D006-4327-BD47-E6F0EFDA13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káció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57" i="1" l="1"/>
  <c r="AA657" i="1"/>
  <c r="Z657" i="1"/>
  <c r="Y657" i="1"/>
  <c r="W657" i="1"/>
  <c r="V657" i="1"/>
  <c r="U657" i="1"/>
  <c r="T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A657" i="1"/>
  <c r="AB656" i="1"/>
  <c r="AA656" i="1"/>
  <c r="Z656" i="1"/>
  <c r="Y656" i="1"/>
  <c r="W656" i="1"/>
  <c r="V656" i="1"/>
  <c r="U656" i="1"/>
  <c r="T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A656" i="1"/>
  <c r="AB655" i="1"/>
  <c r="AA655" i="1"/>
  <c r="Z655" i="1"/>
  <c r="Y655" i="1"/>
  <c r="W655" i="1"/>
  <c r="V655" i="1"/>
  <c r="U655" i="1"/>
  <c r="T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A655" i="1"/>
  <c r="AB654" i="1"/>
  <c r="AA654" i="1"/>
  <c r="Z654" i="1"/>
  <c r="Y654" i="1"/>
  <c r="W654" i="1"/>
  <c r="V654" i="1"/>
  <c r="U654" i="1"/>
  <c r="T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A654" i="1"/>
  <c r="AB653" i="1"/>
  <c r="AA653" i="1"/>
  <c r="Z653" i="1"/>
  <c r="Y653" i="1"/>
  <c r="W653" i="1"/>
  <c r="V653" i="1"/>
  <c r="U653" i="1"/>
  <c r="T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A653" i="1"/>
  <c r="AB652" i="1"/>
  <c r="AA652" i="1"/>
  <c r="Z652" i="1"/>
  <c r="Y652" i="1"/>
  <c r="W652" i="1"/>
  <c r="V652" i="1"/>
  <c r="U652" i="1"/>
  <c r="T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A652" i="1"/>
  <c r="AB651" i="1"/>
  <c r="AA651" i="1"/>
  <c r="Z651" i="1"/>
  <c r="Y651" i="1"/>
  <c r="W651" i="1"/>
  <c r="V651" i="1"/>
  <c r="U651" i="1"/>
  <c r="T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A651" i="1"/>
  <c r="AB650" i="1"/>
  <c r="AA650" i="1"/>
  <c r="Z650" i="1"/>
  <c r="Y650" i="1"/>
  <c r="W650" i="1"/>
  <c r="V650" i="1"/>
  <c r="U650" i="1"/>
  <c r="T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A650" i="1"/>
  <c r="AB649" i="1"/>
  <c r="AA649" i="1"/>
  <c r="Z649" i="1"/>
  <c r="Y649" i="1"/>
  <c r="W649" i="1"/>
  <c r="V649" i="1"/>
  <c r="U649" i="1"/>
  <c r="T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A649" i="1"/>
  <c r="AB648" i="1"/>
  <c r="AA648" i="1"/>
  <c r="Z648" i="1"/>
  <c r="Y648" i="1"/>
  <c r="W648" i="1"/>
  <c r="V648" i="1"/>
  <c r="U648" i="1"/>
  <c r="T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A648" i="1"/>
  <c r="AB647" i="1"/>
  <c r="AA647" i="1"/>
  <c r="Z647" i="1"/>
  <c r="Y647" i="1"/>
  <c r="W647" i="1"/>
  <c r="V647" i="1"/>
  <c r="U647" i="1"/>
  <c r="T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A647" i="1"/>
  <c r="AB646" i="1"/>
  <c r="AA646" i="1"/>
  <c r="Z646" i="1"/>
  <c r="Y646" i="1"/>
  <c r="W646" i="1"/>
  <c r="V646" i="1"/>
  <c r="U646" i="1"/>
  <c r="T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A646" i="1"/>
  <c r="AB645" i="1"/>
  <c r="AA645" i="1"/>
  <c r="Z645" i="1"/>
  <c r="Y645" i="1"/>
  <c r="W645" i="1"/>
  <c r="V645" i="1"/>
  <c r="U645" i="1"/>
  <c r="T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A645" i="1"/>
  <c r="AB644" i="1"/>
  <c r="AA644" i="1"/>
  <c r="Z644" i="1"/>
  <c r="Y644" i="1"/>
  <c r="W644" i="1"/>
  <c r="V644" i="1"/>
  <c r="U644" i="1"/>
  <c r="T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A644" i="1"/>
  <c r="AB643" i="1"/>
  <c r="AA643" i="1"/>
  <c r="Z643" i="1"/>
  <c r="Y643" i="1"/>
  <c r="W643" i="1"/>
  <c r="V643" i="1"/>
  <c r="U643" i="1"/>
  <c r="T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A643" i="1"/>
  <c r="AB642" i="1"/>
  <c r="AA642" i="1"/>
  <c r="Z642" i="1"/>
  <c r="Y642" i="1"/>
  <c r="W642" i="1"/>
  <c r="V642" i="1"/>
  <c r="U642" i="1"/>
  <c r="T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A642" i="1"/>
  <c r="AB641" i="1"/>
  <c r="AA641" i="1"/>
  <c r="Z641" i="1"/>
  <c r="Y641" i="1"/>
  <c r="W641" i="1"/>
  <c r="V641" i="1"/>
  <c r="U641" i="1"/>
  <c r="T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A641" i="1"/>
  <c r="AB640" i="1"/>
  <c r="AA640" i="1"/>
  <c r="Z640" i="1"/>
  <c r="Y640" i="1"/>
  <c r="W640" i="1"/>
  <c r="V640" i="1"/>
  <c r="U640" i="1"/>
  <c r="T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A640" i="1"/>
  <c r="AB639" i="1"/>
  <c r="AA639" i="1"/>
  <c r="Z639" i="1"/>
  <c r="Y639" i="1"/>
  <c r="W639" i="1"/>
  <c r="V639" i="1"/>
  <c r="U639" i="1"/>
  <c r="T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A639" i="1"/>
  <c r="AB638" i="1"/>
  <c r="AA638" i="1"/>
  <c r="Z638" i="1"/>
  <c r="Y638" i="1"/>
  <c r="W638" i="1"/>
  <c r="V638" i="1"/>
  <c r="U638" i="1"/>
  <c r="T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A638" i="1"/>
  <c r="AB637" i="1"/>
  <c r="AA637" i="1"/>
  <c r="Z637" i="1"/>
  <c r="Y637" i="1"/>
  <c r="W637" i="1"/>
  <c r="V637" i="1"/>
  <c r="U637" i="1"/>
  <c r="T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A637" i="1"/>
  <c r="AB636" i="1"/>
  <c r="AA636" i="1"/>
  <c r="Z636" i="1"/>
  <c r="Y636" i="1"/>
  <c r="W636" i="1"/>
  <c r="V636" i="1"/>
  <c r="U636" i="1"/>
  <c r="T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A636" i="1"/>
  <c r="AB635" i="1"/>
  <c r="AA635" i="1"/>
  <c r="Z635" i="1"/>
  <c r="Y635" i="1"/>
  <c r="W635" i="1"/>
  <c r="V635" i="1"/>
  <c r="U635" i="1"/>
  <c r="T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A635" i="1"/>
  <c r="AB634" i="1"/>
  <c r="AA634" i="1"/>
  <c r="Z634" i="1"/>
  <c r="Y634" i="1"/>
  <c r="W634" i="1"/>
  <c r="V634" i="1"/>
  <c r="U634" i="1"/>
  <c r="T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A634" i="1"/>
  <c r="AB633" i="1"/>
  <c r="AA633" i="1"/>
  <c r="Z633" i="1"/>
  <c r="Y633" i="1"/>
  <c r="W633" i="1"/>
  <c r="V633" i="1"/>
  <c r="U633" i="1"/>
  <c r="T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A633" i="1"/>
  <c r="AB632" i="1"/>
  <c r="AA632" i="1"/>
  <c r="Z632" i="1"/>
  <c r="Y632" i="1"/>
  <c r="W632" i="1"/>
  <c r="V632" i="1"/>
  <c r="U632" i="1"/>
  <c r="T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A632" i="1"/>
  <c r="AB631" i="1"/>
  <c r="AA631" i="1"/>
  <c r="Z631" i="1"/>
  <c r="Y631" i="1"/>
  <c r="W631" i="1"/>
  <c r="V631" i="1"/>
  <c r="U631" i="1"/>
  <c r="T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A631" i="1"/>
  <c r="AB630" i="1"/>
  <c r="AA630" i="1"/>
  <c r="Z630" i="1"/>
  <c r="Y630" i="1"/>
  <c r="W630" i="1"/>
  <c r="V630" i="1"/>
  <c r="U630" i="1"/>
  <c r="T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A630" i="1"/>
  <c r="AB629" i="1"/>
  <c r="AA629" i="1"/>
  <c r="Z629" i="1"/>
  <c r="Y629" i="1"/>
  <c r="W629" i="1"/>
  <c r="V629" i="1"/>
  <c r="U629" i="1"/>
  <c r="T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A629" i="1"/>
  <c r="AB628" i="1"/>
  <c r="AA628" i="1"/>
  <c r="Z628" i="1"/>
  <c r="Y628" i="1"/>
  <c r="W628" i="1"/>
  <c r="V628" i="1"/>
  <c r="U628" i="1"/>
  <c r="T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A628" i="1"/>
  <c r="AB627" i="1"/>
  <c r="AA627" i="1"/>
  <c r="Z627" i="1"/>
  <c r="Y627" i="1"/>
  <c r="W627" i="1"/>
  <c r="V627" i="1"/>
  <c r="U627" i="1"/>
  <c r="T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A627" i="1"/>
  <c r="AB626" i="1"/>
  <c r="AA626" i="1"/>
  <c r="Z626" i="1"/>
  <c r="Y626" i="1"/>
  <c r="W626" i="1"/>
  <c r="V626" i="1"/>
  <c r="U626" i="1"/>
  <c r="T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A626" i="1"/>
  <c r="AB625" i="1"/>
  <c r="AA625" i="1"/>
  <c r="Z625" i="1"/>
  <c r="Y625" i="1"/>
  <c r="W625" i="1"/>
  <c r="V625" i="1"/>
  <c r="U625" i="1"/>
  <c r="T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A625" i="1"/>
  <c r="AB624" i="1"/>
  <c r="AA624" i="1"/>
  <c r="Z624" i="1"/>
  <c r="Y624" i="1"/>
  <c r="W624" i="1"/>
  <c r="V624" i="1"/>
  <c r="U624" i="1"/>
  <c r="T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A624" i="1"/>
  <c r="AB623" i="1"/>
  <c r="AA623" i="1"/>
  <c r="Z623" i="1"/>
  <c r="Y623" i="1"/>
  <c r="W623" i="1"/>
  <c r="V623" i="1"/>
  <c r="U623" i="1"/>
  <c r="T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A623" i="1"/>
  <c r="AB622" i="1"/>
  <c r="AA622" i="1"/>
  <c r="Z622" i="1"/>
  <c r="Y622" i="1"/>
  <c r="W622" i="1"/>
  <c r="V622" i="1"/>
  <c r="U622" i="1"/>
  <c r="T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A622" i="1"/>
  <c r="AB621" i="1"/>
  <c r="AA621" i="1"/>
  <c r="Z621" i="1"/>
  <c r="Y621" i="1"/>
  <c r="W621" i="1"/>
  <c r="V621" i="1"/>
  <c r="U621" i="1"/>
  <c r="T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A621" i="1"/>
  <c r="AB620" i="1"/>
  <c r="AA620" i="1"/>
  <c r="Z620" i="1"/>
  <c r="Y620" i="1"/>
  <c r="W620" i="1"/>
  <c r="V620" i="1"/>
  <c r="U620" i="1"/>
  <c r="T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A620" i="1"/>
  <c r="AB619" i="1"/>
  <c r="AA619" i="1"/>
  <c r="Z619" i="1"/>
  <c r="Y619" i="1"/>
  <c r="W619" i="1"/>
  <c r="V619" i="1"/>
  <c r="U619" i="1"/>
  <c r="T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A619" i="1"/>
  <c r="AB618" i="1"/>
  <c r="AA618" i="1"/>
  <c r="Z618" i="1"/>
  <c r="Y618" i="1"/>
  <c r="W618" i="1"/>
  <c r="V618" i="1"/>
  <c r="U618" i="1"/>
  <c r="T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A618" i="1"/>
  <c r="AB617" i="1"/>
  <c r="AA617" i="1"/>
  <c r="Z617" i="1"/>
  <c r="Y617" i="1"/>
  <c r="W617" i="1"/>
  <c r="V617" i="1"/>
  <c r="U617" i="1"/>
  <c r="T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A617" i="1"/>
  <c r="AB616" i="1"/>
  <c r="AA616" i="1"/>
  <c r="Z616" i="1"/>
  <c r="Y616" i="1"/>
  <c r="W616" i="1"/>
  <c r="V616" i="1"/>
  <c r="U616" i="1"/>
  <c r="T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A616" i="1"/>
  <c r="AB615" i="1"/>
  <c r="AA615" i="1"/>
  <c r="Z615" i="1"/>
  <c r="Y615" i="1"/>
  <c r="W615" i="1"/>
  <c r="V615" i="1"/>
  <c r="U615" i="1"/>
  <c r="T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A615" i="1"/>
  <c r="AB614" i="1"/>
  <c r="AA614" i="1"/>
  <c r="Z614" i="1"/>
  <c r="Y614" i="1"/>
  <c r="W614" i="1"/>
  <c r="V614" i="1"/>
  <c r="U614" i="1"/>
  <c r="T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A614" i="1"/>
  <c r="AB613" i="1"/>
  <c r="AA613" i="1"/>
  <c r="Z613" i="1"/>
  <c r="Y613" i="1"/>
  <c r="W613" i="1"/>
  <c r="V613" i="1"/>
  <c r="U613" i="1"/>
  <c r="T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A613" i="1"/>
  <c r="AB612" i="1"/>
  <c r="AA612" i="1"/>
  <c r="Z612" i="1"/>
  <c r="Y612" i="1"/>
  <c r="W612" i="1"/>
  <c r="V612" i="1"/>
  <c r="U612" i="1"/>
  <c r="T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A612" i="1"/>
  <c r="AB611" i="1"/>
  <c r="AA611" i="1"/>
  <c r="Z611" i="1"/>
  <c r="Y611" i="1"/>
  <c r="W611" i="1"/>
  <c r="V611" i="1"/>
  <c r="U611" i="1"/>
  <c r="T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A611" i="1"/>
  <c r="AB610" i="1"/>
  <c r="AA610" i="1"/>
  <c r="Z610" i="1"/>
  <c r="Y610" i="1"/>
  <c r="W610" i="1"/>
  <c r="V610" i="1"/>
  <c r="U610" i="1"/>
  <c r="T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A610" i="1"/>
  <c r="AB609" i="1"/>
  <c r="AA609" i="1"/>
  <c r="Z609" i="1"/>
  <c r="Y609" i="1"/>
  <c r="W609" i="1"/>
  <c r="V609" i="1"/>
  <c r="U609" i="1"/>
  <c r="T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A609" i="1"/>
  <c r="AB608" i="1"/>
  <c r="AA608" i="1"/>
  <c r="Z608" i="1"/>
  <c r="Y608" i="1"/>
  <c r="W608" i="1"/>
  <c r="V608" i="1"/>
  <c r="U608" i="1"/>
  <c r="T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A608" i="1"/>
  <c r="AB607" i="1"/>
  <c r="AA607" i="1"/>
  <c r="Z607" i="1"/>
  <c r="Y607" i="1"/>
  <c r="W607" i="1"/>
  <c r="V607" i="1"/>
  <c r="U607" i="1"/>
  <c r="T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A607" i="1"/>
  <c r="AB606" i="1"/>
  <c r="AA606" i="1"/>
  <c r="Z606" i="1"/>
  <c r="Y606" i="1"/>
  <c r="W606" i="1"/>
  <c r="V606" i="1"/>
  <c r="U606" i="1"/>
  <c r="T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A606" i="1"/>
  <c r="AB605" i="1"/>
  <c r="AA605" i="1"/>
  <c r="Z605" i="1"/>
  <c r="Y605" i="1"/>
  <c r="W605" i="1"/>
  <c r="V605" i="1"/>
  <c r="U605" i="1"/>
  <c r="T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A605" i="1"/>
  <c r="AB604" i="1"/>
  <c r="AA604" i="1"/>
  <c r="Z604" i="1"/>
  <c r="Y604" i="1"/>
  <c r="W604" i="1"/>
  <c r="V604" i="1"/>
  <c r="U604" i="1"/>
  <c r="T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A604" i="1"/>
  <c r="AB603" i="1"/>
  <c r="AA603" i="1"/>
  <c r="Z603" i="1"/>
  <c r="Y603" i="1"/>
  <c r="W603" i="1"/>
  <c r="V603" i="1"/>
  <c r="U603" i="1"/>
  <c r="T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A603" i="1"/>
  <c r="AB602" i="1"/>
  <c r="AA602" i="1"/>
  <c r="Z602" i="1"/>
  <c r="Y602" i="1"/>
  <c r="W602" i="1"/>
  <c r="V602" i="1"/>
  <c r="U602" i="1"/>
  <c r="T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A602" i="1"/>
  <c r="AB601" i="1"/>
  <c r="AA601" i="1"/>
  <c r="Z601" i="1"/>
  <c r="Y601" i="1"/>
  <c r="W601" i="1"/>
  <c r="V601" i="1"/>
  <c r="U601" i="1"/>
  <c r="T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A601" i="1"/>
  <c r="AB600" i="1"/>
  <c r="AA600" i="1"/>
  <c r="Z600" i="1"/>
  <c r="Y600" i="1"/>
  <c r="W600" i="1"/>
  <c r="V600" i="1"/>
  <c r="U600" i="1"/>
  <c r="T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A600" i="1"/>
  <c r="AB599" i="1"/>
  <c r="AA599" i="1"/>
  <c r="Z599" i="1"/>
  <c r="Y599" i="1"/>
  <c r="W599" i="1"/>
  <c r="V599" i="1"/>
  <c r="U599" i="1"/>
  <c r="T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A599" i="1"/>
  <c r="AB598" i="1"/>
  <c r="AA598" i="1"/>
  <c r="Z598" i="1"/>
  <c r="Y598" i="1"/>
  <c r="W598" i="1"/>
  <c r="V598" i="1"/>
  <c r="U598" i="1"/>
  <c r="T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A598" i="1"/>
  <c r="AB597" i="1"/>
  <c r="AA597" i="1"/>
  <c r="Z597" i="1"/>
  <c r="Y597" i="1"/>
  <c r="W597" i="1"/>
  <c r="V597" i="1"/>
  <c r="U597" i="1"/>
  <c r="T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A597" i="1"/>
  <c r="AB596" i="1"/>
  <c r="AA596" i="1"/>
  <c r="Z596" i="1"/>
  <c r="Y596" i="1"/>
  <c r="W596" i="1"/>
  <c r="V596" i="1"/>
  <c r="U596" i="1"/>
  <c r="T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A596" i="1"/>
  <c r="AB595" i="1"/>
  <c r="AA595" i="1"/>
  <c r="Z595" i="1"/>
  <c r="Y595" i="1"/>
  <c r="W595" i="1"/>
  <c r="V595" i="1"/>
  <c r="U595" i="1"/>
  <c r="T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A595" i="1"/>
  <c r="AB594" i="1"/>
  <c r="AA594" i="1"/>
  <c r="Z594" i="1"/>
  <c r="Y594" i="1"/>
  <c r="W594" i="1"/>
  <c r="V594" i="1"/>
  <c r="U594" i="1"/>
  <c r="T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A594" i="1"/>
  <c r="AB593" i="1"/>
  <c r="AA593" i="1"/>
  <c r="Z593" i="1"/>
  <c r="Y593" i="1"/>
  <c r="W593" i="1"/>
  <c r="V593" i="1"/>
  <c r="U593" i="1"/>
  <c r="T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A593" i="1"/>
  <c r="AB592" i="1"/>
  <c r="AA592" i="1"/>
  <c r="Z592" i="1"/>
  <c r="Y592" i="1"/>
  <c r="W592" i="1"/>
  <c r="V592" i="1"/>
  <c r="U592" i="1"/>
  <c r="T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A592" i="1"/>
  <c r="AB591" i="1"/>
  <c r="AA591" i="1"/>
  <c r="Z591" i="1"/>
  <c r="Y591" i="1"/>
  <c r="W591" i="1"/>
  <c r="V591" i="1"/>
  <c r="U591" i="1"/>
  <c r="T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A591" i="1"/>
  <c r="AB590" i="1"/>
  <c r="AA590" i="1"/>
  <c r="Z590" i="1"/>
  <c r="Y590" i="1"/>
  <c r="W590" i="1"/>
  <c r="V590" i="1"/>
  <c r="U590" i="1"/>
  <c r="T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A590" i="1"/>
  <c r="AB589" i="1"/>
  <c r="AA589" i="1"/>
  <c r="Z589" i="1"/>
  <c r="Y589" i="1"/>
  <c r="W589" i="1"/>
  <c r="V589" i="1"/>
  <c r="U589" i="1"/>
  <c r="T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A589" i="1"/>
  <c r="AB588" i="1"/>
  <c r="AA588" i="1"/>
  <c r="Z588" i="1"/>
  <c r="Y588" i="1"/>
  <c r="W588" i="1"/>
  <c r="V588" i="1"/>
  <c r="U588" i="1"/>
  <c r="T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A588" i="1"/>
  <c r="AB587" i="1"/>
  <c r="AA587" i="1"/>
  <c r="Z587" i="1"/>
  <c r="Y587" i="1"/>
  <c r="W587" i="1"/>
  <c r="V587" i="1"/>
  <c r="U587" i="1"/>
  <c r="T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A587" i="1"/>
  <c r="AB586" i="1"/>
  <c r="AA586" i="1"/>
  <c r="Z586" i="1"/>
  <c r="Y586" i="1"/>
  <c r="W586" i="1"/>
  <c r="V586" i="1"/>
  <c r="U586" i="1"/>
  <c r="T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A586" i="1"/>
  <c r="AB585" i="1"/>
  <c r="AA585" i="1"/>
  <c r="Z585" i="1"/>
  <c r="Y585" i="1"/>
  <c r="W585" i="1"/>
  <c r="V585" i="1"/>
  <c r="U585" i="1"/>
  <c r="T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A585" i="1"/>
  <c r="AB584" i="1"/>
  <c r="AA584" i="1"/>
  <c r="Z584" i="1"/>
  <c r="Y584" i="1"/>
  <c r="W584" i="1"/>
  <c r="V584" i="1"/>
  <c r="U584" i="1"/>
  <c r="T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A584" i="1"/>
  <c r="AB583" i="1"/>
  <c r="AA583" i="1"/>
  <c r="Z583" i="1"/>
  <c r="Y583" i="1"/>
  <c r="W583" i="1"/>
  <c r="V583" i="1"/>
  <c r="U583" i="1"/>
  <c r="T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A583" i="1"/>
  <c r="AB582" i="1"/>
  <c r="AA582" i="1"/>
  <c r="Z582" i="1"/>
  <c r="Y582" i="1"/>
  <c r="W582" i="1"/>
  <c r="V582" i="1"/>
  <c r="U582" i="1"/>
  <c r="T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A582" i="1"/>
  <c r="AB581" i="1"/>
  <c r="AA581" i="1"/>
  <c r="Z581" i="1"/>
  <c r="Y581" i="1"/>
  <c r="W581" i="1"/>
  <c r="V581" i="1"/>
  <c r="U581" i="1"/>
  <c r="T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A581" i="1"/>
  <c r="AB580" i="1"/>
  <c r="AA580" i="1"/>
  <c r="Z580" i="1"/>
  <c r="Y580" i="1"/>
  <c r="W580" i="1"/>
  <c r="V580" i="1"/>
  <c r="U580" i="1"/>
  <c r="T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A580" i="1"/>
  <c r="AB579" i="1"/>
  <c r="AA579" i="1"/>
  <c r="Z579" i="1"/>
  <c r="Y579" i="1"/>
  <c r="W579" i="1"/>
  <c r="V579" i="1"/>
  <c r="U579" i="1"/>
  <c r="T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A579" i="1"/>
  <c r="AB578" i="1"/>
  <c r="AA578" i="1"/>
  <c r="Z578" i="1"/>
  <c r="Y578" i="1"/>
  <c r="W578" i="1"/>
  <c r="V578" i="1"/>
  <c r="U578" i="1"/>
  <c r="T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A578" i="1"/>
  <c r="AB577" i="1"/>
  <c r="AA577" i="1"/>
  <c r="Z577" i="1"/>
  <c r="Y577" i="1"/>
  <c r="W577" i="1"/>
  <c r="V577" i="1"/>
  <c r="U577" i="1"/>
  <c r="T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A577" i="1"/>
  <c r="AB576" i="1"/>
  <c r="AA576" i="1"/>
  <c r="Z576" i="1"/>
  <c r="Y576" i="1"/>
  <c r="W576" i="1"/>
  <c r="V576" i="1"/>
  <c r="U576" i="1"/>
  <c r="T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A576" i="1"/>
  <c r="AB575" i="1"/>
  <c r="AA575" i="1"/>
  <c r="Z575" i="1"/>
  <c r="Y575" i="1"/>
  <c r="W575" i="1"/>
  <c r="V575" i="1"/>
  <c r="U575" i="1"/>
  <c r="T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A575" i="1"/>
  <c r="AB574" i="1"/>
  <c r="AA574" i="1"/>
  <c r="Z574" i="1"/>
  <c r="Y574" i="1"/>
  <c r="W574" i="1"/>
  <c r="V574" i="1"/>
  <c r="U574" i="1"/>
  <c r="T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A574" i="1"/>
  <c r="AB573" i="1"/>
  <c r="AA573" i="1"/>
  <c r="Z573" i="1"/>
  <c r="Y573" i="1"/>
  <c r="W573" i="1"/>
  <c r="V573" i="1"/>
  <c r="U573" i="1"/>
  <c r="T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A573" i="1"/>
  <c r="AB572" i="1"/>
  <c r="AA572" i="1"/>
  <c r="Z572" i="1"/>
  <c r="Y572" i="1"/>
  <c r="W572" i="1"/>
  <c r="V572" i="1"/>
  <c r="U572" i="1"/>
  <c r="T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A572" i="1"/>
  <c r="AB571" i="1"/>
  <c r="AA571" i="1"/>
  <c r="Z571" i="1"/>
  <c r="Y571" i="1"/>
  <c r="W571" i="1"/>
  <c r="V571" i="1"/>
  <c r="U571" i="1"/>
  <c r="T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A571" i="1"/>
  <c r="AB570" i="1"/>
  <c r="AA570" i="1"/>
  <c r="Z570" i="1"/>
  <c r="Y570" i="1"/>
  <c r="W570" i="1"/>
  <c r="V570" i="1"/>
  <c r="U570" i="1"/>
  <c r="T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A570" i="1"/>
  <c r="AB569" i="1"/>
  <c r="AA569" i="1"/>
  <c r="Z569" i="1"/>
  <c r="Y569" i="1"/>
  <c r="W569" i="1"/>
  <c r="V569" i="1"/>
  <c r="U569" i="1"/>
  <c r="T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A569" i="1"/>
  <c r="AB568" i="1"/>
  <c r="AA568" i="1"/>
  <c r="Z568" i="1"/>
  <c r="Y568" i="1"/>
  <c r="W568" i="1"/>
  <c r="V568" i="1"/>
  <c r="U568" i="1"/>
  <c r="T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A568" i="1"/>
  <c r="AB567" i="1"/>
  <c r="AA567" i="1"/>
  <c r="Z567" i="1"/>
  <c r="Y567" i="1"/>
  <c r="W567" i="1"/>
  <c r="V567" i="1"/>
  <c r="U567" i="1"/>
  <c r="T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A567" i="1"/>
  <c r="AB566" i="1"/>
  <c r="AA566" i="1"/>
  <c r="Z566" i="1"/>
  <c r="Y566" i="1"/>
  <c r="W566" i="1"/>
  <c r="V566" i="1"/>
  <c r="U566" i="1"/>
  <c r="T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A566" i="1"/>
  <c r="AB565" i="1"/>
  <c r="AA565" i="1"/>
  <c r="Z565" i="1"/>
  <c r="Y565" i="1"/>
  <c r="W565" i="1"/>
  <c r="V565" i="1"/>
  <c r="U565" i="1"/>
  <c r="T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A565" i="1"/>
  <c r="AB564" i="1"/>
  <c r="AA564" i="1"/>
  <c r="Z564" i="1"/>
  <c r="Y564" i="1"/>
  <c r="W564" i="1"/>
  <c r="V564" i="1"/>
  <c r="U564" i="1"/>
  <c r="T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A564" i="1"/>
  <c r="AB563" i="1"/>
  <c r="AA563" i="1"/>
  <c r="Z563" i="1"/>
  <c r="Y563" i="1"/>
  <c r="W563" i="1"/>
  <c r="V563" i="1"/>
  <c r="U563" i="1"/>
  <c r="T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A563" i="1"/>
  <c r="AB562" i="1"/>
  <c r="AA562" i="1"/>
  <c r="Z562" i="1"/>
  <c r="Y562" i="1"/>
  <c r="W562" i="1"/>
  <c r="V562" i="1"/>
  <c r="U562" i="1"/>
  <c r="T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A562" i="1"/>
  <c r="AB561" i="1"/>
  <c r="AA561" i="1"/>
  <c r="Z561" i="1"/>
  <c r="Y561" i="1"/>
  <c r="W561" i="1"/>
  <c r="V561" i="1"/>
  <c r="U561" i="1"/>
  <c r="T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A561" i="1"/>
  <c r="AB560" i="1"/>
  <c r="AA560" i="1"/>
  <c r="Z560" i="1"/>
  <c r="Y560" i="1"/>
  <c r="W560" i="1"/>
  <c r="V560" i="1"/>
  <c r="U560" i="1"/>
  <c r="T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A560" i="1"/>
  <c r="AB559" i="1"/>
  <c r="AA559" i="1"/>
  <c r="Z559" i="1"/>
  <c r="Y559" i="1"/>
  <c r="W559" i="1"/>
  <c r="V559" i="1"/>
  <c r="U559" i="1"/>
  <c r="T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A559" i="1"/>
  <c r="AB558" i="1"/>
  <c r="AA558" i="1"/>
  <c r="Z558" i="1"/>
  <c r="Y558" i="1"/>
  <c r="W558" i="1"/>
  <c r="V558" i="1"/>
  <c r="U558" i="1"/>
  <c r="T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A558" i="1"/>
  <c r="AB557" i="1"/>
  <c r="AA557" i="1"/>
  <c r="Z557" i="1"/>
  <c r="Y557" i="1"/>
  <c r="W557" i="1"/>
  <c r="V557" i="1"/>
  <c r="U557" i="1"/>
  <c r="T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A557" i="1"/>
  <c r="AB556" i="1"/>
  <c r="AA556" i="1"/>
  <c r="Z556" i="1"/>
  <c r="Y556" i="1"/>
  <c r="W556" i="1"/>
  <c r="V556" i="1"/>
  <c r="U556" i="1"/>
  <c r="T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A556" i="1"/>
  <c r="AB555" i="1"/>
  <c r="AA555" i="1"/>
  <c r="Z555" i="1"/>
  <c r="Y555" i="1"/>
  <c r="W555" i="1"/>
  <c r="V555" i="1"/>
  <c r="U555" i="1"/>
  <c r="T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A555" i="1"/>
  <c r="AB554" i="1"/>
  <c r="AA554" i="1"/>
  <c r="Z554" i="1"/>
  <c r="Y554" i="1"/>
  <c r="W554" i="1"/>
  <c r="V554" i="1"/>
  <c r="U554" i="1"/>
  <c r="T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A554" i="1"/>
  <c r="AB553" i="1"/>
  <c r="AA553" i="1"/>
  <c r="Z553" i="1"/>
  <c r="Y553" i="1"/>
  <c r="W553" i="1"/>
  <c r="V553" i="1"/>
  <c r="U553" i="1"/>
  <c r="T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A553" i="1"/>
  <c r="AB552" i="1"/>
  <c r="AA552" i="1"/>
  <c r="Z552" i="1"/>
  <c r="Y552" i="1"/>
  <c r="W552" i="1"/>
  <c r="V552" i="1"/>
  <c r="U552" i="1"/>
  <c r="T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A552" i="1"/>
  <c r="AB551" i="1"/>
  <c r="AA551" i="1"/>
  <c r="Z551" i="1"/>
  <c r="Y551" i="1"/>
  <c r="W551" i="1"/>
  <c r="V551" i="1"/>
  <c r="U551" i="1"/>
  <c r="T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A551" i="1"/>
  <c r="AB550" i="1"/>
  <c r="AA550" i="1"/>
  <c r="Z550" i="1"/>
  <c r="Y550" i="1"/>
  <c r="W550" i="1"/>
  <c r="V550" i="1"/>
  <c r="U550" i="1"/>
  <c r="T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A550" i="1"/>
  <c r="AB549" i="1"/>
  <c r="AA549" i="1"/>
  <c r="Z549" i="1"/>
  <c r="Y549" i="1"/>
  <c r="W549" i="1"/>
  <c r="V549" i="1"/>
  <c r="U549" i="1"/>
  <c r="T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A549" i="1"/>
  <c r="AB548" i="1"/>
  <c r="AA548" i="1"/>
  <c r="Z548" i="1"/>
  <c r="Y548" i="1"/>
  <c r="W548" i="1"/>
  <c r="V548" i="1"/>
  <c r="U548" i="1"/>
  <c r="T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A548" i="1"/>
  <c r="AB547" i="1"/>
  <c r="AA547" i="1"/>
  <c r="Z547" i="1"/>
  <c r="Y547" i="1"/>
  <c r="W547" i="1"/>
  <c r="V547" i="1"/>
  <c r="U547" i="1"/>
  <c r="T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A547" i="1"/>
  <c r="AB546" i="1"/>
  <c r="AA546" i="1"/>
  <c r="Z546" i="1"/>
  <c r="Y546" i="1"/>
  <c r="W546" i="1"/>
  <c r="V546" i="1"/>
  <c r="U546" i="1"/>
  <c r="T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A546" i="1"/>
  <c r="AB545" i="1"/>
  <c r="AA545" i="1"/>
  <c r="Z545" i="1"/>
  <c r="Y545" i="1"/>
  <c r="W545" i="1"/>
  <c r="V545" i="1"/>
  <c r="U545" i="1"/>
  <c r="T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A545" i="1"/>
  <c r="AB544" i="1"/>
  <c r="AA544" i="1"/>
  <c r="Z544" i="1"/>
  <c r="Y544" i="1"/>
  <c r="W544" i="1"/>
  <c r="V544" i="1"/>
  <c r="U544" i="1"/>
  <c r="T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A544" i="1"/>
  <c r="AB543" i="1"/>
  <c r="AA543" i="1"/>
  <c r="Z543" i="1"/>
  <c r="Y543" i="1"/>
  <c r="W543" i="1"/>
  <c r="V543" i="1"/>
  <c r="U543" i="1"/>
  <c r="T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A543" i="1"/>
  <c r="AB542" i="1"/>
  <c r="AA542" i="1"/>
  <c r="Z542" i="1"/>
  <c r="Y542" i="1"/>
  <c r="W542" i="1"/>
  <c r="V542" i="1"/>
  <c r="U542" i="1"/>
  <c r="T542" i="1"/>
  <c r="R542" i="1"/>
  <c r="Q542" i="1"/>
  <c r="P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A542" i="1"/>
  <c r="AB541" i="1"/>
  <c r="AA541" i="1"/>
  <c r="Z541" i="1"/>
  <c r="Y541" i="1"/>
  <c r="W541" i="1"/>
  <c r="V541" i="1"/>
  <c r="U541" i="1"/>
  <c r="T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A541" i="1"/>
  <c r="AB540" i="1"/>
  <c r="AA540" i="1"/>
  <c r="Z540" i="1"/>
  <c r="Y540" i="1"/>
  <c r="W540" i="1"/>
  <c r="V540" i="1"/>
  <c r="U540" i="1"/>
  <c r="T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A540" i="1"/>
  <c r="AB539" i="1"/>
  <c r="AA539" i="1"/>
  <c r="Z539" i="1"/>
  <c r="Y539" i="1"/>
  <c r="W539" i="1"/>
  <c r="V539" i="1"/>
  <c r="U539" i="1"/>
  <c r="T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A539" i="1"/>
  <c r="AB538" i="1"/>
  <c r="AA538" i="1"/>
  <c r="Z538" i="1"/>
  <c r="Y538" i="1"/>
  <c r="W538" i="1"/>
  <c r="V538" i="1"/>
  <c r="U538" i="1"/>
  <c r="T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A538" i="1"/>
  <c r="AB537" i="1"/>
  <c r="AA537" i="1"/>
  <c r="Z537" i="1"/>
  <c r="Y537" i="1"/>
  <c r="W537" i="1"/>
  <c r="V537" i="1"/>
  <c r="U537" i="1"/>
  <c r="T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A537" i="1"/>
  <c r="AB536" i="1"/>
  <c r="AA536" i="1"/>
  <c r="Z536" i="1"/>
  <c r="Y536" i="1"/>
  <c r="W536" i="1"/>
  <c r="V536" i="1"/>
  <c r="U536" i="1"/>
  <c r="T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A536" i="1"/>
  <c r="AB535" i="1"/>
  <c r="AA535" i="1"/>
  <c r="Z535" i="1"/>
  <c r="Y535" i="1"/>
  <c r="W535" i="1"/>
  <c r="V535" i="1"/>
  <c r="U535" i="1"/>
  <c r="T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A535" i="1"/>
  <c r="AB534" i="1"/>
  <c r="AA534" i="1"/>
  <c r="Z534" i="1"/>
  <c r="Y534" i="1"/>
  <c r="W534" i="1"/>
  <c r="V534" i="1"/>
  <c r="U534" i="1"/>
  <c r="T534" i="1"/>
  <c r="R534" i="1"/>
  <c r="Q534" i="1"/>
  <c r="P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A534" i="1"/>
  <c r="AB533" i="1"/>
  <c r="AA533" i="1"/>
  <c r="Z533" i="1"/>
  <c r="Y533" i="1"/>
  <c r="W533" i="1"/>
  <c r="V533" i="1"/>
  <c r="U533" i="1"/>
  <c r="T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A533" i="1"/>
  <c r="AB532" i="1"/>
  <c r="AA532" i="1"/>
  <c r="Z532" i="1"/>
  <c r="Y532" i="1"/>
  <c r="W532" i="1"/>
  <c r="V532" i="1"/>
  <c r="U532" i="1"/>
  <c r="T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A532" i="1"/>
  <c r="AB531" i="1"/>
  <c r="AA531" i="1"/>
  <c r="Z531" i="1"/>
  <c r="Y531" i="1"/>
  <c r="W531" i="1"/>
  <c r="V531" i="1"/>
  <c r="U531" i="1"/>
  <c r="T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A531" i="1"/>
  <c r="AB530" i="1"/>
  <c r="AA530" i="1"/>
  <c r="Z530" i="1"/>
  <c r="Y530" i="1"/>
  <c r="W530" i="1"/>
  <c r="V530" i="1"/>
  <c r="U530" i="1"/>
  <c r="T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A530" i="1"/>
  <c r="AB529" i="1"/>
  <c r="AA529" i="1"/>
  <c r="Z529" i="1"/>
  <c r="Y529" i="1"/>
  <c r="W529" i="1"/>
  <c r="V529" i="1"/>
  <c r="U529" i="1"/>
  <c r="T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A529" i="1"/>
  <c r="AB528" i="1"/>
  <c r="AA528" i="1"/>
  <c r="Z528" i="1"/>
  <c r="Y528" i="1"/>
  <c r="W528" i="1"/>
  <c r="V528" i="1"/>
  <c r="U528" i="1"/>
  <c r="T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A528" i="1"/>
  <c r="AB527" i="1"/>
  <c r="AA527" i="1"/>
  <c r="Z527" i="1"/>
  <c r="Y527" i="1"/>
  <c r="W527" i="1"/>
  <c r="V527" i="1"/>
  <c r="U527" i="1"/>
  <c r="T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A527" i="1"/>
  <c r="AB526" i="1"/>
  <c r="AA526" i="1"/>
  <c r="Z526" i="1"/>
  <c r="Y526" i="1"/>
  <c r="W526" i="1"/>
  <c r="V526" i="1"/>
  <c r="U526" i="1"/>
  <c r="T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A526" i="1"/>
  <c r="AB525" i="1"/>
  <c r="AA525" i="1"/>
  <c r="Z525" i="1"/>
  <c r="Y525" i="1"/>
  <c r="W525" i="1"/>
  <c r="V525" i="1"/>
  <c r="U525" i="1"/>
  <c r="T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A525" i="1"/>
  <c r="AB524" i="1"/>
  <c r="AA524" i="1"/>
  <c r="Z524" i="1"/>
  <c r="Y524" i="1"/>
  <c r="W524" i="1"/>
  <c r="V524" i="1"/>
  <c r="U524" i="1"/>
  <c r="T524" i="1"/>
  <c r="R524" i="1"/>
  <c r="Q524" i="1"/>
  <c r="P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A524" i="1"/>
  <c r="AB523" i="1"/>
  <c r="AA523" i="1"/>
  <c r="Z523" i="1"/>
  <c r="Y523" i="1"/>
  <c r="W523" i="1"/>
  <c r="V523" i="1"/>
  <c r="U523" i="1"/>
  <c r="T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A523" i="1"/>
  <c r="AB522" i="1"/>
  <c r="AA522" i="1"/>
  <c r="Z522" i="1"/>
  <c r="Y522" i="1"/>
  <c r="W522" i="1"/>
  <c r="V522" i="1"/>
  <c r="U522" i="1"/>
  <c r="T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A522" i="1"/>
  <c r="AB521" i="1"/>
  <c r="AA521" i="1"/>
  <c r="Z521" i="1"/>
  <c r="Y521" i="1"/>
  <c r="W521" i="1"/>
  <c r="V521" i="1"/>
  <c r="U521" i="1"/>
  <c r="T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A521" i="1"/>
  <c r="AB520" i="1"/>
  <c r="AA520" i="1"/>
  <c r="Z520" i="1"/>
  <c r="Y520" i="1"/>
  <c r="W520" i="1"/>
  <c r="V520" i="1"/>
  <c r="U520" i="1"/>
  <c r="T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A520" i="1"/>
  <c r="AB519" i="1"/>
  <c r="AA519" i="1"/>
  <c r="Z519" i="1"/>
  <c r="Y519" i="1"/>
  <c r="W519" i="1"/>
  <c r="V519" i="1"/>
  <c r="U519" i="1"/>
  <c r="T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A519" i="1"/>
  <c r="AB518" i="1"/>
  <c r="AA518" i="1"/>
  <c r="Z518" i="1"/>
  <c r="Y518" i="1"/>
  <c r="W518" i="1"/>
  <c r="V518" i="1"/>
  <c r="U518" i="1"/>
  <c r="T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A518" i="1"/>
  <c r="AB517" i="1"/>
  <c r="AA517" i="1"/>
  <c r="Z517" i="1"/>
  <c r="Y517" i="1"/>
  <c r="W517" i="1"/>
  <c r="V517" i="1"/>
  <c r="U517" i="1"/>
  <c r="T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A517" i="1"/>
  <c r="AB516" i="1"/>
  <c r="AA516" i="1"/>
  <c r="Z516" i="1"/>
  <c r="Y516" i="1"/>
  <c r="W516" i="1"/>
  <c r="V516" i="1"/>
  <c r="U516" i="1"/>
  <c r="T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A516" i="1"/>
  <c r="AB515" i="1"/>
  <c r="AA515" i="1"/>
  <c r="Z515" i="1"/>
  <c r="Y515" i="1"/>
  <c r="W515" i="1"/>
  <c r="V515" i="1"/>
  <c r="U515" i="1"/>
  <c r="T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A515" i="1"/>
  <c r="AB514" i="1"/>
  <c r="AA514" i="1"/>
  <c r="Z514" i="1"/>
  <c r="Y514" i="1"/>
  <c r="W514" i="1"/>
  <c r="V514" i="1"/>
  <c r="U514" i="1"/>
  <c r="T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A514" i="1"/>
  <c r="AB513" i="1"/>
  <c r="AA513" i="1"/>
  <c r="Z513" i="1"/>
  <c r="Y513" i="1"/>
  <c r="W513" i="1"/>
  <c r="V513" i="1"/>
  <c r="U513" i="1"/>
  <c r="T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A513" i="1"/>
  <c r="AB512" i="1"/>
  <c r="AA512" i="1"/>
  <c r="Z512" i="1"/>
  <c r="Y512" i="1"/>
  <c r="W512" i="1"/>
  <c r="V512" i="1"/>
  <c r="U512" i="1"/>
  <c r="T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A512" i="1"/>
  <c r="AB511" i="1"/>
  <c r="AA511" i="1"/>
  <c r="Z511" i="1"/>
  <c r="Y511" i="1"/>
  <c r="W511" i="1"/>
  <c r="V511" i="1"/>
  <c r="U511" i="1"/>
  <c r="T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A511" i="1"/>
  <c r="AB510" i="1"/>
  <c r="AA510" i="1"/>
  <c r="Z510" i="1"/>
  <c r="Y510" i="1"/>
  <c r="W510" i="1"/>
  <c r="V510" i="1"/>
  <c r="U510" i="1"/>
  <c r="T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A510" i="1"/>
  <c r="AB509" i="1"/>
  <c r="AA509" i="1"/>
  <c r="Z509" i="1"/>
  <c r="Y509" i="1"/>
  <c r="W509" i="1"/>
  <c r="V509" i="1"/>
  <c r="U509" i="1"/>
  <c r="T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A509" i="1"/>
  <c r="AB508" i="1"/>
  <c r="AA508" i="1"/>
  <c r="Z508" i="1"/>
  <c r="Y508" i="1"/>
  <c r="W508" i="1"/>
  <c r="V508" i="1"/>
  <c r="U508" i="1"/>
  <c r="T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A508" i="1"/>
  <c r="AB507" i="1"/>
  <c r="AA507" i="1"/>
  <c r="Z507" i="1"/>
  <c r="Y507" i="1"/>
  <c r="W507" i="1"/>
  <c r="V507" i="1"/>
  <c r="U507" i="1"/>
  <c r="T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A507" i="1"/>
  <c r="AB506" i="1"/>
  <c r="AA506" i="1"/>
  <c r="Z506" i="1"/>
  <c r="Y506" i="1"/>
  <c r="W506" i="1"/>
  <c r="V506" i="1"/>
  <c r="U506" i="1"/>
  <c r="T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A506" i="1"/>
  <c r="AB505" i="1"/>
  <c r="AA505" i="1"/>
  <c r="Z505" i="1"/>
  <c r="Y505" i="1"/>
  <c r="W505" i="1"/>
  <c r="V505" i="1"/>
  <c r="U505" i="1"/>
  <c r="T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A505" i="1"/>
  <c r="AB504" i="1"/>
  <c r="AA504" i="1"/>
  <c r="Z504" i="1"/>
  <c r="Y504" i="1"/>
  <c r="W504" i="1"/>
  <c r="V504" i="1"/>
  <c r="U504" i="1"/>
  <c r="T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A504" i="1"/>
  <c r="AB503" i="1"/>
  <c r="AA503" i="1"/>
  <c r="Z503" i="1"/>
  <c r="Y503" i="1"/>
  <c r="W503" i="1"/>
  <c r="V503" i="1"/>
  <c r="U503" i="1"/>
  <c r="T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A503" i="1"/>
  <c r="AB502" i="1"/>
  <c r="AA502" i="1"/>
  <c r="Z502" i="1"/>
  <c r="Y502" i="1"/>
  <c r="W502" i="1"/>
  <c r="V502" i="1"/>
  <c r="U502" i="1"/>
  <c r="T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A502" i="1"/>
  <c r="AB501" i="1"/>
  <c r="AA501" i="1"/>
  <c r="Z501" i="1"/>
  <c r="Y501" i="1"/>
  <c r="W501" i="1"/>
  <c r="V501" i="1"/>
  <c r="U501" i="1"/>
  <c r="T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A501" i="1"/>
  <c r="AB500" i="1"/>
  <c r="AA500" i="1"/>
  <c r="Z500" i="1"/>
  <c r="Y500" i="1"/>
  <c r="W500" i="1"/>
  <c r="V500" i="1"/>
  <c r="U500" i="1"/>
  <c r="T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A500" i="1"/>
  <c r="AB499" i="1"/>
  <c r="AA499" i="1"/>
  <c r="Z499" i="1"/>
  <c r="Y499" i="1"/>
  <c r="W499" i="1"/>
  <c r="V499" i="1"/>
  <c r="U499" i="1"/>
  <c r="T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A499" i="1"/>
  <c r="AB498" i="1"/>
  <c r="AA498" i="1"/>
  <c r="Z498" i="1"/>
  <c r="Y498" i="1"/>
  <c r="W498" i="1"/>
  <c r="V498" i="1"/>
  <c r="U498" i="1"/>
  <c r="T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A498" i="1"/>
  <c r="AB497" i="1"/>
  <c r="AA497" i="1"/>
  <c r="Z497" i="1"/>
  <c r="Y497" i="1"/>
  <c r="W497" i="1"/>
  <c r="V497" i="1"/>
  <c r="U497" i="1"/>
  <c r="T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A497" i="1"/>
  <c r="AB496" i="1"/>
  <c r="AA496" i="1"/>
  <c r="Z496" i="1"/>
  <c r="Y496" i="1"/>
  <c r="W496" i="1"/>
  <c r="V496" i="1"/>
  <c r="U496" i="1"/>
  <c r="T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A496" i="1"/>
  <c r="AB495" i="1"/>
  <c r="AA495" i="1"/>
  <c r="Z495" i="1"/>
  <c r="Y495" i="1"/>
  <c r="W495" i="1"/>
  <c r="V495" i="1"/>
  <c r="U495" i="1"/>
  <c r="T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A495" i="1"/>
  <c r="AB494" i="1"/>
  <c r="AA494" i="1"/>
  <c r="Z494" i="1"/>
  <c r="Y494" i="1"/>
  <c r="W494" i="1"/>
  <c r="V494" i="1"/>
  <c r="U494" i="1"/>
  <c r="T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A494" i="1"/>
  <c r="AB493" i="1"/>
  <c r="AA493" i="1"/>
  <c r="Z493" i="1"/>
  <c r="Y493" i="1"/>
  <c r="W493" i="1"/>
  <c r="V493" i="1"/>
  <c r="U493" i="1"/>
  <c r="T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A493" i="1"/>
  <c r="AB492" i="1"/>
  <c r="AA492" i="1"/>
  <c r="Z492" i="1"/>
  <c r="Y492" i="1"/>
  <c r="W492" i="1"/>
  <c r="V492" i="1"/>
  <c r="U492" i="1"/>
  <c r="T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A492" i="1"/>
  <c r="AB491" i="1"/>
  <c r="AA491" i="1"/>
  <c r="Z491" i="1"/>
  <c r="Y491" i="1"/>
  <c r="W491" i="1"/>
  <c r="V491" i="1"/>
  <c r="U491" i="1"/>
  <c r="T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A491" i="1"/>
  <c r="AB490" i="1"/>
  <c r="AA490" i="1"/>
  <c r="Z490" i="1"/>
  <c r="Y490" i="1"/>
  <c r="W490" i="1"/>
  <c r="V490" i="1"/>
  <c r="U490" i="1"/>
  <c r="T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A490" i="1"/>
  <c r="AB489" i="1"/>
  <c r="AA489" i="1"/>
  <c r="Z489" i="1"/>
  <c r="Y489" i="1"/>
  <c r="W489" i="1"/>
  <c r="V489" i="1"/>
  <c r="U489" i="1"/>
  <c r="T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A489" i="1"/>
  <c r="AB488" i="1"/>
  <c r="AA488" i="1"/>
  <c r="Z488" i="1"/>
  <c r="Y488" i="1"/>
  <c r="W488" i="1"/>
  <c r="V488" i="1"/>
  <c r="U488" i="1"/>
  <c r="T488" i="1"/>
  <c r="R488" i="1"/>
  <c r="Q488" i="1"/>
  <c r="P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A488" i="1"/>
  <c r="AB487" i="1"/>
  <c r="AA487" i="1"/>
  <c r="Z487" i="1"/>
  <c r="Y487" i="1"/>
  <c r="W487" i="1"/>
  <c r="V487" i="1"/>
  <c r="U487" i="1"/>
  <c r="T487" i="1"/>
  <c r="R487" i="1"/>
  <c r="Q487" i="1"/>
  <c r="P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A487" i="1"/>
  <c r="AB486" i="1"/>
  <c r="AA486" i="1"/>
  <c r="Z486" i="1"/>
  <c r="Y486" i="1"/>
  <c r="W486" i="1"/>
  <c r="V486" i="1"/>
  <c r="U486" i="1"/>
  <c r="T486" i="1"/>
  <c r="R486" i="1"/>
  <c r="Q486" i="1"/>
  <c r="P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A486" i="1"/>
  <c r="AB485" i="1"/>
  <c r="AA485" i="1"/>
  <c r="Z485" i="1"/>
  <c r="Y485" i="1"/>
  <c r="W485" i="1"/>
  <c r="V485" i="1"/>
  <c r="U485" i="1"/>
  <c r="T485" i="1"/>
  <c r="R485" i="1"/>
  <c r="Q485" i="1"/>
  <c r="P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A485" i="1"/>
  <c r="AB484" i="1"/>
  <c r="AA484" i="1"/>
  <c r="Z484" i="1"/>
  <c r="Y484" i="1"/>
  <c r="W484" i="1"/>
  <c r="V484" i="1"/>
  <c r="U484" i="1"/>
  <c r="T484" i="1"/>
  <c r="R484" i="1"/>
  <c r="Q484" i="1"/>
  <c r="P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A484" i="1"/>
  <c r="AB483" i="1"/>
  <c r="AA483" i="1"/>
  <c r="Z483" i="1"/>
  <c r="Y483" i="1"/>
  <c r="W483" i="1"/>
  <c r="V483" i="1"/>
  <c r="U483" i="1"/>
  <c r="T483" i="1"/>
  <c r="R483" i="1"/>
  <c r="Q483" i="1"/>
  <c r="P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A483" i="1"/>
  <c r="AB482" i="1"/>
  <c r="AA482" i="1"/>
  <c r="Z482" i="1"/>
  <c r="Y482" i="1"/>
  <c r="W482" i="1"/>
  <c r="V482" i="1"/>
  <c r="U482" i="1"/>
  <c r="T482" i="1"/>
  <c r="R482" i="1"/>
  <c r="Q482" i="1"/>
  <c r="P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A482" i="1"/>
  <c r="AB481" i="1"/>
  <c r="AA481" i="1"/>
  <c r="Z481" i="1"/>
  <c r="Y481" i="1"/>
  <c r="W481" i="1"/>
  <c r="V481" i="1"/>
  <c r="U481" i="1"/>
  <c r="T481" i="1"/>
  <c r="R481" i="1"/>
  <c r="Q481" i="1"/>
  <c r="P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A481" i="1"/>
  <c r="AB480" i="1"/>
  <c r="AA480" i="1"/>
  <c r="Z480" i="1"/>
  <c r="Y480" i="1"/>
  <c r="W480" i="1"/>
  <c r="V480" i="1"/>
  <c r="U480" i="1"/>
  <c r="T480" i="1"/>
  <c r="R480" i="1"/>
  <c r="Q480" i="1"/>
  <c r="P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A480" i="1"/>
  <c r="AB479" i="1"/>
  <c r="AA479" i="1"/>
  <c r="Z479" i="1"/>
  <c r="Y479" i="1"/>
  <c r="W479" i="1"/>
  <c r="V479" i="1"/>
  <c r="U479" i="1"/>
  <c r="T479" i="1"/>
  <c r="R479" i="1"/>
  <c r="Q479" i="1"/>
  <c r="P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A479" i="1"/>
  <c r="AB478" i="1"/>
  <c r="AA478" i="1"/>
  <c r="Z478" i="1"/>
  <c r="Y478" i="1"/>
  <c r="W478" i="1"/>
  <c r="V478" i="1"/>
  <c r="U478" i="1"/>
  <c r="T478" i="1"/>
  <c r="R478" i="1"/>
  <c r="Q478" i="1"/>
  <c r="P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A478" i="1"/>
  <c r="AB477" i="1"/>
  <c r="AA477" i="1"/>
  <c r="Z477" i="1"/>
  <c r="Y477" i="1"/>
  <c r="W477" i="1"/>
  <c r="V477" i="1"/>
  <c r="U477" i="1"/>
  <c r="T477" i="1"/>
  <c r="R477" i="1"/>
  <c r="Q477" i="1"/>
  <c r="P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A477" i="1"/>
  <c r="AB476" i="1"/>
  <c r="AA476" i="1"/>
  <c r="Z476" i="1"/>
  <c r="Y476" i="1"/>
  <c r="W476" i="1"/>
  <c r="V476" i="1"/>
  <c r="U476" i="1"/>
  <c r="T476" i="1"/>
  <c r="R476" i="1"/>
  <c r="Q476" i="1"/>
  <c r="P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A476" i="1"/>
  <c r="AB475" i="1"/>
  <c r="AA475" i="1"/>
  <c r="Z475" i="1"/>
  <c r="Y475" i="1"/>
  <c r="W475" i="1"/>
  <c r="V475" i="1"/>
  <c r="U475" i="1"/>
  <c r="T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A475" i="1"/>
  <c r="AB474" i="1"/>
  <c r="AA474" i="1"/>
  <c r="Z474" i="1"/>
  <c r="Y474" i="1"/>
  <c r="W474" i="1"/>
  <c r="V474" i="1"/>
  <c r="U474" i="1"/>
  <c r="T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A474" i="1"/>
  <c r="AB473" i="1"/>
  <c r="AA473" i="1"/>
  <c r="Z473" i="1"/>
  <c r="Y473" i="1"/>
  <c r="W473" i="1"/>
  <c r="V473" i="1"/>
  <c r="U473" i="1"/>
  <c r="T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A473" i="1"/>
  <c r="AB472" i="1"/>
  <c r="AA472" i="1"/>
  <c r="Z472" i="1"/>
  <c r="Y472" i="1"/>
  <c r="W472" i="1"/>
  <c r="V472" i="1"/>
  <c r="U472" i="1"/>
  <c r="T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A472" i="1"/>
  <c r="AB471" i="1"/>
  <c r="AA471" i="1"/>
  <c r="Z471" i="1"/>
  <c r="Y471" i="1"/>
  <c r="W471" i="1"/>
  <c r="V471" i="1"/>
  <c r="U471" i="1"/>
  <c r="T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A471" i="1"/>
  <c r="AB470" i="1"/>
  <c r="AA470" i="1"/>
  <c r="Z470" i="1"/>
  <c r="Y470" i="1"/>
  <c r="W470" i="1"/>
  <c r="V470" i="1"/>
  <c r="U470" i="1"/>
  <c r="T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A470" i="1"/>
  <c r="AB469" i="1"/>
  <c r="AA469" i="1"/>
  <c r="Z469" i="1"/>
  <c r="Y469" i="1"/>
  <c r="W469" i="1"/>
  <c r="V469" i="1"/>
  <c r="U469" i="1"/>
  <c r="T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A469" i="1"/>
  <c r="AB468" i="1"/>
  <c r="AA468" i="1"/>
  <c r="Z468" i="1"/>
  <c r="Y468" i="1"/>
  <c r="W468" i="1"/>
  <c r="V468" i="1"/>
  <c r="U468" i="1"/>
  <c r="T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A468" i="1"/>
  <c r="AB467" i="1"/>
  <c r="AA467" i="1"/>
  <c r="Z467" i="1"/>
  <c r="Y467" i="1"/>
  <c r="W467" i="1"/>
  <c r="V467" i="1"/>
  <c r="U467" i="1"/>
  <c r="T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A467" i="1"/>
  <c r="AB466" i="1"/>
  <c r="AA466" i="1"/>
  <c r="Z466" i="1"/>
  <c r="Y466" i="1"/>
  <c r="W466" i="1"/>
  <c r="V466" i="1"/>
  <c r="U466" i="1"/>
  <c r="T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A466" i="1"/>
  <c r="AB465" i="1"/>
  <c r="AA465" i="1"/>
  <c r="Z465" i="1"/>
  <c r="Y465" i="1"/>
  <c r="W465" i="1"/>
  <c r="V465" i="1"/>
  <c r="U465" i="1"/>
  <c r="T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A465" i="1"/>
  <c r="AB464" i="1"/>
  <c r="AA464" i="1"/>
  <c r="Z464" i="1"/>
  <c r="Y464" i="1"/>
  <c r="W464" i="1"/>
  <c r="V464" i="1"/>
  <c r="U464" i="1"/>
  <c r="T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A464" i="1"/>
  <c r="AB463" i="1"/>
  <c r="AA463" i="1"/>
  <c r="Z463" i="1"/>
  <c r="Y463" i="1"/>
  <c r="W463" i="1"/>
  <c r="V463" i="1"/>
  <c r="U463" i="1"/>
  <c r="T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A463" i="1"/>
  <c r="AB462" i="1"/>
  <c r="AA462" i="1"/>
  <c r="Z462" i="1"/>
  <c r="Y462" i="1"/>
  <c r="W462" i="1"/>
  <c r="V462" i="1"/>
  <c r="U462" i="1"/>
  <c r="T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A462" i="1"/>
  <c r="AB461" i="1"/>
  <c r="AA461" i="1"/>
  <c r="Z461" i="1"/>
  <c r="Y461" i="1"/>
  <c r="W461" i="1"/>
  <c r="V461" i="1"/>
  <c r="U461" i="1"/>
  <c r="T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A461" i="1"/>
  <c r="AB460" i="1"/>
  <c r="AA460" i="1"/>
  <c r="Z460" i="1"/>
  <c r="Y460" i="1"/>
  <c r="W460" i="1"/>
  <c r="V460" i="1"/>
  <c r="U460" i="1"/>
  <c r="T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A460" i="1"/>
  <c r="AB459" i="1"/>
  <c r="AA459" i="1"/>
  <c r="Z459" i="1"/>
  <c r="Y459" i="1"/>
  <c r="W459" i="1"/>
  <c r="V459" i="1"/>
  <c r="U459" i="1"/>
  <c r="T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A459" i="1"/>
  <c r="AB458" i="1"/>
  <c r="AA458" i="1"/>
  <c r="Z458" i="1"/>
  <c r="Y458" i="1"/>
  <c r="W458" i="1"/>
  <c r="V458" i="1"/>
  <c r="U458" i="1"/>
  <c r="T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A458" i="1"/>
  <c r="AB457" i="1"/>
  <c r="AA457" i="1"/>
  <c r="Z457" i="1"/>
  <c r="Y457" i="1"/>
  <c r="W457" i="1"/>
  <c r="V457" i="1"/>
  <c r="U457" i="1"/>
  <c r="T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A457" i="1"/>
  <c r="AB456" i="1"/>
  <c r="AA456" i="1"/>
  <c r="Z456" i="1"/>
  <c r="Y456" i="1"/>
  <c r="W456" i="1"/>
  <c r="V456" i="1"/>
  <c r="U456" i="1"/>
  <c r="T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A456" i="1"/>
  <c r="AB455" i="1"/>
  <c r="AA455" i="1"/>
  <c r="Z455" i="1"/>
  <c r="Y455" i="1"/>
  <c r="W455" i="1"/>
  <c r="V455" i="1"/>
  <c r="U455" i="1"/>
  <c r="T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A455" i="1"/>
  <c r="AB454" i="1"/>
  <c r="AA454" i="1"/>
  <c r="Z454" i="1"/>
  <c r="Y454" i="1"/>
  <c r="W454" i="1"/>
  <c r="V454" i="1"/>
  <c r="U454" i="1"/>
  <c r="T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A454" i="1"/>
  <c r="AB453" i="1"/>
  <c r="AA453" i="1"/>
  <c r="Z453" i="1"/>
  <c r="Y453" i="1"/>
  <c r="W453" i="1"/>
  <c r="V453" i="1"/>
  <c r="U453" i="1"/>
  <c r="T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A453" i="1"/>
  <c r="AB452" i="1"/>
  <c r="AA452" i="1"/>
  <c r="Z452" i="1"/>
  <c r="Y452" i="1"/>
  <c r="W452" i="1"/>
  <c r="V452" i="1"/>
  <c r="U452" i="1"/>
  <c r="T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A452" i="1"/>
  <c r="AB451" i="1"/>
  <c r="AA451" i="1"/>
  <c r="Z451" i="1"/>
  <c r="Y451" i="1"/>
  <c r="W451" i="1"/>
  <c r="V451" i="1"/>
  <c r="U451" i="1"/>
  <c r="T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A451" i="1"/>
  <c r="AB450" i="1"/>
  <c r="AA450" i="1"/>
  <c r="Z450" i="1"/>
  <c r="Y450" i="1"/>
  <c r="W450" i="1"/>
  <c r="V450" i="1"/>
  <c r="U450" i="1"/>
  <c r="T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A450" i="1"/>
  <c r="AB449" i="1"/>
  <c r="AA449" i="1"/>
  <c r="Z449" i="1"/>
  <c r="Y449" i="1"/>
  <c r="W449" i="1"/>
  <c r="V449" i="1"/>
  <c r="U449" i="1"/>
  <c r="T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A449" i="1"/>
  <c r="AB448" i="1"/>
  <c r="AA448" i="1"/>
  <c r="Z448" i="1"/>
  <c r="Y448" i="1"/>
  <c r="W448" i="1"/>
  <c r="V448" i="1"/>
  <c r="U448" i="1"/>
  <c r="T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A448" i="1"/>
  <c r="AB447" i="1"/>
  <c r="AA447" i="1"/>
  <c r="Z447" i="1"/>
  <c r="Y447" i="1"/>
  <c r="W447" i="1"/>
  <c r="V447" i="1"/>
  <c r="U447" i="1"/>
  <c r="T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A447" i="1"/>
  <c r="AB446" i="1"/>
  <c r="AA446" i="1"/>
  <c r="Z446" i="1"/>
  <c r="Y446" i="1"/>
  <c r="W446" i="1"/>
  <c r="V446" i="1"/>
  <c r="U446" i="1"/>
  <c r="T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A446" i="1"/>
  <c r="AB445" i="1"/>
  <c r="AA445" i="1"/>
  <c r="Z445" i="1"/>
  <c r="Y445" i="1"/>
  <c r="W445" i="1"/>
  <c r="V445" i="1"/>
  <c r="U445" i="1"/>
  <c r="T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A445" i="1"/>
  <c r="AB444" i="1"/>
  <c r="AA444" i="1"/>
  <c r="Z444" i="1"/>
  <c r="Y444" i="1"/>
  <c r="W444" i="1"/>
  <c r="V444" i="1"/>
  <c r="U444" i="1"/>
  <c r="T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A444" i="1"/>
  <c r="AB443" i="1"/>
  <c r="AA443" i="1"/>
  <c r="Z443" i="1"/>
  <c r="Y443" i="1"/>
  <c r="W443" i="1"/>
  <c r="V443" i="1"/>
  <c r="U443" i="1"/>
  <c r="T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A443" i="1"/>
  <c r="AB442" i="1"/>
  <c r="AA442" i="1"/>
  <c r="Z442" i="1"/>
  <c r="Y442" i="1"/>
  <c r="W442" i="1"/>
  <c r="V442" i="1"/>
  <c r="U442" i="1"/>
  <c r="T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A442" i="1"/>
  <c r="AB441" i="1"/>
  <c r="AA441" i="1"/>
  <c r="Z441" i="1"/>
  <c r="Y441" i="1"/>
  <c r="W441" i="1"/>
  <c r="V441" i="1"/>
  <c r="U441" i="1"/>
  <c r="T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A441" i="1"/>
  <c r="AB440" i="1"/>
  <c r="AA440" i="1"/>
  <c r="Z440" i="1"/>
  <c r="Y440" i="1"/>
  <c r="W440" i="1"/>
  <c r="V440" i="1"/>
  <c r="U440" i="1"/>
  <c r="T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A440" i="1"/>
  <c r="AB439" i="1"/>
  <c r="AA439" i="1"/>
  <c r="Z439" i="1"/>
  <c r="Y439" i="1"/>
  <c r="W439" i="1"/>
  <c r="V439" i="1"/>
  <c r="U439" i="1"/>
  <c r="T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A439" i="1"/>
  <c r="AB438" i="1"/>
  <c r="AA438" i="1"/>
  <c r="Z438" i="1"/>
  <c r="Y438" i="1"/>
  <c r="W438" i="1"/>
  <c r="V438" i="1"/>
  <c r="U438" i="1"/>
  <c r="T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A438" i="1"/>
  <c r="AB437" i="1"/>
  <c r="AA437" i="1"/>
  <c r="Z437" i="1"/>
  <c r="Y437" i="1"/>
  <c r="W437" i="1"/>
  <c r="V437" i="1"/>
  <c r="U437" i="1"/>
  <c r="T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A437" i="1"/>
  <c r="AB436" i="1"/>
  <c r="AA436" i="1"/>
  <c r="Z436" i="1"/>
  <c r="Y436" i="1"/>
  <c r="W436" i="1"/>
  <c r="V436" i="1"/>
  <c r="U436" i="1"/>
  <c r="T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A436" i="1"/>
  <c r="AB435" i="1"/>
  <c r="AA435" i="1"/>
  <c r="Z435" i="1"/>
  <c r="Y435" i="1"/>
  <c r="W435" i="1"/>
  <c r="V435" i="1"/>
  <c r="U435" i="1"/>
  <c r="T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A435" i="1"/>
  <c r="AB434" i="1"/>
  <c r="AA434" i="1"/>
  <c r="Z434" i="1"/>
  <c r="Y434" i="1"/>
  <c r="W434" i="1"/>
  <c r="V434" i="1"/>
  <c r="U434" i="1"/>
  <c r="T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A434" i="1"/>
  <c r="AB433" i="1"/>
  <c r="AA433" i="1"/>
  <c r="Z433" i="1"/>
  <c r="Y433" i="1"/>
  <c r="W433" i="1"/>
  <c r="V433" i="1"/>
  <c r="U433" i="1"/>
  <c r="T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A433" i="1"/>
  <c r="AB432" i="1"/>
  <c r="AA432" i="1"/>
  <c r="Z432" i="1"/>
  <c r="Y432" i="1"/>
  <c r="W432" i="1"/>
  <c r="V432" i="1"/>
  <c r="U432" i="1"/>
  <c r="T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A432" i="1"/>
  <c r="AB431" i="1"/>
  <c r="AA431" i="1"/>
  <c r="Z431" i="1"/>
  <c r="Y431" i="1"/>
  <c r="W431" i="1"/>
  <c r="V431" i="1"/>
  <c r="U431" i="1"/>
  <c r="T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A431" i="1"/>
  <c r="AB430" i="1"/>
  <c r="AA430" i="1"/>
  <c r="Z430" i="1"/>
  <c r="Y430" i="1"/>
  <c r="W430" i="1"/>
  <c r="V430" i="1"/>
  <c r="U430" i="1"/>
  <c r="T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A430" i="1"/>
  <c r="AB429" i="1"/>
  <c r="AA429" i="1"/>
  <c r="Z429" i="1"/>
  <c r="Y429" i="1"/>
  <c r="W429" i="1"/>
  <c r="V429" i="1"/>
  <c r="U429" i="1"/>
  <c r="T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A429" i="1"/>
  <c r="AB428" i="1"/>
  <c r="AA428" i="1"/>
  <c r="Z428" i="1"/>
  <c r="Y428" i="1"/>
  <c r="W428" i="1"/>
  <c r="V428" i="1"/>
  <c r="U428" i="1"/>
  <c r="T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A428" i="1"/>
  <c r="AB427" i="1"/>
  <c r="AA427" i="1"/>
  <c r="Z427" i="1"/>
  <c r="Y427" i="1"/>
  <c r="W427" i="1"/>
  <c r="V427" i="1"/>
  <c r="U427" i="1"/>
  <c r="T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A427" i="1"/>
  <c r="AB426" i="1"/>
  <c r="AA426" i="1"/>
  <c r="Z426" i="1"/>
  <c r="Y426" i="1"/>
  <c r="W426" i="1"/>
  <c r="V426" i="1"/>
  <c r="U426" i="1"/>
  <c r="T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A426" i="1"/>
  <c r="AB425" i="1"/>
  <c r="AA425" i="1"/>
  <c r="Z425" i="1"/>
  <c r="Y425" i="1"/>
  <c r="W425" i="1"/>
  <c r="V425" i="1"/>
  <c r="U425" i="1"/>
  <c r="T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A425" i="1"/>
  <c r="AB424" i="1"/>
  <c r="AA424" i="1"/>
  <c r="Z424" i="1"/>
  <c r="Y424" i="1"/>
  <c r="W424" i="1"/>
  <c r="V424" i="1"/>
  <c r="U424" i="1"/>
  <c r="T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A424" i="1"/>
  <c r="AB423" i="1"/>
  <c r="AA423" i="1"/>
  <c r="Z423" i="1"/>
  <c r="Y423" i="1"/>
  <c r="W423" i="1"/>
  <c r="V423" i="1"/>
  <c r="U423" i="1"/>
  <c r="T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A423" i="1"/>
  <c r="AB422" i="1"/>
  <c r="AA422" i="1"/>
  <c r="Z422" i="1"/>
  <c r="Y422" i="1"/>
  <c r="W422" i="1"/>
  <c r="V422" i="1"/>
  <c r="U422" i="1"/>
  <c r="T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A422" i="1"/>
  <c r="AB421" i="1"/>
  <c r="AA421" i="1"/>
  <c r="Z421" i="1"/>
  <c r="Y421" i="1"/>
  <c r="W421" i="1"/>
  <c r="V421" i="1"/>
  <c r="U421" i="1"/>
  <c r="T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A421" i="1"/>
  <c r="AB420" i="1"/>
  <c r="AA420" i="1"/>
  <c r="Z420" i="1"/>
  <c r="Y420" i="1"/>
  <c r="W420" i="1"/>
  <c r="V420" i="1"/>
  <c r="U420" i="1"/>
  <c r="T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A420" i="1"/>
  <c r="AB419" i="1"/>
  <c r="AA419" i="1"/>
  <c r="Z419" i="1"/>
  <c r="Y419" i="1"/>
  <c r="W419" i="1"/>
  <c r="V419" i="1"/>
  <c r="U419" i="1"/>
  <c r="T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A419" i="1"/>
  <c r="AB418" i="1"/>
  <c r="AA418" i="1"/>
  <c r="Z418" i="1"/>
  <c r="Y418" i="1"/>
  <c r="W418" i="1"/>
  <c r="V418" i="1"/>
  <c r="U418" i="1"/>
  <c r="T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A418" i="1"/>
  <c r="AB417" i="1"/>
  <c r="AA417" i="1"/>
  <c r="Z417" i="1"/>
  <c r="Y417" i="1"/>
  <c r="W417" i="1"/>
  <c r="V417" i="1"/>
  <c r="U417" i="1"/>
  <c r="T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A417" i="1"/>
  <c r="AB416" i="1"/>
  <c r="AA416" i="1"/>
  <c r="Z416" i="1"/>
  <c r="Y416" i="1"/>
  <c r="W416" i="1"/>
  <c r="V416" i="1"/>
  <c r="U416" i="1"/>
  <c r="T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A416" i="1"/>
  <c r="AB415" i="1"/>
  <c r="AA415" i="1"/>
  <c r="Z415" i="1"/>
  <c r="Y415" i="1"/>
  <c r="W415" i="1"/>
  <c r="V415" i="1"/>
  <c r="U415" i="1"/>
  <c r="T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A415" i="1"/>
  <c r="AB414" i="1"/>
  <c r="AA414" i="1"/>
  <c r="Z414" i="1"/>
  <c r="Y414" i="1"/>
  <c r="W414" i="1"/>
  <c r="V414" i="1"/>
  <c r="U414" i="1"/>
  <c r="T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A414" i="1"/>
  <c r="AB413" i="1"/>
  <c r="AA413" i="1"/>
  <c r="Z413" i="1"/>
  <c r="Y413" i="1"/>
  <c r="W413" i="1"/>
  <c r="V413" i="1"/>
  <c r="U413" i="1"/>
  <c r="T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A413" i="1"/>
  <c r="AB412" i="1"/>
  <c r="AA412" i="1"/>
  <c r="Z412" i="1"/>
  <c r="Y412" i="1"/>
  <c r="W412" i="1"/>
  <c r="V412" i="1"/>
  <c r="U412" i="1"/>
  <c r="T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A412" i="1"/>
  <c r="AB411" i="1"/>
  <c r="AA411" i="1"/>
  <c r="Z411" i="1"/>
  <c r="Y411" i="1"/>
  <c r="W411" i="1"/>
  <c r="V411" i="1"/>
  <c r="U411" i="1"/>
  <c r="T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A411" i="1"/>
  <c r="AB410" i="1"/>
  <c r="AA410" i="1"/>
  <c r="Z410" i="1"/>
  <c r="Y410" i="1"/>
  <c r="W410" i="1"/>
  <c r="V410" i="1"/>
  <c r="U410" i="1"/>
  <c r="T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A410" i="1"/>
  <c r="AB409" i="1"/>
  <c r="AA409" i="1"/>
  <c r="Z409" i="1"/>
  <c r="Y409" i="1"/>
  <c r="W409" i="1"/>
  <c r="V409" i="1"/>
  <c r="U409" i="1"/>
  <c r="T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A409" i="1"/>
  <c r="AB408" i="1"/>
  <c r="AA408" i="1"/>
  <c r="Z408" i="1"/>
  <c r="Y408" i="1"/>
  <c r="W408" i="1"/>
  <c r="V408" i="1"/>
  <c r="U408" i="1"/>
  <c r="T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A408" i="1"/>
  <c r="AB407" i="1"/>
  <c r="AA407" i="1"/>
  <c r="Z407" i="1"/>
  <c r="Y407" i="1"/>
  <c r="W407" i="1"/>
  <c r="V407" i="1"/>
  <c r="U407" i="1"/>
  <c r="T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A407" i="1"/>
  <c r="AB406" i="1"/>
  <c r="AA406" i="1"/>
  <c r="Z406" i="1"/>
  <c r="Y406" i="1"/>
  <c r="W406" i="1"/>
  <c r="V406" i="1"/>
  <c r="U406" i="1"/>
  <c r="T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A406" i="1"/>
  <c r="AB405" i="1"/>
  <c r="AA405" i="1"/>
  <c r="Z405" i="1"/>
  <c r="Y405" i="1"/>
  <c r="W405" i="1"/>
  <c r="V405" i="1"/>
  <c r="U405" i="1"/>
  <c r="T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A405" i="1"/>
  <c r="AB404" i="1"/>
  <c r="AA404" i="1"/>
  <c r="Z404" i="1"/>
  <c r="Y404" i="1"/>
  <c r="W404" i="1"/>
  <c r="V404" i="1"/>
  <c r="U404" i="1"/>
  <c r="T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A404" i="1"/>
  <c r="AB403" i="1"/>
  <c r="AA403" i="1"/>
  <c r="Z403" i="1"/>
  <c r="Y403" i="1"/>
  <c r="W403" i="1"/>
  <c r="V403" i="1"/>
  <c r="U403" i="1"/>
  <c r="T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A403" i="1"/>
  <c r="AB402" i="1"/>
  <c r="AA402" i="1"/>
  <c r="Z402" i="1"/>
  <c r="Y402" i="1"/>
  <c r="W402" i="1"/>
  <c r="V402" i="1"/>
  <c r="U402" i="1"/>
  <c r="T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A402" i="1"/>
  <c r="AB401" i="1"/>
  <c r="AA401" i="1"/>
  <c r="Z401" i="1"/>
  <c r="Y401" i="1"/>
  <c r="W401" i="1"/>
  <c r="V401" i="1"/>
  <c r="U401" i="1"/>
  <c r="T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A401" i="1"/>
  <c r="AB400" i="1"/>
  <c r="AA400" i="1"/>
  <c r="Z400" i="1"/>
  <c r="Y400" i="1"/>
  <c r="W400" i="1"/>
  <c r="V400" i="1"/>
  <c r="U400" i="1"/>
  <c r="T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A400" i="1"/>
  <c r="AB399" i="1"/>
  <c r="AA399" i="1"/>
  <c r="Z399" i="1"/>
  <c r="Y399" i="1"/>
  <c r="W399" i="1"/>
  <c r="V399" i="1"/>
  <c r="U399" i="1"/>
  <c r="T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A399" i="1"/>
  <c r="AB398" i="1"/>
  <c r="AA398" i="1"/>
  <c r="Z398" i="1"/>
  <c r="Y398" i="1"/>
  <c r="W398" i="1"/>
  <c r="V398" i="1"/>
  <c r="U398" i="1"/>
  <c r="T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A398" i="1"/>
  <c r="AB397" i="1"/>
  <c r="AA397" i="1"/>
  <c r="Z397" i="1"/>
  <c r="Y397" i="1"/>
  <c r="W397" i="1"/>
  <c r="V397" i="1"/>
  <c r="U397" i="1"/>
  <c r="T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A397" i="1"/>
  <c r="AB396" i="1"/>
  <c r="AA396" i="1"/>
  <c r="Z396" i="1"/>
  <c r="Y396" i="1"/>
  <c r="W396" i="1"/>
  <c r="V396" i="1"/>
  <c r="U396" i="1"/>
  <c r="T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A396" i="1"/>
  <c r="AB395" i="1"/>
  <c r="AA395" i="1"/>
  <c r="Z395" i="1"/>
  <c r="Y395" i="1"/>
  <c r="W395" i="1"/>
  <c r="V395" i="1"/>
  <c r="U395" i="1"/>
  <c r="T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A395" i="1"/>
  <c r="AB394" i="1"/>
  <c r="AA394" i="1"/>
  <c r="Z394" i="1"/>
  <c r="Y394" i="1"/>
  <c r="W394" i="1"/>
  <c r="V394" i="1"/>
  <c r="U394" i="1"/>
  <c r="T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A394" i="1"/>
  <c r="AB393" i="1"/>
  <c r="AA393" i="1"/>
  <c r="Z393" i="1"/>
  <c r="Y393" i="1"/>
  <c r="W393" i="1"/>
  <c r="V393" i="1"/>
  <c r="U393" i="1"/>
  <c r="T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A393" i="1"/>
  <c r="AB392" i="1"/>
  <c r="AA392" i="1"/>
  <c r="Z392" i="1"/>
  <c r="Y392" i="1"/>
  <c r="W392" i="1"/>
  <c r="V392" i="1"/>
  <c r="U392" i="1"/>
  <c r="T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A392" i="1"/>
  <c r="AB391" i="1"/>
  <c r="AA391" i="1"/>
  <c r="Z391" i="1"/>
  <c r="Y391" i="1"/>
  <c r="W391" i="1"/>
  <c r="V391" i="1"/>
  <c r="U391" i="1"/>
  <c r="T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A391" i="1"/>
  <c r="AB390" i="1"/>
  <c r="AA390" i="1"/>
  <c r="Z390" i="1"/>
  <c r="Y390" i="1"/>
  <c r="W390" i="1"/>
  <c r="V390" i="1"/>
  <c r="U390" i="1"/>
  <c r="T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A390" i="1"/>
  <c r="AB389" i="1"/>
  <c r="AA389" i="1"/>
  <c r="Z389" i="1"/>
  <c r="Y389" i="1"/>
  <c r="W389" i="1"/>
  <c r="V389" i="1"/>
  <c r="U389" i="1"/>
  <c r="T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A389" i="1"/>
  <c r="AB388" i="1"/>
  <c r="AA388" i="1"/>
  <c r="Z388" i="1"/>
  <c r="Y388" i="1"/>
  <c r="W388" i="1"/>
  <c r="V388" i="1"/>
  <c r="U388" i="1"/>
  <c r="T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A388" i="1"/>
  <c r="AB387" i="1"/>
  <c r="AA387" i="1"/>
  <c r="Z387" i="1"/>
  <c r="Y387" i="1"/>
  <c r="W387" i="1"/>
  <c r="V387" i="1"/>
  <c r="U387" i="1"/>
  <c r="T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A387" i="1"/>
  <c r="AB386" i="1"/>
  <c r="AA386" i="1"/>
  <c r="Z386" i="1"/>
  <c r="Y386" i="1"/>
  <c r="W386" i="1"/>
  <c r="V386" i="1"/>
  <c r="U386" i="1"/>
  <c r="T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A386" i="1"/>
  <c r="AB385" i="1"/>
  <c r="AA385" i="1"/>
  <c r="Z385" i="1"/>
  <c r="Y385" i="1"/>
  <c r="W385" i="1"/>
  <c r="V385" i="1"/>
  <c r="U385" i="1"/>
  <c r="T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A385" i="1"/>
  <c r="AB384" i="1"/>
  <c r="AA384" i="1"/>
  <c r="Z384" i="1"/>
  <c r="Y384" i="1"/>
  <c r="W384" i="1"/>
  <c r="V384" i="1"/>
  <c r="U384" i="1"/>
  <c r="T384" i="1"/>
  <c r="R384" i="1"/>
  <c r="Q384" i="1"/>
  <c r="P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A384" i="1"/>
  <c r="AB383" i="1"/>
  <c r="AA383" i="1"/>
  <c r="Z383" i="1"/>
  <c r="Y383" i="1"/>
  <c r="W383" i="1"/>
  <c r="V383" i="1"/>
  <c r="U383" i="1"/>
  <c r="T383" i="1"/>
  <c r="R383" i="1"/>
  <c r="Q383" i="1"/>
  <c r="P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A383" i="1"/>
  <c r="AB382" i="1"/>
  <c r="AA382" i="1"/>
  <c r="Z382" i="1"/>
  <c r="Y382" i="1"/>
  <c r="W382" i="1"/>
  <c r="V382" i="1"/>
  <c r="U382" i="1"/>
  <c r="T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A382" i="1"/>
  <c r="AB381" i="1"/>
  <c r="AA381" i="1"/>
  <c r="Z381" i="1"/>
  <c r="Y381" i="1"/>
  <c r="W381" i="1"/>
  <c r="V381" i="1"/>
  <c r="U381" i="1"/>
  <c r="T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A381" i="1"/>
  <c r="AB380" i="1"/>
  <c r="AA380" i="1"/>
  <c r="Z380" i="1"/>
  <c r="Y380" i="1"/>
  <c r="W380" i="1"/>
  <c r="V380" i="1"/>
  <c r="U380" i="1"/>
  <c r="T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A380" i="1"/>
  <c r="AB379" i="1"/>
  <c r="AA379" i="1"/>
  <c r="Z379" i="1"/>
  <c r="Y379" i="1"/>
  <c r="W379" i="1"/>
  <c r="V379" i="1"/>
  <c r="U379" i="1"/>
  <c r="T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A379" i="1"/>
  <c r="AB378" i="1"/>
  <c r="AA378" i="1"/>
  <c r="Z378" i="1"/>
  <c r="Y378" i="1"/>
  <c r="W378" i="1"/>
  <c r="V378" i="1"/>
  <c r="U378" i="1"/>
  <c r="T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A378" i="1"/>
  <c r="AB377" i="1"/>
  <c r="AA377" i="1"/>
  <c r="Z377" i="1"/>
  <c r="Y377" i="1"/>
  <c r="W377" i="1"/>
  <c r="V377" i="1"/>
  <c r="U377" i="1"/>
  <c r="T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A377" i="1"/>
  <c r="AB376" i="1"/>
  <c r="AA376" i="1"/>
  <c r="Z376" i="1"/>
  <c r="Y376" i="1"/>
  <c r="W376" i="1"/>
  <c r="V376" i="1"/>
  <c r="U376" i="1"/>
  <c r="T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A376" i="1"/>
  <c r="AB375" i="1"/>
  <c r="AA375" i="1"/>
  <c r="Z375" i="1"/>
  <c r="Y375" i="1"/>
  <c r="W375" i="1"/>
  <c r="V375" i="1"/>
  <c r="U375" i="1"/>
  <c r="T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A375" i="1"/>
  <c r="AB374" i="1"/>
  <c r="AA374" i="1"/>
  <c r="Z374" i="1"/>
  <c r="Y374" i="1"/>
  <c r="W374" i="1"/>
  <c r="V374" i="1"/>
  <c r="U374" i="1"/>
  <c r="T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A374" i="1"/>
  <c r="AB373" i="1"/>
  <c r="AA373" i="1"/>
  <c r="Z373" i="1"/>
  <c r="Y373" i="1"/>
  <c r="W373" i="1"/>
  <c r="V373" i="1"/>
  <c r="U373" i="1"/>
  <c r="T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A373" i="1"/>
  <c r="AB372" i="1"/>
  <c r="AA372" i="1"/>
  <c r="Z372" i="1"/>
  <c r="Y372" i="1"/>
  <c r="W372" i="1"/>
  <c r="V372" i="1"/>
  <c r="U372" i="1"/>
  <c r="T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A372" i="1"/>
  <c r="AB371" i="1"/>
  <c r="AA371" i="1"/>
  <c r="Z371" i="1"/>
  <c r="Y371" i="1"/>
  <c r="W371" i="1"/>
  <c r="V371" i="1"/>
  <c r="U371" i="1"/>
  <c r="T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A371" i="1"/>
  <c r="AB370" i="1"/>
  <c r="AA370" i="1"/>
  <c r="Z370" i="1"/>
  <c r="Y370" i="1"/>
  <c r="W370" i="1"/>
  <c r="V370" i="1"/>
  <c r="U370" i="1"/>
  <c r="T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A370" i="1"/>
  <c r="AB369" i="1"/>
  <c r="AA369" i="1"/>
  <c r="Z369" i="1"/>
  <c r="Y369" i="1"/>
  <c r="W369" i="1"/>
  <c r="V369" i="1"/>
  <c r="U369" i="1"/>
  <c r="T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A369" i="1"/>
  <c r="AB368" i="1"/>
  <c r="AA368" i="1"/>
  <c r="Z368" i="1"/>
  <c r="Y368" i="1"/>
  <c r="W368" i="1"/>
  <c r="V368" i="1"/>
  <c r="U368" i="1"/>
  <c r="T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A368" i="1"/>
  <c r="AB367" i="1"/>
  <c r="AA367" i="1"/>
  <c r="Z367" i="1"/>
  <c r="Y367" i="1"/>
  <c r="W367" i="1"/>
  <c r="V367" i="1"/>
  <c r="U367" i="1"/>
  <c r="T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A367" i="1"/>
  <c r="AB366" i="1"/>
  <c r="AA366" i="1"/>
  <c r="Z366" i="1"/>
  <c r="Y366" i="1"/>
  <c r="W366" i="1"/>
  <c r="V366" i="1"/>
  <c r="U366" i="1"/>
  <c r="T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A366" i="1"/>
  <c r="AB365" i="1"/>
  <c r="AA365" i="1"/>
  <c r="Z365" i="1"/>
  <c r="Y365" i="1"/>
  <c r="W365" i="1"/>
  <c r="V365" i="1"/>
  <c r="U365" i="1"/>
  <c r="T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A365" i="1"/>
  <c r="AB364" i="1"/>
  <c r="AA364" i="1"/>
  <c r="Z364" i="1"/>
  <c r="Y364" i="1"/>
  <c r="W364" i="1"/>
  <c r="V364" i="1"/>
  <c r="U364" i="1"/>
  <c r="T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A364" i="1"/>
  <c r="AB363" i="1"/>
  <c r="AA363" i="1"/>
  <c r="Z363" i="1"/>
  <c r="Y363" i="1"/>
  <c r="W363" i="1"/>
  <c r="V363" i="1"/>
  <c r="U363" i="1"/>
  <c r="T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A363" i="1"/>
  <c r="AB362" i="1"/>
  <c r="AA362" i="1"/>
  <c r="Z362" i="1"/>
  <c r="Y362" i="1"/>
  <c r="W362" i="1"/>
  <c r="V362" i="1"/>
  <c r="U362" i="1"/>
  <c r="T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A362" i="1"/>
  <c r="AB361" i="1"/>
  <c r="AA361" i="1"/>
  <c r="Z361" i="1"/>
  <c r="Y361" i="1"/>
  <c r="W361" i="1"/>
  <c r="V361" i="1"/>
  <c r="U361" i="1"/>
  <c r="T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A361" i="1"/>
  <c r="AB360" i="1"/>
  <c r="AA360" i="1"/>
  <c r="Z360" i="1"/>
  <c r="Y360" i="1"/>
  <c r="W360" i="1"/>
  <c r="V360" i="1"/>
  <c r="U360" i="1"/>
  <c r="T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A360" i="1"/>
  <c r="AB359" i="1"/>
  <c r="AA359" i="1"/>
  <c r="Z359" i="1"/>
  <c r="Y359" i="1"/>
  <c r="W359" i="1"/>
  <c r="V359" i="1"/>
  <c r="U359" i="1"/>
  <c r="T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A359" i="1"/>
  <c r="AB358" i="1"/>
  <c r="AA358" i="1"/>
  <c r="Z358" i="1"/>
  <c r="Y358" i="1"/>
  <c r="W358" i="1"/>
  <c r="V358" i="1"/>
  <c r="U358" i="1"/>
  <c r="T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A358" i="1"/>
  <c r="AB357" i="1"/>
  <c r="AA357" i="1"/>
  <c r="Z357" i="1"/>
  <c r="Y357" i="1"/>
  <c r="W357" i="1"/>
  <c r="V357" i="1"/>
  <c r="U357" i="1"/>
  <c r="T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A357" i="1"/>
  <c r="AB356" i="1"/>
  <c r="AA356" i="1"/>
  <c r="Z356" i="1"/>
  <c r="Y356" i="1"/>
  <c r="W356" i="1"/>
  <c r="V356" i="1"/>
  <c r="U356" i="1"/>
  <c r="T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A356" i="1"/>
  <c r="AB355" i="1"/>
  <c r="AA355" i="1"/>
  <c r="Z355" i="1"/>
  <c r="Y355" i="1"/>
  <c r="W355" i="1"/>
  <c r="V355" i="1"/>
  <c r="U355" i="1"/>
  <c r="T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A355" i="1"/>
  <c r="AB354" i="1"/>
  <c r="AA354" i="1"/>
  <c r="Z354" i="1"/>
  <c r="Y354" i="1"/>
  <c r="W354" i="1"/>
  <c r="V354" i="1"/>
  <c r="U354" i="1"/>
  <c r="T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A354" i="1"/>
  <c r="AB353" i="1"/>
  <c r="AA353" i="1"/>
  <c r="Z353" i="1"/>
  <c r="Y353" i="1"/>
  <c r="W353" i="1"/>
  <c r="V353" i="1"/>
  <c r="U353" i="1"/>
  <c r="T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A353" i="1"/>
  <c r="AB352" i="1"/>
  <c r="AA352" i="1"/>
  <c r="Z352" i="1"/>
  <c r="Y352" i="1"/>
  <c r="W352" i="1"/>
  <c r="V352" i="1"/>
  <c r="U352" i="1"/>
  <c r="T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A352" i="1"/>
  <c r="AB351" i="1"/>
  <c r="AA351" i="1"/>
  <c r="Z351" i="1"/>
  <c r="Y351" i="1"/>
  <c r="W351" i="1"/>
  <c r="V351" i="1"/>
  <c r="U351" i="1"/>
  <c r="T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A351" i="1"/>
  <c r="AB350" i="1"/>
  <c r="AA350" i="1"/>
  <c r="Z350" i="1"/>
  <c r="Y350" i="1"/>
  <c r="W350" i="1"/>
  <c r="V350" i="1"/>
  <c r="U350" i="1"/>
  <c r="T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A350" i="1"/>
  <c r="AB349" i="1"/>
  <c r="AA349" i="1"/>
  <c r="Z349" i="1"/>
  <c r="Y349" i="1"/>
  <c r="W349" i="1"/>
  <c r="V349" i="1"/>
  <c r="U349" i="1"/>
  <c r="T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A349" i="1"/>
  <c r="AB348" i="1"/>
  <c r="AA348" i="1"/>
  <c r="Z348" i="1"/>
  <c r="Y348" i="1"/>
  <c r="W348" i="1"/>
  <c r="V348" i="1"/>
  <c r="U348" i="1"/>
  <c r="T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A348" i="1"/>
  <c r="AB347" i="1"/>
  <c r="AA347" i="1"/>
  <c r="Z347" i="1"/>
  <c r="Y347" i="1"/>
  <c r="W347" i="1"/>
  <c r="V347" i="1"/>
  <c r="U347" i="1"/>
  <c r="T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A347" i="1"/>
  <c r="AB346" i="1"/>
  <c r="AA346" i="1"/>
  <c r="Z346" i="1"/>
  <c r="Y346" i="1"/>
  <c r="W346" i="1"/>
  <c r="V346" i="1"/>
  <c r="U346" i="1"/>
  <c r="T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A346" i="1"/>
  <c r="AB345" i="1"/>
  <c r="AA345" i="1"/>
  <c r="Z345" i="1"/>
  <c r="Y345" i="1"/>
  <c r="W345" i="1"/>
  <c r="V345" i="1"/>
  <c r="U345" i="1"/>
  <c r="T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A345" i="1"/>
  <c r="AB344" i="1"/>
  <c r="AA344" i="1"/>
  <c r="Z344" i="1"/>
  <c r="Y344" i="1"/>
  <c r="W344" i="1"/>
  <c r="V344" i="1"/>
  <c r="U344" i="1"/>
  <c r="T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A344" i="1"/>
  <c r="AB343" i="1"/>
  <c r="AA343" i="1"/>
  <c r="Z343" i="1"/>
  <c r="Y343" i="1"/>
  <c r="W343" i="1"/>
  <c r="V343" i="1"/>
  <c r="U343" i="1"/>
  <c r="T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A343" i="1"/>
  <c r="AB342" i="1"/>
  <c r="AA342" i="1"/>
  <c r="Z342" i="1"/>
  <c r="Y342" i="1"/>
  <c r="W342" i="1"/>
  <c r="V342" i="1"/>
  <c r="U342" i="1"/>
  <c r="T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A342" i="1"/>
  <c r="AB341" i="1"/>
  <c r="AA341" i="1"/>
  <c r="Z341" i="1"/>
  <c r="Y341" i="1"/>
  <c r="W341" i="1"/>
  <c r="V341" i="1"/>
  <c r="U341" i="1"/>
  <c r="T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A341" i="1"/>
  <c r="AB340" i="1"/>
  <c r="AA340" i="1"/>
  <c r="Z340" i="1"/>
  <c r="Y340" i="1"/>
  <c r="W340" i="1"/>
  <c r="V340" i="1"/>
  <c r="U340" i="1"/>
  <c r="T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A340" i="1"/>
  <c r="AB339" i="1"/>
  <c r="AA339" i="1"/>
  <c r="Z339" i="1"/>
  <c r="Y339" i="1"/>
  <c r="W339" i="1"/>
  <c r="V339" i="1"/>
  <c r="U339" i="1"/>
  <c r="T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A339" i="1"/>
  <c r="AB338" i="1"/>
  <c r="AA338" i="1"/>
  <c r="Z338" i="1"/>
  <c r="Y338" i="1"/>
  <c r="W338" i="1"/>
  <c r="V338" i="1"/>
  <c r="U338" i="1"/>
  <c r="T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A338" i="1"/>
  <c r="AB337" i="1"/>
  <c r="AA337" i="1"/>
  <c r="Z337" i="1"/>
  <c r="Y337" i="1"/>
  <c r="W337" i="1"/>
  <c r="V337" i="1"/>
  <c r="U337" i="1"/>
  <c r="T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A337" i="1"/>
  <c r="AB336" i="1"/>
  <c r="AA336" i="1"/>
  <c r="Z336" i="1"/>
  <c r="Y336" i="1"/>
  <c r="W336" i="1"/>
  <c r="V336" i="1"/>
  <c r="U336" i="1"/>
  <c r="T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A336" i="1"/>
  <c r="AB335" i="1"/>
  <c r="AA335" i="1"/>
  <c r="Z335" i="1"/>
  <c r="Y335" i="1"/>
  <c r="W335" i="1"/>
  <c r="V335" i="1"/>
  <c r="U335" i="1"/>
  <c r="T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A335" i="1"/>
  <c r="AB334" i="1"/>
  <c r="AA334" i="1"/>
  <c r="Z334" i="1"/>
  <c r="Y334" i="1"/>
  <c r="W334" i="1"/>
  <c r="V334" i="1"/>
  <c r="U334" i="1"/>
  <c r="T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A334" i="1"/>
  <c r="AB333" i="1"/>
  <c r="AA333" i="1"/>
  <c r="Z333" i="1"/>
  <c r="Y333" i="1"/>
  <c r="W333" i="1"/>
  <c r="V333" i="1"/>
  <c r="U333" i="1"/>
  <c r="T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A333" i="1"/>
  <c r="AB332" i="1"/>
  <c r="AA332" i="1"/>
  <c r="Z332" i="1"/>
  <c r="Y332" i="1"/>
  <c r="W332" i="1"/>
  <c r="V332" i="1"/>
  <c r="U332" i="1"/>
  <c r="T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A332" i="1"/>
  <c r="AB331" i="1"/>
  <c r="AA331" i="1"/>
  <c r="Z331" i="1"/>
  <c r="Y331" i="1"/>
  <c r="W331" i="1"/>
  <c r="V331" i="1"/>
  <c r="U331" i="1"/>
  <c r="T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A331" i="1"/>
  <c r="AB330" i="1"/>
  <c r="AA330" i="1"/>
  <c r="Z330" i="1"/>
  <c r="Y330" i="1"/>
  <c r="W330" i="1"/>
  <c r="V330" i="1"/>
  <c r="U330" i="1"/>
  <c r="T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A330" i="1"/>
  <c r="AB329" i="1"/>
  <c r="AA329" i="1"/>
  <c r="Z329" i="1"/>
  <c r="Y329" i="1"/>
  <c r="W329" i="1"/>
  <c r="V329" i="1"/>
  <c r="U329" i="1"/>
  <c r="T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A329" i="1"/>
  <c r="AB328" i="1"/>
  <c r="AA328" i="1"/>
  <c r="Z328" i="1"/>
  <c r="Y328" i="1"/>
  <c r="W328" i="1"/>
  <c r="V328" i="1"/>
  <c r="U328" i="1"/>
  <c r="T328" i="1"/>
  <c r="R328" i="1"/>
  <c r="Q328" i="1"/>
  <c r="P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A328" i="1"/>
  <c r="AB327" i="1"/>
  <c r="AA327" i="1"/>
  <c r="Z327" i="1"/>
  <c r="Y327" i="1"/>
  <c r="W327" i="1"/>
  <c r="V327" i="1"/>
  <c r="U327" i="1"/>
  <c r="T327" i="1"/>
  <c r="R327" i="1"/>
  <c r="Q327" i="1"/>
  <c r="P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A327" i="1"/>
  <c r="AB326" i="1"/>
  <c r="AA326" i="1"/>
  <c r="Z326" i="1"/>
  <c r="Y326" i="1"/>
  <c r="W326" i="1"/>
  <c r="V326" i="1"/>
  <c r="U326" i="1"/>
  <c r="T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A326" i="1"/>
  <c r="AB325" i="1"/>
  <c r="AA325" i="1"/>
  <c r="Z325" i="1"/>
  <c r="Y325" i="1"/>
  <c r="W325" i="1"/>
  <c r="V325" i="1"/>
  <c r="U325" i="1"/>
  <c r="T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A325" i="1"/>
  <c r="AB324" i="1"/>
  <c r="AA324" i="1"/>
  <c r="Z324" i="1"/>
  <c r="Y324" i="1"/>
  <c r="W324" i="1"/>
  <c r="V324" i="1"/>
  <c r="U324" i="1"/>
  <c r="T324" i="1"/>
  <c r="R324" i="1"/>
  <c r="Q324" i="1"/>
  <c r="P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A324" i="1"/>
  <c r="AB323" i="1"/>
  <c r="AA323" i="1"/>
  <c r="Z323" i="1"/>
  <c r="Y323" i="1"/>
  <c r="W323" i="1"/>
  <c r="V323" i="1"/>
  <c r="U323" i="1"/>
  <c r="T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A323" i="1"/>
  <c r="AB322" i="1"/>
  <c r="AA322" i="1"/>
  <c r="Z322" i="1"/>
  <c r="Y322" i="1"/>
  <c r="W322" i="1"/>
  <c r="V322" i="1"/>
  <c r="U322" i="1"/>
  <c r="T322" i="1"/>
  <c r="R322" i="1"/>
  <c r="Q322" i="1"/>
  <c r="P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A322" i="1"/>
  <c r="AB321" i="1"/>
  <c r="AA321" i="1"/>
  <c r="Z321" i="1"/>
  <c r="Y321" i="1"/>
  <c r="W321" i="1"/>
  <c r="V321" i="1"/>
  <c r="U321" i="1"/>
  <c r="T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A321" i="1"/>
  <c r="AB320" i="1"/>
  <c r="AA320" i="1"/>
  <c r="Z320" i="1"/>
  <c r="Y320" i="1"/>
  <c r="W320" i="1"/>
  <c r="V320" i="1"/>
  <c r="U320" i="1"/>
  <c r="T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A320" i="1"/>
  <c r="AB319" i="1"/>
  <c r="AA319" i="1"/>
  <c r="Z319" i="1"/>
  <c r="Y319" i="1"/>
  <c r="W319" i="1"/>
  <c r="V319" i="1"/>
  <c r="U319" i="1"/>
  <c r="T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A319" i="1"/>
  <c r="AB318" i="1"/>
  <c r="AA318" i="1"/>
  <c r="Z318" i="1"/>
  <c r="Y318" i="1"/>
  <c r="W318" i="1"/>
  <c r="V318" i="1"/>
  <c r="U318" i="1"/>
  <c r="T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A318" i="1"/>
  <c r="AB317" i="1"/>
  <c r="AA317" i="1"/>
  <c r="Z317" i="1"/>
  <c r="Y317" i="1"/>
  <c r="W317" i="1"/>
  <c r="V317" i="1"/>
  <c r="U317" i="1"/>
  <c r="T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A317" i="1"/>
  <c r="AB316" i="1"/>
  <c r="AA316" i="1"/>
  <c r="Z316" i="1"/>
  <c r="Y316" i="1"/>
  <c r="W316" i="1"/>
  <c r="V316" i="1"/>
  <c r="U316" i="1"/>
  <c r="T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A316" i="1"/>
  <c r="AB315" i="1"/>
  <c r="AA315" i="1"/>
  <c r="Z315" i="1"/>
  <c r="Y315" i="1"/>
  <c r="W315" i="1"/>
  <c r="V315" i="1"/>
  <c r="U315" i="1"/>
  <c r="T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A315" i="1"/>
  <c r="AB314" i="1"/>
  <c r="AA314" i="1"/>
  <c r="Z314" i="1"/>
  <c r="Y314" i="1"/>
  <c r="W314" i="1"/>
  <c r="V314" i="1"/>
  <c r="U314" i="1"/>
  <c r="T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A314" i="1"/>
  <c r="AB313" i="1"/>
  <c r="AA313" i="1"/>
  <c r="Z313" i="1"/>
  <c r="Y313" i="1"/>
  <c r="W313" i="1"/>
  <c r="V313" i="1"/>
  <c r="U313" i="1"/>
  <c r="T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A313" i="1"/>
  <c r="AB312" i="1"/>
  <c r="AA312" i="1"/>
  <c r="Z312" i="1"/>
  <c r="Y312" i="1"/>
  <c r="W312" i="1"/>
  <c r="V312" i="1"/>
  <c r="U312" i="1"/>
  <c r="T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A312" i="1"/>
  <c r="AB311" i="1"/>
  <c r="AA311" i="1"/>
  <c r="Z311" i="1"/>
  <c r="Y311" i="1"/>
  <c r="W311" i="1"/>
  <c r="V311" i="1"/>
  <c r="U311" i="1"/>
  <c r="T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A311" i="1"/>
  <c r="AB310" i="1"/>
  <c r="AA310" i="1"/>
  <c r="Z310" i="1"/>
  <c r="Y310" i="1"/>
  <c r="W310" i="1"/>
  <c r="V310" i="1"/>
  <c r="U310" i="1"/>
  <c r="T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A310" i="1"/>
  <c r="AB309" i="1"/>
  <c r="AA309" i="1"/>
  <c r="Z309" i="1"/>
  <c r="Y309" i="1"/>
  <c r="W309" i="1"/>
  <c r="V309" i="1"/>
  <c r="U309" i="1"/>
  <c r="T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A309" i="1"/>
  <c r="AB308" i="1"/>
  <c r="AA308" i="1"/>
  <c r="Z308" i="1"/>
  <c r="Y308" i="1"/>
  <c r="W308" i="1"/>
  <c r="V308" i="1"/>
  <c r="U308" i="1"/>
  <c r="T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A308" i="1"/>
  <c r="AB307" i="1"/>
  <c r="AA307" i="1"/>
  <c r="Z307" i="1"/>
  <c r="Y307" i="1"/>
  <c r="W307" i="1"/>
  <c r="V307" i="1"/>
  <c r="U307" i="1"/>
  <c r="T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A307" i="1"/>
  <c r="AB306" i="1"/>
  <c r="AA306" i="1"/>
  <c r="Z306" i="1"/>
  <c r="Y306" i="1"/>
  <c r="W306" i="1"/>
  <c r="V306" i="1"/>
  <c r="U306" i="1"/>
  <c r="T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A306" i="1"/>
  <c r="AB305" i="1"/>
  <c r="AA305" i="1"/>
  <c r="Z305" i="1"/>
  <c r="Y305" i="1"/>
  <c r="W305" i="1"/>
  <c r="V305" i="1"/>
  <c r="U305" i="1"/>
  <c r="T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A305" i="1"/>
  <c r="AB304" i="1"/>
  <c r="AA304" i="1"/>
  <c r="Z304" i="1"/>
  <c r="Y304" i="1"/>
  <c r="W304" i="1"/>
  <c r="V304" i="1"/>
  <c r="U304" i="1"/>
  <c r="T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A304" i="1"/>
  <c r="AB303" i="1"/>
  <c r="AA303" i="1"/>
  <c r="Z303" i="1"/>
  <c r="Y303" i="1"/>
  <c r="W303" i="1"/>
  <c r="V303" i="1"/>
  <c r="U303" i="1"/>
  <c r="T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A303" i="1"/>
  <c r="AB302" i="1"/>
  <c r="AA302" i="1"/>
  <c r="Z302" i="1"/>
  <c r="Y302" i="1"/>
  <c r="W302" i="1"/>
  <c r="V302" i="1"/>
  <c r="U302" i="1"/>
  <c r="T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A302" i="1"/>
  <c r="AB301" i="1"/>
  <c r="AA301" i="1"/>
  <c r="Z301" i="1"/>
  <c r="Y301" i="1"/>
  <c r="W301" i="1"/>
  <c r="V301" i="1"/>
  <c r="U301" i="1"/>
  <c r="T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A301" i="1"/>
  <c r="AB300" i="1"/>
  <c r="AA300" i="1"/>
  <c r="Z300" i="1"/>
  <c r="Y300" i="1"/>
  <c r="W300" i="1"/>
  <c r="V300" i="1"/>
  <c r="U300" i="1"/>
  <c r="T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A300" i="1"/>
  <c r="AB299" i="1"/>
  <c r="AA299" i="1"/>
  <c r="Z299" i="1"/>
  <c r="Y299" i="1"/>
  <c r="W299" i="1"/>
  <c r="V299" i="1"/>
  <c r="U299" i="1"/>
  <c r="T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A299" i="1"/>
  <c r="AB298" i="1"/>
  <c r="AA298" i="1"/>
  <c r="Z298" i="1"/>
  <c r="Y298" i="1"/>
  <c r="W298" i="1"/>
  <c r="V298" i="1"/>
  <c r="U298" i="1"/>
  <c r="T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A298" i="1"/>
  <c r="AB297" i="1"/>
  <c r="AA297" i="1"/>
  <c r="Z297" i="1"/>
  <c r="Y297" i="1"/>
  <c r="W297" i="1"/>
  <c r="V297" i="1"/>
  <c r="U297" i="1"/>
  <c r="T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A297" i="1"/>
  <c r="AB296" i="1"/>
  <c r="AA296" i="1"/>
  <c r="Z296" i="1"/>
  <c r="Y296" i="1"/>
  <c r="W296" i="1"/>
  <c r="V296" i="1"/>
  <c r="U296" i="1"/>
  <c r="T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A296" i="1"/>
  <c r="AB295" i="1"/>
  <c r="AA295" i="1"/>
  <c r="Z295" i="1"/>
  <c r="Y295" i="1"/>
  <c r="W295" i="1"/>
  <c r="V295" i="1"/>
  <c r="U295" i="1"/>
  <c r="T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A295" i="1"/>
  <c r="AB294" i="1"/>
  <c r="AA294" i="1"/>
  <c r="Z294" i="1"/>
  <c r="Y294" i="1"/>
  <c r="W294" i="1"/>
  <c r="V294" i="1"/>
  <c r="U294" i="1"/>
  <c r="T294" i="1"/>
  <c r="R294" i="1"/>
  <c r="Q294" i="1"/>
  <c r="P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A294" i="1"/>
  <c r="AB293" i="1"/>
  <c r="AA293" i="1"/>
  <c r="Z293" i="1"/>
  <c r="Y293" i="1"/>
  <c r="W293" i="1"/>
  <c r="V293" i="1"/>
  <c r="U293" i="1"/>
  <c r="T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A293" i="1"/>
  <c r="AB292" i="1"/>
  <c r="AA292" i="1"/>
  <c r="Z292" i="1"/>
  <c r="Y292" i="1"/>
  <c r="W292" i="1"/>
  <c r="V292" i="1"/>
  <c r="U292" i="1"/>
  <c r="T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A292" i="1"/>
  <c r="AB291" i="1"/>
  <c r="AA291" i="1"/>
  <c r="Z291" i="1"/>
  <c r="Y291" i="1"/>
  <c r="W291" i="1"/>
  <c r="V291" i="1"/>
  <c r="U291" i="1"/>
  <c r="T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A291" i="1"/>
  <c r="AB290" i="1"/>
  <c r="AA290" i="1"/>
  <c r="Z290" i="1"/>
  <c r="Y290" i="1"/>
  <c r="W290" i="1"/>
  <c r="V290" i="1"/>
  <c r="U290" i="1"/>
  <c r="T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A290" i="1"/>
  <c r="AB289" i="1"/>
  <c r="AA289" i="1"/>
  <c r="Z289" i="1"/>
  <c r="Y289" i="1"/>
  <c r="W289" i="1"/>
  <c r="V289" i="1"/>
  <c r="U289" i="1"/>
  <c r="T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A289" i="1"/>
  <c r="AB288" i="1"/>
  <c r="AA288" i="1"/>
  <c r="Z288" i="1"/>
  <c r="Y288" i="1"/>
  <c r="W288" i="1"/>
  <c r="V288" i="1"/>
  <c r="U288" i="1"/>
  <c r="T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A288" i="1"/>
  <c r="AB287" i="1"/>
  <c r="AA287" i="1"/>
  <c r="Z287" i="1"/>
  <c r="Y287" i="1"/>
  <c r="W287" i="1"/>
  <c r="V287" i="1"/>
  <c r="U287" i="1"/>
  <c r="T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A287" i="1"/>
  <c r="AB286" i="1"/>
  <c r="AA286" i="1"/>
  <c r="Z286" i="1"/>
  <c r="Y286" i="1"/>
  <c r="W286" i="1"/>
  <c r="V286" i="1"/>
  <c r="U286" i="1"/>
  <c r="T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A286" i="1"/>
  <c r="AB285" i="1"/>
  <c r="AA285" i="1"/>
  <c r="Z285" i="1"/>
  <c r="Y285" i="1"/>
  <c r="W285" i="1"/>
  <c r="V285" i="1"/>
  <c r="U285" i="1"/>
  <c r="T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A285" i="1"/>
  <c r="AB284" i="1"/>
  <c r="AA284" i="1"/>
  <c r="Z284" i="1"/>
  <c r="Y284" i="1"/>
  <c r="W284" i="1"/>
  <c r="V284" i="1"/>
  <c r="U284" i="1"/>
  <c r="T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A284" i="1"/>
  <c r="AB283" i="1"/>
  <c r="AA283" i="1"/>
  <c r="Z283" i="1"/>
  <c r="Y283" i="1"/>
  <c r="W283" i="1"/>
  <c r="V283" i="1"/>
  <c r="U283" i="1"/>
  <c r="T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A283" i="1"/>
  <c r="AB282" i="1"/>
  <c r="AA282" i="1"/>
  <c r="Z282" i="1"/>
  <c r="Y282" i="1"/>
  <c r="W282" i="1"/>
  <c r="V282" i="1"/>
  <c r="U282" i="1"/>
  <c r="T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A282" i="1"/>
  <c r="AB281" i="1"/>
  <c r="AA281" i="1"/>
  <c r="Z281" i="1"/>
  <c r="Y281" i="1"/>
  <c r="W281" i="1"/>
  <c r="V281" i="1"/>
  <c r="U281" i="1"/>
  <c r="T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A281" i="1"/>
  <c r="AB280" i="1"/>
  <c r="AA280" i="1"/>
  <c r="Z280" i="1"/>
  <c r="Y280" i="1"/>
  <c r="W280" i="1"/>
  <c r="V280" i="1"/>
  <c r="U280" i="1"/>
  <c r="T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A280" i="1"/>
  <c r="AB279" i="1"/>
  <c r="AA279" i="1"/>
  <c r="Z279" i="1"/>
  <c r="Y279" i="1"/>
  <c r="W279" i="1"/>
  <c r="V279" i="1"/>
  <c r="U279" i="1"/>
  <c r="T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A279" i="1"/>
  <c r="AB278" i="1"/>
  <c r="AA278" i="1"/>
  <c r="Z278" i="1"/>
  <c r="Y278" i="1"/>
  <c r="W278" i="1"/>
  <c r="V278" i="1"/>
  <c r="U278" i="1"/>
  <c r="T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A278" i="1"/>
  <c r="AB277" i="1"/>
  <c r="AA277" i="1"/>
  <c r="Z277" i="1"/>
  <c r="Y277" i="1"/>
  <c r="W277" i="1"/>
  <c r="V277" i="1"/>
  <c r="U277" i="1"/>
  <c r="T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A277" i="1"/>
  <c r="AB276" i="1"/>
  <c r="AA276" i="1"/>
  <c r="Z276" i="1"/>
  <c r="Y276" i="1"/>
  <c r="W276" i="1"/>
  <c r="V276" i="1"/>
  <c r="U276" i="1"/>
  <c r="T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A276" i="1"/>
  <c r="AB275" i="1"/>
  <c r="AA275" i="1"/>
  <c r="Z275" i="1"/>
  <c r="Y275" i="1"/>
  <c r="W275" i="1"/>
  <c r="V275" i="1"/>
  <c r="U275" i="1"/>
  <c r="T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A275" i="1"/>
  <c r="AB274" i="1"/>
  <c r="AA274" i="1"/>
  <c r="Z274" i="1"/>
  <c r="Y274" i="1"/>
  <c r="W274" i="1"/>
  <c r="V274" i="1"/>
  <c r="U274" i="1"/>
  <c r="T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A274" i="1"/>
  <c r="AB273" i="1"/>
  <c r="AA273" i="1"/>
  <c r="Z273" i="1"/>
  <c r="Y273" i="1"/>
  <c r="W273" i="1"/>
  <c r="V273" i="1"/>
  <c r="U273" i="1"/>
  <c r="T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A273" i="1"/>
  <c r="AB272" i="1"/>
  <c r="AA272" i="1"/>
  <c r="Z272" i="1"/>
  <c r="Y272" i="1"/>
  <c r="W272" i="1"/>
  <c r="V272" i="1"/>
  <c r="U272" i="1"/>
  <c r="T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A272" i="1"/>
  <c r="AB271" i="1"/>
  <c r="AA271" i="1"/>
  <c r="Z271" i="1"/>
  <c r="Y271" i="1"/>
  <c r="W271" i="1"/>
  <c r="V271" i="1"/>
  <c r="U271" i="1"/>
  <c r="T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A271" i="1"/>
  <c r="AB270" i="1"/>
  <c r="AA270" i="1"/>
  <c r="Z270" i="1"/>
  <c r="Y270" i="1"/>
  <c r="W270" i="1"/>
  <c r="V270" i="1"/>
  <c r="U270" i="1"/>
  <c r="T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A270" i="1"/>
  <c r="AB269" i="1"/>
  <c r="AA269" i="1"/>
  <c r="Z269" i="1"/>
  <c r="Y269" i="1"/>
  <c r="W269" i="1"/>
  <c r="V269" i="1"/>
  <c r="U269" i="1"/>
  <c r="T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A269" i="1"/>
  <c r="AB268" i="1"/>
  <c r="AA268" i="1"/>
  <c r="Z268" i="1"/>
  <c r="Y268" i="1"/>
  <c r="W268" i="1"/>
  <c r="V268" i="1"/>
  <c r="U268" i="1"/>
  <c r="T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A268" i="1"/>
  <c r="AB267" i="1"/>
  <c r="AA267" i="1"/>
  <c r="Z267" i="1"/>
  <c r="Y267" i="1"/>
  <c r="W267" i="1"/>
  <c r="V267" i="1"/>
  <c r="U267" i="1"/>
  <c r="T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A267" i="1"/>
  <c r="AB266" i="1"/>
  <c r="AA266" i="1"/>
  <c r="Z266" i="1"/>
  <c r="Y266" i="1"/>
  <c r="W266" i="1"/>
  <c r="V266" i="1"/>
  <c r="U266" i="1"/>
  <c r="T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A266" i="1"/>
  <c r="AB265" i="1"/>
  <c r="AA265" i="1"/>
  <c r="Z265" i="1"/>
  <c r="Y265" i="1"/>
  <c r="W265" i="1"/>
  <c r="V265" i="1"/>
  <c r="U265" i="1"/>
  <c r="T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A265" i="1"/>
  <c r="AB264" i="1"/>
  <c r="AA264" i="1"/>
  <c r="Z264" i="1"/>
  <c r="Y264" i="1"/>
  <c r="W264" i="1"/>
  <c r="V264" i="1"/>
  <c r="U264" i="1"/>
  <c r="T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A264" i="1"/>
  <c r="AB263" i="1"/>
  <c r="AA263" i="1"/>
  <c r="Z263" i="1"/>
  <c r="Y263" i="1"/>
  <c r="W263" i="1"/>
  <c r="V263" i="1"/>
  <c r="U263" i="1"/>
  <c r="T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A263" i="1"/>
  <c r="AB262" i="1"/>
  <c r="AA262" i="1"/>
  <c r="Z262" i="1"/>
  <c r="Y262" i="1"/>
  <c r="W262" i="1"/>
  <c r="V262" i="1"/>
  <c r="U262" i="1"/>
  <c r="T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A262" i="1"/>
  <c r="AB261" i="1"/>
  <c r="AA261" i="1"/>
  <c r="Z261" i="1"/>
  <c r="Y261" i="1"/>
  <c r="W261" i="1"/>
  <c r="V261" i="1"/>
  <c r="U261" i="1"/>
  <c r="T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A261" i="1"/>
  <c r="AB260" i="1"/>
  <c r="AA260" i="1"/>
  <c r="Z260" i="1"/>
  <c r="Y260" i="1"/>
  <c r="W260" i="1"/>
  <c r="V260" i="1"/>
  <c r="U260" i="1"/>
  <c r="T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A260" i="1"/>
  <c r="AB259" i="1"/>
  <c r="AA259" i="1"/>
  <c r="Z259" i="1"/>
  <c r="Y259" i="1"/>
  <c r="W259" i="1"/>
  <c r="V259" i="1"/>
  <c r="U259" i="1"/>
  <c r="T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A259" i="1"/>
  <c r="AB258" i="1"/>
  <c r="AA258" i="1"/>
  <c r="Z258" i="1"/>
  <c r="Y258" i="1"/>
  <c r="W258" i="1"/>
  <c r="V258" i="1"/>
  <c r="U258" i="1"/>
  <c r="T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A258" i="1"/>
  <c r="AB257" i="1"/>
  <c r="AA257" i="1"/>
  <c r="Z257" i="1"/>
  <c r="Y257" i="1"/>
  <c r="W257" i="1"/>
  <c r="V257" i="1"/>
  <c r="U257" i="1"/>
  <c r="T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A257" i="1"/>
  <c r="AB256" i="1"/>
  <c r="AA256" i="1"/>
  <c r="Z256" i="1"/>
  <c r="Y256" i="1"/>
  <c r="W256" i="1"/>
  <c r="V256" i="1"/>
  <c r="U256" i="1"/>
  <c r="T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A256" i="1"/>
  <c r="AB255" i="1"/>
  <c r="AA255" i="1"/>
  <c r="Z255" i="1"/>
  <c r="Y255" i="1"/>
  <c r="W255" i="1"/>
  <c r="V255" i="1"/>
  <c r="U255" i="1"/>
  <c r="T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A255" i="1"/>
  <c r="AB254" i="1"/>
  <c r="AA254" i="1"/>
  <c r="Z254" i="1"/>
  <c r="Y254" i="1"/>
  <c r="W254" i="1"/>
  <c r="V254" i="1"/>
  <c r="U254" i="1"/>
  <c r="T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A254" i="1"/>
  <c r="AB253" i="1"/>
  <c r="AA253" i="1"/>
  <c r="Z253" i="1"/>
  <c r="Y253" i="1"/>
  <c r="W253" i="1"/>
  <c r="V253" i="1"/>
  <c r="U253" i="1"/>
  <c r="T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A253" i="1"/>
  <c r="AB252" i="1"/>
  <c r="AA252" i="1"/>
  <c r="Z252" i="1"/>
  <c r="Y252" i="1"/>
  <c r="W252" i="1"/>
  <c r="V252" i="1"/>
  <c r="U252" i="1"/>
  <c r="T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A252" i="1"/>
  <c r="AB251" i="1"/>
  <c r="AA251" i="1"/>
  <c r="Z251" i="1"/>
  <c r="Y251" i="1"/>
  <c r="W251" i="1"/>
  <c r="V251" i="1"/>
  <c r="U251" i="1"/>
  <c r="T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A251" i="1"/>
  <c r="AB250" i="1"/>
  <c r="AA250" i="1"/>
  <c r="Z250" i="1"/>
  <c r="Y250" i="1"/>
  <c r="W250" i="1"/>
  <c r="V250" i="1"/>
  <c r="U250" i="1"/>
  <c r="T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A250" i="1"/>
  <c r="AB249" i="1"/>
  <c r="AA249" i="1"/>
  <c r="Z249" i="1"/>
  <c r="Y249" i="1"/>
  <c r="W249" i="1"/>
  <c r="V249" i="1"/>
  <c r="U249" i="1"/>
  <c r="T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A249" i="1"/>
  <c r="AB248" i="1"/>
  <c r="AA248" i="1"/>
  <c r="Z248" i="1"/>
  <c r="Y248" i="1"/>
  <c r="W248" i="1"/>
  <c r="V248" i="1"/>
  <c r="U248" i="1"/>
  <c r="T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A248" i="1"/>
  <c r="AB247" i="1"/>
  <c r="AA247" i="1"/>
  <c r="Z247" i="1"/>
  <c r="Y247" i="1"/>
  <c r="W247" i="1"/>
  <c r="V247" i="1"/>
  <c r="U247" i="1"/>
  <c r="T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A247" i="1"/>
  <c r="AB246" i="1"/>
  <c r="AA246" i="1"/>
  <c r="Z246" i="1"/>
  <c r="Y246" i="1"/>
  <c r="W246" i="1"/>
  <c r="V246" i="1"/>
  <c r="U246" i="1"/>
  <c r="T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A246" i="1"/>
  <c r="AB245" i="1"/>
  <c r="AA245" i="1"/>
  <c r="Z245" i="1"/>
  <c r="Y245" i="1"/>
  <c r="W245" i="1"/>
  <c r="V245" i="1"/>
  <c r="U245" i="1"/>
  <c r="T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A245" i="1"/>
  <c r="AB244" i="1"/>
  <c r="AA244" i="1"/>
  <c r="Z244" i="1"/>
  <c r="Y244" i="1"/>
  <c r="W244" i="1"/>
  <c r="V244" i="1"/>
  <c r="U244" i="1"/>
  <c r="T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A244" i="1"/>
  <c r="AB243" i="1"/>
  <c r="AA243" i="1"/>
  <c r="Z243" i="1"/>
  <c r="Y243" i="1"/>
  <c r="W243" i="1"/>
  <c r="V243" i="1"/>
  <c r="U243" i="1"/>
  <c r="T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A243" i="1"/>
  <c r="AB242" i="1"/>
  <c r="AA242" i="1"/>
  <c r="Z242" i="1"/>
  <c r="Y242" i="1"/>
  <c r="W242" i="1"/>
  <c r="V242" i="1"/>
  <c r="U242" i="1"/>
  <c r="T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A242" i="1"/>
  <c r="AB241" i="1"/>
  <c r="AA241" i="1"/>
  <c r="Z241" i="1"/>
  <c r="Y241" i="1"/>
  <c r="W241" i="1"/>
  <c r="V241" i="1"/>
  <c r="U241" i="1"/>
  <c r="T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A241" i="1"/>
  <c r="AB240" i="1"/>
  <c r="AA240" i="1"/>
  <c r="Z240" i="1"/>
  <c r="Y240" i="1"/>
  <c r="W240" i="1"/>
  <c r="V240" i="1"/>
  <c r="U240" i="1"/>
  <c r="T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A240" i="1"/>
  <c r="AB239" i="1"/>
  <c r="AA239" i="1"/>
  <c r="Z239" i="1"/>
  <c r="Y239" i="1"/>
  <c r="W239" i="1"/>
  <c r="V239" i="1"/>
  <c r="U239" i="1"/>
  <c r="T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A239" i="1"/>
  <c r="AB238" i="1"/>
  <c r="AA238" i="1"/>
  <c r="Z238" i="1"/>
  <c r="Y238" i="1"/>
  <c r="W238" i="1"/>
  <c r="V238" i="1"/>
  <c r="U238" i="1"/>
  <c r="T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A238" i="1"/>
  <c r="AB237" i="1"/>
  <c r="AA237" i="1"/>
  <c r="Z237" i="1"/>
  <c r="Y237" i="1"/>
  <c r="W237" i="1"/>
  <c r="V237" i="1"/>
  <c r="U237" i="1"/>
  <c r="T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A237" i="1"/>
  <c r="AB236" i="1"/>
  <c r="AA236" i="1"/>
  <c r="Z236" i="1"/>
  <c r="Y236" i="1"/>
  <c r="W236" i="1"/>
  <c r="V236" i="1"/>
  <c r="U236" i="1"/>
  <c r="T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A236" i="1"/>
  <c r="AB235" i="1"/>
  <c r="AA235" i="1"/>
  <c r="Z235" i="1"/>
  <c r="Y235" i="1"/>
  <c r="W235" i="1"/>
  <c r="V235" i="1"/>
  <c r="U235" i="1"/>
  <c r="T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A235" i="1"/>
  <c r="AB234" i="1"/>
  <c r="AA234" i="1"/>
  <c r="Z234" i="1"/>
  <c r="Y234" i="1"/>
  <c r="W234" i="1"/>
  <c r="V234" i="1"/>
  <c r="U234" i="1"/>
  <c r="T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A234" i="1"/>
  <c r="AB233" i="1"/>
  <c r="AA233" i="1"/>
  <c r="Z233" i="1"/>
  <c r="Y233" i="1"/>
  <c r="W233" i="1"/>
  <c r="V233" i="1"/>
  <c r="U233" i="1"/>
  <c r="T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A233" i="1"/>
  <c r="AB232" i="1"/>
  <c r="AA232" i="1"/>
  <c r="Z232" i="1"/>
  <c r="Y232" i="1"/>
  <c r="W232" i="1"/>
  <c r="V232" i="1"/>
  <c r="U232" i="1"/>
  <c r="T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A232" i="1"/>
  <c r="AB231" i="1"/>
  <c r="AA231" i="1"/>
  <c r="Z231" i="1"/>
  <c r="Y231" i="1"/>
  <c r="W231" i="1"/>
  <c r="V231" i="1"/>
  <c r="U231" i="1"/>
  <c r="T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A231" i="1"/>
  <c r="AB230" i="1"/>
  <c r="AA230" i="1"/>
  <c r="Z230" i="1"/>
  <c r="Y230" i="1"/>
  <c r="W230" i="1"/>
  <c r="V230" i="1"/>
  <c r="U230" i="1"/>
  <c r="T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A230" i="1"/>
  <c r="AB229" i="1"/>
  <c r="AA229" i="1"/>
  <c r="Z229" i="1"/>
  <c r="Y229" i="1"/>
  <c r="W229" i="1"/>
  <c r="V229" i="1"/>
  <c r="U229" i="1"/>
  <c r="T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A229" i="1"/>
  <c r="AB228" i="1"/>
  <c r="AA228" i="1"/>
  <c r="Z228" i="1"/>
  <c r="Y228" i="1"/>
  <c r="W228" i="1"/>
  <c r="V228" i="1"/>
  <c r="U228" i="1"/>
  <c r="T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A228" i="1"/>
  <c r="AB227" i="1"/>
  <c r="AA227" i="1"/>
  <c r="Z227" i="1"/>
  <c r="Y227" i="1"/>
  <c r="W227" i="1"/>
  <c r="V227" i="1"/>
  <c r="U227" i="1"/>
  <c r="T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A227" i="1"/>
  <c r="AB226" i="1"/>
  <c r="AA226" i="1"/>
  <c r="Z226" i="1"/>
  <c r="Y226" i="1"/>
  <c r="W226" i="1"/>
  <c r="V226" i="1"/>
  <c r="U226" i="1"/>
  <c r="T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A226" i="1"/>
  <c r="AB225" i="1"/>
  <c r="AA225" i="1"/>
  <c r="Z225" i="1"/>
  <c r="Y225" i="1"/>
  <c r="W225" i="1"/>
  <c r="V225" i="1"/>
  <c r="U225" i="1"/>
  <c r="T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A225" i="1"/>
  <c r="AB224" i="1"/>
  <c r="AA224" i="1"/>
  <c r="Z224" i="1"/>
  <c r="Y224" i="1"/>
  <c r="W224" i="1"/>
  <c r="V224" i="1"/>
  <c r="U224" i="1"/>
  <c r="T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A224" i="1"/>
  <c r="AB223" i="1"/>
  <c r="AA223" i="1"/>
  <c r="Z223" i="1"/>
  <c r="Y223" i="1"/>
  <c r="W223" i="1"/>
  <c r="V223" i="1"/>
  <c r="U223" i="1"/>
  <c r="T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A223" i="1"/>
  <c r="AB222" i="1"/>
  <c r="AA222" i="1"/>
  <c r="Z222" i="1"/>
  <c r="Y222" i="1"/>
  <c r="W222" i="1"/>
  <c r="V222" i="1"/>
  <c r="U222" i="1"/>
  <c r="T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A222" i="1"/>
  <c r="AB221" i="1"/>
  <c r="AA221" i="1"/>
  <c r="Z221" i="1"/>
  <c r="Y221" i="1"/>
  <c r="W221" i="1"/>
  <c r="V221" i="1"/>
  <c r="U221" i="1"/>
  <c r="T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A221" i="1"/>
  <c r="AB220" i="1"/>
  <c r="AA220" i="1"/>
  <c r="Z220" i="1"/>
  <c r="Y220" i="1"/>
  <c r="W220" i="1"/>
  <c r="V220" i="1"/>
  <c r="U220" i="1"/>
  <c r="T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A220" i="1"/>
  <c r="AB219" i="1"/>
  <c r="AA219" i="1"/>
  <c r="Z219" i="1"/>
  <c r="Y219" i="1"/>
  <c r="W219" i="1"/>
  <c r="V219" i="1"/>
  <c r="U219" i="1"/>
  <c r="T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AB218" i="1"/>
  <c r="AA218" i="1"/>
  <c r="Z218" i="1"/>
  <c r="Y218" i="1"/>
  <c r="W218" i="1"/>
  <c r="V218" i="1"/>
  <c r="U218" i="1"/>
  <c r="T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AB217" i="1"/>
  <c r="AA217" i="1"/>
  <c r="Z217" i="1"/>
  <c r="Y217" i="1"/>
  <c r="W217" i="1"/>
  <c r="V217" i="1"/>
  <c r="U217" i="1"/>
  <c r="T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AB216" i="1"/>
  <c r="AA216" i="1"/>
  <c r="Z216" i="1"/>
  <c r="Y216" i="1"/>
  <c r="W216" i="1"/>
  <c r="V216" i="1"/>
  <c r="U216" i="1"/>
  <c r="T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AB215" i="1"/>
  <c r="AA215" i="1"/>
  <c r="Z215" i="1"/>
  <c r="Y215" i="1"/>
  <c r="W215" i="1"/>
  <c r="V215" i="1"/>
  <c r="U215" i="1"/>
  <c r="T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AB214" i="1"/>
  <c r="AA214" i="1"/>
  <c r="Z214" i="1"/>
  <c r="Y214" i="1"/>
  <c r="W214" i="1"/>
  <c r="V214" i="1"/>
  <c r="U214" i="1"/>
  <c r="T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AB213" i="1"/>
  <c r="AA213" i="1"/>
  <c r="Z213" i="1"/>
  <c r="Y213" i="1"/>
  <c r="W213" i="1"/>
  <c r="V213" i="1"/>
  <c r="U213" i="1"/>
  <c r="T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AB212" i="1"/>
  <c r="AA212" i="1"/>
  <c r="Z212" i="1"/>
  <c r="Y212" i="1"/>
  <c r="W212" i="1"/>
  <c r="V212" i="1"/>
  <c r="U212" i="1"/>
  <c r="T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AB211" i="1"/>
  <c r="AA211" i="1"/>
  <c r="Z211" i="1"/>
  <c r="Y211" i="1"/>
  <c r="W211" i="1"/>
  <c r="V211" i="1"/>
  <c r="U211" i="1"/>
  <c r="T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AB210" i="1"/>
  <c r="AA210" i="1"/>
  <c r="Z210" i="1"/>
  <c r="Y210" i="1"/>
  <c r="W210" i="1"/>
  <c r="V210" i="1"/>
  <c r="U210" i="1"/>
  <c r="T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AB209" i="1"/>
  <c r="AA209" i="1"/>
  <c r="Z209" i="1"/>
  <c r="Y209" i="1"/>
  <c r="W209" i="1"/>
  <c r="V209" i="1"/>
  <c r="U209" i="1"/>
  <c r="T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AB208" i="1"/>
  <c r="AA208" i="1"/>
  <c r="Z208" i="1"/>
  <c r="Y208" i="1"/>
  <c r="W208" i="1"/>
  <c r="V208" i="1"/>
  <c r="U208" i="1"/>
  <c r="T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AB207" i="1"/>
  <c r="AA207" i="1"/>
  <c r="Z207" i="1"/>
  <c r="Y207" i="1"/>
  <c r="W207" i="1"/>
  <c r="V207" i="1"/>
  <c r="U207" i="1"/>
  <c r="T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AB206" i="1"/>
  <c r="AA206" i="1"/>
  <c r="Z206" i="1"/>
  <c r="Y206" i="1"/>
  <c r="W206" i="1"/>
  <c r="V206" i="1"/>
  <c r="U206" i="1"/>
  <c r="T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AB205" i="1"/>
  <c r="AA205" i="1"/>
  <c r="Z205" i="1"/>
  <c r="Y205" i="1"/>
  <c r="W205" i="1"/>
  <c r="V205" i="1"/>
  <c r="U205" i="1"/>
  <c r="T205" i="1"/>
  <c r="R205" i="1"/>
  <c r="Q205" i="1"/>
  <c r="P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AB204" i="1"/>
  <c r="AA204" i="1"/>
  <c r="Z204" i="1"/>
  <c r="Y204" i="1"/>
  <c r="W204" i="1"/>
  <c r="V204" i="1"/>
  <c r="U204" i="1"/>
  <c r="T204" i="1"/>
  <c r="R204" i="1"/>
  <c r="Q204" i="1"/>
  <c r="P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AB203" i="1"/>
  <c r="AA203" i="1"/>
  <c r="Z203" i="1"/>
  <c r="Y203" i="1"/>
  <c r="W203" i="1"/>
  <c r="V203" i="1"/>
  <c r="U203" i="1"/>
  <c r="T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AB202" i="1"/>
  <c r="AA202" i="1"/>
  <c r="Z202" i="1"/>
  <c r="Y202" i="1"/>
  <c r="W202" i="1"/>
  <c r="V202" i="1"/>
  <c r="U202" i="1"/>
  <c r="T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AB201" i="1"/>
  <c r="AA201" i="1"/>
  <c r="Z201" i="1"/>
  <c r="Y201" i="1"/>
  <c r="W201" i="1"/>
  <c r="V201" i="1"/>
  <c r="U201" i="1"/>
  <c r="T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AB200" i="1"/>
  <c r="AA200" i="1"/>
  <c r="Z200" i="1"/>
  <c r="Y200" i="1"/>
  <c r="W200" i="1"/>
  <c r="V200" i="1"/>
  <c r="U200" i="1"/>
  <c r="T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AB199" i="1"/>
  <c r="AA199" i="1"/>
  <c r="Z199" i="1"/>
  <c r="Y199" i="1"/>
  <c r="W199" i="1"/>
  <c r="V199" i="1"/>
  <c r="U199" i="1"/>
  <c r="T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AB198" i="1"/>
  <c r="AA198" i="1"/>
  <c r="Z198" i="1"/>
  <c r="Y198" i="1"/>
  <c r="W198" i="1"/>
  <c r="V198" i="1"/>
  <c r="U198" i="1"/>
  <c r="T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AB197" i="1"/>
  <c r="AA197" i="1"/>
  <c r="Z197" i="1"/>
  <c r="Y197" i="1"/>
  <c r="W197" i="1"/>
  <c r="V197" i="1"/>
  <c r="U197" i="1"/>
  <c r="T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AB196" i="1"/>
  <c r="AA196" i="1"/>
  <c r="Z196" i="1"/>
  <c r="Y196" i="1"/>
  <c r="W196" i="1"/>
  <c r="V196" i="1"/>
  <c r="U196" i="1"/>
  <c r="T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AB195" i="1"/>
  <c r="AA195" i="1"/>
  <c r="Z195" i="1"/>
  <c r="Y195" i="1"/>
  <c r="W195" i="1"/>
  <c r="V195" i="1"/>
  <c r="U195" i="1"/>
  <c r="T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AB194" i="1"/>
  <c r="AA194" i="1"/>
  <c r="Z194" i="1"/>
  <c r="Y194" i="1"/>
  <c r="W194" i="1"/>
  <c r="V194" i="1"/>
  <c r="U194" i="1"/>
  <c r="T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AB193" i="1"/>
  <c r="AA193" i="1"/>
  <c r="Z193" i="1"/>
  <c r="Y193" i="1"/>
  <c r="W193" i="1"/>
  <c r="V193" i="1"/>
  <c r="U193" i="1"/>
  <c r="T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AB192" i="1"/>
  <c r="AA192" i="1"/>
  <c r="Z192" i="1"/>
  <c r="Y192" i="1"/>
  <c r="W192" i="1"/>
  <c r="V192" i="1"/>
  <c r="U192" i="1"/>
  <c r="T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AB191" i="1"/>
  <c r="AA191" i="1"/>
  <c r="Z191" i="1"/>
  <c r="Y191" i="1"/>
  <c r="W191" i="1"/>
  <c r="V191" i="1"/>
  <c r="U191" i="1"/>
  <c r="T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AB190" i="1"/>
  <c r="AA190" i="1"/>
  <c r="Z190" i="1"/>
  <c r="Y190" i="1"/>
  <c r="W190" i="1"/>
  <c r="V190" i="1"/>
  <c r="U190" i="1"/>
  <c r="T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AB189" i="1"/>
  <c r="AA189" i="1"/>
  <c r="Z189" i="1"/>
  <c r="Y189" i="1"/>
  <c r="W189" i="1"/>
  <c r="V189" i="1"/>
  <c r="U189" i="1"/>
  <c r="T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AB188" i="1"/>
  <c r="AA188" i="1"/>
  <c r="Z188" i="1"/>
  <c r="Y188" i="1"/>
  <c r="W188" i="1"/>
  <c r="V188" i="1"/>
  <c r="U188" i="1"/>
  <c r="T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AB187" i="1"/>
  <c r="AA187" i="1"/>
  <c r="Z187" i="1"/>
  <c r="Y187" i="1"/>
  <c r="W187" i="1"/>
  <c r="V187" i="1"/>
  <c r="U187" i="1"/>
  <c r="T187" i="1"/>
  <c r="R187" i="1"/>
  <c r="Q187" i="1"/>
  <c r="P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AB186" i="1"/>
  <c r="AA186" i="1"/>
  <c r="Z186" i="1"/>
  <c r="Y186" i="1"/>
  <c r="W186" i="1"/>
  <c r="V186" i="1"/>
  <c r="U186" i="1"/>
  <c r="T186" i="1"/>
  <c r="R186" i="1"/>
  <c r="Q186" i="1"/>
  <c r="P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AB185" i="1"/>
  <c r="AA185" i="1"/>
  <c r="Z185" i="1"/>
  <c r="Y185" i="1"/>
  <c r="W185" i="1"/>
  <c r="V185" i="1"/>
  <c r="U185" i="1"/>
  <c r="T185" i="1"/>
  <c r="R185" i="1"/>
  <c r="Q185" i="1"/>
  <c r="P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AB184" i="1"/>
  <c r="AA184" i="1"/>
  <c r="Z184" i="1"/>
  <c r="Y184" i="1"/>
  <c r="W184" i="1"/>
  <c r="V184" i="1"/>
  <c r="U184" i="1"/>
  <c r="T184" i="1"/>
  <c r="R184" i="1"/>
  <c r="Q184" i="1"/>
  <c r="P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AB183" i="1"/>
  <c r="AA183" i="1"/>
  <c r="Z183" i="1"/>
  <c r="Y183" i="1"/>
  <c r="W183" i="1"/>
  <c r="V183" i="1"/>
  <c r="U183" i="1"/>
  <c r="T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AB182" i="1"/>
  <c r="AA182" i="1"/>
  <c r="Z182" i="1"/>
  <c r="Y182" i="1"/>
  <c r="W182" i="1"/>
  <c r="V182" i="1"/>
  <c r="U182" i="1"/>
  <c r="T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AB181" i="1"/>
  <c r="AA181" i="1"/>
  <c r="Z181" i="1"/>
  <c r="Y181" i="1"/>
  <c r="W181" i="1"/>
  <c r="V181" i="1"/>
  <c r="U181" i="1"/>
  <c r="T181" i="1"/>
  <c r="R181" i="1"/>
  <c r="Q181" i="1"/>
  <c r="P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AB180" i="1"/>
  <c r="AA180" i="1"/>
  <c r="Z180" i="1"/>
  <c r="Y180" i="1"/>
  <c r="W180" i="1"/>
  <c r="V180" i="1"/>
  <c r="U180" i="1"/>
  <c r="T180" i="1"/>
  <c r="R180" i="1"/>
  <c r="Q180" i="1"/>
  <c r="P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AB179" i="1"/>
  <c r="AA179" i="1"/>
  <c r="Z179" i="1"/>
  <c r="Y179" i="1"/>
  <c r="W179" i="1"/>
  <c r="V179" i="1"/>
  <c r="U179" i="1"/>
  <c r="T179" i="1"/>
  <c r="R179" i="1"/>
  <c r="Q179" i="1"/>
  <c r="P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AB178" i="1"/>
  <c r="AA178" i="1"/>
  <c r="Z178" i="1"/>
  <c r="Y178" i="1"/>
  <c r="W178" i="1"/>
  <c r="V178" i="1"/>
  <c r="U178" i="1"/>
  <c r="T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AB177" i="1"/>
  <c r="AA177" i="1"/>
  <c r="Z177" i="1"/>
  <c r="Y177" i="1"/>
  <c r="W177" i="1"/>
  <c r="V177" i="1"/>
  <c r="U177" i="1"/>
  <c r="T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A177" i="1"/>
  <c r="AB176" i="1"/>
  <c r="AA176" i="1"/>
  <c r="Z176" i="1"/>
  <c r="Y176" i="1"/>
  <c r="W176" i="1"/>
  <c r="V176" i="1"/>
  <c r="U176" i="1"/>
  <c r="T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A176" i="1"/>
  <c r="AB175" i="1"/>
  <c r="AA175" i="1"/>
  <c r="Z175" i="1"/>
  <c r="Y175" i="1"/>
  <c r="W175" i="1"/>
  <c r="V175" i="1"/>
  <c r="U175" i="1"/>
  <c r="T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A175" i="1"/>
  <c r="AB174" i="1"/>
  <c r="AA174" i="1"/>
  <c r="Z174" i="1"/>
  <c r="Y174" i="1"/>
  <c r="W174" i="1"/>
  <c r="V174" i="1"/>
  <c r="U174" i="1"/>
  <c r="T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A174" i="1"/>
  <c r="AB173" i="1"/>
  <c r="AA173" i="1"/>
  <c r="Z173" i="1"/>
  <c r="Y173" i="1"/>
  <c r="W173" i="1"/>
  <c r="V173" i="1"/>
  <c r="U173" i="1"/>
  <c r="T173" i="1"/>
  <c r="R173" i="1"/>
  <c r="Q173" i="1"/>
  <c r="P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A173" i="1"/>
  <c r="AB172" i="1"/>
  <c r="AA172" i="1"/>
  <c r="Z172" i="1"/>
  <c r="Y172" i="1"/>
  <c r="W172" i="1"/>
  <c r="V172" i="1"/>
  <c r="U172" i="1"/>
  <c r="T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A172" i="1"/>
  <c r="AB171" i="1"/>
  <c r="AA171" i="1"/>
  <c r="Z171" i="1"/>
  <c r="Y171" i="1"/>
  <c r="W171" i="1"/>
  <c r="V171" i="1"/>
  <c r="U171" i="1"/>
  <c r="T171" i="1"/>
  <c r="R171" i="1"/>
  <c r="Q171" i="1"/>
  <c r="P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A171" i="1"/>
  <c r="AB170" i="1"/>
  <c r="AA170" i="1"/>
  <c r="Z170" i="1"/>
  <c r="Y170" i="1"/>
  <c r="W170" i="1"/>
  <c r="V170" i="1"/>
  <c r="U170" i="1"/>
  <c r="T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A170" i="1"/>
  <c r="AB169" i="1"/>
  <c r="AA169" i="1"/>
  <c r="Z169" i="1"/>
  <c r="Y169" i="1"/>
  <c r="W169" i="1"/>
  <c r="V169" i="1"/>
  <c r="U169" i="1"/>
  <c r="T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A169" i="1"/>
  <c r="AB168" i="1"/>
  <c r="AA168" i="1"/>
  <c r="Z168" i="1"/>
  <c r="Y168" i="1"/>
  <c r="W168" i="1"/>
  <c r="V168" i="1"/>
  <c r="U168" i="1"/>
  <c r="T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A168" i="1"/>
  <c r="AB167" i="1"/>
  <c r="AA167" i="1"/>
  <c r="Z167" i="1"/>
  <c r="Y167" i="1"/>
  <c r="W167" i="1"/>
  <c r="V167" i="1"/>
  <c r="U167" i="1"/>
  <c r="T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A167" i="1"/>
  <c r="AB166" i="1"/>
  <c r="AA166" i="1"/>
  <c r="Z166" i="1"/>
  <c r="Y166" i="1"/>
  <c r="W166" i="1"/>
  <c r="V166" i="1"/>
  <c r="U166" i="1"/>
  <c r="T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A166" i="1"/>
  <c r="AB165" i="1"/>
  <c r="AA165" i="1"/>
  <c r="Z165" i="1"/>
  <c r="Y165" i="1"/>
  <c r="W165" i="1"/>
  <c r="V165" i="1"/>
  <c r="U165" i="1"/>
  <c r="T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A165" i="1"/>
  <c r="AB164" i="1"/>
  <c r="AA164" i="1"/>
  <c r="Z164" i="1"/>
  <c r="Y164" i="1"/>
  <c r="W164" i="1"/>
  <c r="V164" i="1"/>
  <c r="U164" i="1"/>
  <c r="T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A164" i="1"/>
  <c r="AB163" i="1"/>
  <c r="AA163" i="1"/>
  <c r="Z163" i="1"/>
  <c r="Y163" i="1"/>
  <c r="W163" i="1"/>
  <c r="V163" i="1"/>
  <c r="U163" i="1"/>
  <c r="T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AB162" i="1"/>
  <c r="AA162" i="1"/>
  <c r="Z162" i="1"/>
  <c r="Y162" i="1"/>
  <c r="W162" i="1"/>
  <c r="V162" i="1"/>
  <c r="U162" i="1"/>
  <c r="T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AB161" i="1"/>
  <c r="AA161" i="1"/>
  <c r="Z161" i="1"/>
  <c r="Y161" i="1"/>
  <c r="W161" i="1"/>
  <c r="V161" i="1"/>
  <c r="U161" i="1"/>
  <c r="T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AB160" i="1"/>
  <c r="AA160" i="1"/>
  <c r="Z160" i="1"/>
  <c r="Y160" i="1"/>
  <c r="W160" i="1"/>
  <c r="V160" i="1"/>
  <c r="U160" i="1"/>
  <c r="T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AB159" i="1"/>
  <c r="AA159" i="1"/>
  <c r="Z159" i="1"/>
  <c r="Y159" i="1"/>
  <c r="W159" i="1"/>
  <c r="V159" i="1"/>
  <c r="U159" i="1"/>
  <c r="T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AB158" i="1"/>
  <c r="AA158" i="1"/>
  <c r="Z158" i="1"/>
  <c r="Y158" i="1"/>
  <c r="W158" i="1"/>
  <c r="V158" i="1"/>
  <c r="U158" i="1"/>
  <c r="T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AB157" i="1"/>
  <c r="AA157" i="1"/>
  <c r="Z157" i="1"/>
  <c r="Y157" i="1"/>
  <c r="W157" i="1"/>
  <c r="V157" i="1"/>
  <c r="U157" i="1"/>
  <c r="T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AB156" i="1"/>
  <c r="AA156" i="1"/>
  <c r="Z156" i="1"/>
  <c r="Y156" i="1"/>
  <c r="W156" i="1"/>
  <c r="V156" i="1"/>
  <c r="U156" i="1"/>
  <c r="T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AB155" i="1"/>
  <c r="AA155" i="1"/>
  <c r="Z155" i="1"/>
  <c r="Y155" i="1"/>
  <c r="W155" i="1"/>
  <c r="V155" i="1"/>
  <c r="U155" i="1"/>
  <c r="T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AB154" i="1"/>
  <c r="AA154" i="1"/>
  <c r="Z154" i="1"/>
  <c r="Y154" i="1"/>
  <c r="W154" i="1"/>
  <c r="V154" i="1"/>
  <c r="U154" i="1"/>
  <c r="T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AB153" i="1"/>
  <c r="AA153" i="1"/>
  <c r="Z153" i="1"/>
  <c r="Y153" i="1"/>
  <c r="W153" i="1"/>
  <c r="V153" i="1"/>
  <c r="U153" i="1"/>
  <c r="T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AB152" i="1"/>
  <c r="AA152" i="1"/>
  <c r="Z152" i="1"/>
  <c r="Y152" i="1"/>
  <c r="W152" i="1"/>
  <c r="V152" i="1"/>
  <c r="U152" i="1"/>
  <c r="T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AB151" i="1"/>
  <c r="AA151" i="1"/>
  <c r="Z151" i="1"/>
  <c r="Y151" i="1"/>
  <c r="W151" i="1"/>
  <c r="V151" i="1"/>
  <c r="U151" i="1"/>
  <c r="T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AB150" i="1"/>
  <c r="AA150" i="1"/>
  <c r="Z150" i="1"/>
  <c r="Y150" i="1"/>
  <c r="W150" i="1"/>
  <c r="V150" i="1"/>
  <c r="U150" i="1"/>
  <c r="T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AB149" i="1"/>
  <c r="AA149" i="1"/>
  <c r="Z149" i="1"/>
  <c r="Y149" i="1"/>
  <c r="W149" i="1"/>
  <c r="V149" i="1"/>
  <c r="U149" i="1"/>
  <c r="T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AB148" i="1"/>
  <c r="AA148" i="1"/>
  <c r="Z148" i="1"/>
  <c r="Y148" i="1"/>
  <c r="W148" i="1"/>
  <c r="V148" i="1"/>
  <c r="U148" i="1"/>
  <c r="T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AB147" i="1"/>
  <c r="AA147" i="1"/>
  <c r="Z147" i="1"/>
  <c r="Y147" i="1"/>
  <c r="W147" i="1"/>
  <c r="V147" i="1"/>
  <c r="U147" i="1"/>
  <c r="T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AB146" i="1"/>
  <c r="AA146" i="1"/>
  <c r="Z146" i="1"/>
  <c r="Y146" i="1"/>
  <c r="W146" i="1"/>
  <c r="V146" i="1"/>
  <c r="U146" i="1"/>
  <c r="T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AB145" i="1"/>
  <c r="AA145" i="1"/>
  <c r="Z145" i="1"/>
  <c r="Y145" i="1"/>
  <c r="W145" i="1"/>
  <c r="V145" i="1"/>
  <c r="U145" i="1"/>
  <c r="T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AB144" i="1"/>
  <c r="AA144" i="1"/>
  <c r="Z144" i="1"/>
  <c r="Y144" i="1"/>
  <c r="W144" i="1"/>
  <c r="V144" i="1"/>
  <c r="U144" i="1"/>
  <c r="T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AB143" i="1"/>
  <c r="AA143" i="1"/>
  <c r="Z143" i="1"/>
  <c r="Y143" i="1"/>
  <c r="W143" i="1"/>
  <c r="V143" i="1"/>
  <c r="U143" i="1"/>
  <c r="T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AB142" i="1"/>
  <c r="AA142" i="1"/>
  <c r="Z142" i="1"/>
  <c r="Y142" i="1"/>
  <c r="W142" i="1"/>
  <c r="V142" i="1"/>
  <c r="U142" i="1"/>
  <c r="T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AB141" i="1"/>
  <c r="AA141" i="1"/>
  <c r="Z141" i="1"/>
  <c r="Y141" i="1"/>
  <c r="W141" i="1"/>
  <c r="V141" i="1"/>
  <c r="U141" i="1"/>
  <c r="T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AB140" i="1"/>
  <c r="AA140" i="1"/>
  <c r="Z140" i="1"/>
  <c r="Y140" i="1"/>
  <c r="W140" i="1"/>
  <c r="V140" i="1"/>
  <c r="U140" i="1"/>
  <c r="T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AB139" i="1"/>
  <c r="AA139" i="1"/>
  <c r="Z139" i="1"/>
  <c r="Y139" i="1"/>
  <c r="W139" i="1"/>
  <c r="V139" i="1"/>
  <c r="U139" i="1"/>
  <c r="T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AB138" i="1"/>
  <c r="AA138" i="1"/>
  <c r="Z138" i="1"/>
  <c r="Y138" i="1"/>
  <c r="W138" i="1"/>
  <c r="V138" i="1"/>
  <c r="U138" i="1"/>
  <c r="T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AB137" i="1"/>
  <c r="AA137" i="1"/>
  <c r="Z137" i="1"/>
  <c r="Y137" i="1"/>
  <c r="W137" i="1"/>
  <c r="V137" i="1"/>
  <c r="U137" i="1"/>
  <c r="T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AB136" i="1"/>
  <c r="AA136" i="1"/>
  <c r="Z136" i="1"/>
  <c r="Y136" i="1"/>
  <c r="W136" i="1"/>
  <c r="V136" i="1"/>
  <c r="U136" i="1"/>
  <c r="T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AB135" i="1"/>
  <c r="AA135" i="1"/>
  <c r="Z135" i="1"/>
  <c r="Y135" i="1"/>
  <c r="W135" i="1"/>
  <c r="V135" i="1"/>
  <c r="U135" i="1"/>
  <c r="T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AB134" i="1"/>
  <c r="AA134" i="1"/>
  <c r="Z134" i="1"/>
  <c r="Y134" i="1"/>
  <c r="W134" i="1"/>
  <c r="V134" i="1"/>
  <c r="U134" i="1"/>
  <c r="T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AB133" i="1"/>
  <c r="AA133" i="1"/>
  <c r="Z133" i="1"/>
  <c r="Y133" i="1"/>
  <c r="W133" i="1"/>
  <c r="V133" i="1"/>
  <c r="U133" i="1"/>
  <c r="T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AB132" i="1"/>
  <c r="AA132" i="1"/>
  <c r="Z132" i="1"/>
  <c r="Y132" i="1"/>
  <c r="W132" i="1"/>
  <c r="V132" i="1"/>
  <c r="U132" i="1"/>
  <c r="T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AB131" i="1"/>
  <c r="AA131" i="1"/>
  <c r="Z131" i="1"/>
  <c r="Y131" i="1"/>
  <c r="W131" i="1"/>
  <c r="V131" i="1"/>
  <c r="U131" i="1"/>
  <c r="T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AB130" i="1"/>
  <c r="AA130" i="1"/>
  <c r="Z130" i="1"/>
  <c r="Y130" i="1"/>
  <c r="W130" i="1"/>
  <c r="V130" i="1"/>
  <c r="U130" i="1"/>
  <c r="T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AB129" i="1"/>
  <c r="AA129" i="1"/>
  <c r="Z129" i="1"/>
  <c r="Y129" i="1"/>
  <c r="W129" i="1"/>
  <c r="V129" i="1"/>
  <c r="U129" i="1"/>
  <c r="T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AB128" i="1"/>
  <c r="AA128" i="1"/>
  <c r="Z128" i="1"/>
  <c r="Y128" i="1"/>
  <c r="W128" i="1"/>
  <c r="V128" i="1"/>
  <c r="U128" i="1"/>
  <c r="T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AB127" i="1"/>
  <c r="AA127" i="1"/>
  <c r="Z127" i="1"/>
  <c r="Y127" i="1"/>
  <c r="W127" i="1"/>
  <c r="V127" i="1"/>
  <c r="U127" i="1"/>
  <c r="T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AB126" i="1"/>
  <c r="AA126" i="1"/>
  <c r="Z126" i="1"/>
  <c r="Y126" i="1"/>
  <c r="W126" i="1"/>
  <c r="V126" i="1"/>
  <c r="U126" i="1"/>
  <c r="T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AB125" i="1"/>
  <c r="AA125" i="1"/>
  <c r="Z125" i="1"/>
  <c r="Y125" i="1"/>
  <c r="W125" i="1"/>
  <c r="V125" i="1"/>
  <c r="U125" i="1"/>
  <c r="T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AB124" i="1"/>
  <c r="AA124" i="1"/>
  <c r="Z124" i="1"/>
  <c r="Y124" i="1"/>
  <c r="W124" i="1"/>
  <c r="V124" i="1"/>
  <c r="U124" i="1"/>
  <c r="T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AB123" i="1"/>
  <c r="AA123" i="1"/>
  <c r="Z123" i="1"/>
  <c r="Y123" i="1"/>
  <c r="W123" i="1"/>
  <c r="V123" i="1"/>
  <c r="U123" i="1"/>
  <c r="T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AB122" i="1"/>
  <c r="AA122" i="1"/>
  <c r="Z122" i="1"/>
  <c r="Y122" i="1"/>
  <c r="W122" i="1"/>
  <c r="V122" i="1"/>
  <c r="U122" i="1"/>
  <c r="T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AB121" i="1"/>
  <c r="AA121" i="1"/>
  <c r="Z121" i="1"/>
  <c r="Y121" i="1"/>
  <c r="W121" i="1"/>
  <c r="V121" i="1"/>
  <c r="U121" i="1"/>
  <c r="T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A121" i="1"/>
  <c r="AB120" i="1"/>
  <c r="AA120" i="1"/>
  <c r="Z120" i="1"/>
  <c r="Y120" i="1"/>
  <c r="W120" i="1"/>
  <c r="V120" i="1"/>
  <c r="U120" i="1"/>
  <c r="T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120" i="1"/>
  <c r="AB119" i="1"/>
  <c r="AA119" i="1"/>
  <c r="Z119" i="1"/>
  <c r="Y119" i="1"/>
  <c r="W119" i="1"/>
  <c r="V119" i="1"/>
  <c r="U119" i="1"/>
  <c r="T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119" i="1"/>
  <c r="AB118" i="1"/>
  <c r="AA118" i="1"/>
  <c r="Z118" i="1"/>
  <c r="Y118" i="1"/>
  <c r="W118" i="1"/>
  <c r="V118" i="1"/>
  <c r="U118" i="1"/>
  <c r="T118" i="1"/>
  <c r="R118" i="1"/>
  <c r="Q118" i="1"/>
  <c r="P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A118" i="1"/>
  <c r="AB117" i="1"/>
  <c r="AA117" i="1"/>
  <c r="Z117" i="1"/>
  <c r="Y117" i="1"/>
  <c r="W117" i="1"/>
  <c r="V117" i="1"/>
  <c r="U117" i="1"/>
  <c r="T117" i="1"/>
  <c r="R117" i="1"/>
  <c r="Q117" i="1"/>
  <c r="P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117" i="1"/>
  <c r="AB116" i="1"/>
  <c r="AA116" i="1"/>
  <c r="Z116" i="1"/>
  <c r="Y116" i="1"/>
  <c r="W116" i="1"/>
  <c r="V116" i="1"/>
  <c r="U116" i="1"/>
  <c r="T116" i="1"/>
  <c r="R116" i="1"/>
  <c r="Q116" i="1"/>
  <c r="P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A116" i="1"/>
  <c r="AB115" i="1"/>
  <c r="AA115" i="1"/>
  <c r="Z115" i="1"/>
  <c r="Y115" i="1"/>
  <c r="W115" i="1"/>
  <c r="V115" i="1"/>
  <c r="U115" i="1"/>
  <c r="T115" i="1"/>
  <c r="R115" i="1"/>
  <c r="Q115" i="1"/>
  <c r="P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A115" i="1"/>
  <c r="AB114" i="1"/>
  <c r="AA114" i="1"/>
  <c r="Z114" i="1"/>
  <c r="Y114" i="1"/>
  <c r="W114" i="1"/>
  <c r="V114" i="1"/>
  <c r="U114" i="1"/>
  <c r="T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A114" i="1"/>
  <c r="AB113" i="1"/>
  <c r="AA113" i="1"/>
  <c r="Z113" i="1"/>
  <c r="Y113" i="1"/>
  <c r="W113" i="1"/>
  <c r="V113" i="1"/>
  <c r="U113" i="1"/>
  <c r="T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A113" i="1"/>
  <c r="AB112" i="1"/>
  <c r="AA112" i="1"/>
  <c r="Z112" i="1"/>
  <c r="Y112" i="1"/>
  <c r="W112" i="1"/>
  <c r="V112" i="1"/>
  <c r="U112" i="1"/>
  <c r="T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A112" i="1"/>
  <c r="AB111" i="1"/>
  <c r="AA111" i="1"/>
  <c r="Z111" i="1"/>
  <c r="Y111" i="1"/>
  <c r="W111" i="1"/>
  <c r="V111" i="1"/>
  <c r="U111" i="1"/>
  <c r="T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A111" i="1"/>
  <c r="AB110" i="1"/>
  <c r="AA110" i="1"/>
  <c r="Z110" i="1"/>
  <c r="Y110" i="1"/>
  <c r="W110" i="1"/>
  <c r="V110" i="1"/>
  <c r="U110" i="1"/>
  <c r="T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A110" i="1"/>
  <c r="AB109" i="1"/>
  <c r="AA109" i="1"/>
  <c r="Z109" i="1"/>
  <c r="Y109" i="1"/>
  <c r="W109" i="1"/>
  <c r="V109" i="1"/>
  <c r="U109" i="1"/>
  <c r="T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A109" i="1"/>
  <c r="AB108" i="1"/>
  <c r="AA108" i="1"/>
  <c r="Z108" i="1"/>
  <c r="Y108" i="1"/>
  <c r="W108" i="1"/>
  <c r="V108" i="1"/>
  <c r="U108" i="1"/>
  <c r="T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A108" i="1"/>
  <c r="AB107" i="1"/>
  <c r="AA107" i="1"/>
  <c r="Z107" i="1"/>
  <c r="Y107" i="1"/>
  <c r="W107" i="1"/>
  <c r="V107" i="1"/>
  <c r="U107" i="1"/>
  <c r="T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AB106" i="1"/>
  <c r="AA106" i="1"/>
  <c r="Z106" i="1"/>
  <c r="Y106" i="1"/>
  <c r="W106" i="1"/>
  <c r="V106" i="1"/>
  <c r="U106" i="1"/>
  <c r="T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AB105" i="1"/>
  <c r="AA105" i="1"/>
  <c r="Z105" i="1"/>
  <c r="Y105" i="1"/>
  <c r="W105" i="1"/>
  <c r="V105" i="1"/>
  <c r="U105" i="1"/>
  <c r="T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AB104" i="1"/>
  <c r="AA104" i="1"/>
  <c r="Z104" i="1"/>
  <c r="Y104" i="1"/>
  <c r="W104" i="1"/>
  <c r="V104" i="1"/>
  <c r="U104" i="1"/>
  <c r="T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AB103" i="1"/>
  <c r="AA103" i="1"/>
  <c r="Z103" i="1"/>
  <c r="Y103" i="1"/>
  <c r="W103" i="1"/>
  <c r="V103" i="1"/>
  <c r="U103" i="1"/>
  <c r="T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AB102" i="1"/>
  <c r="AA102" i="1"/>
  <c r="Z102" i="1"/>
  <c r="Y102" i="1"/>
  <c r="W102" i="1"/>
  <c r="V102" i="1"/>
  <c r="U102" i="1"/>
  <c r="T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AB101" i="1"/>
  <c r="AA101" i="1"/>
  <c r="Z101" i="1"/>
  <c r="Y101" i="1"/>
  <c r="W101" i="1"/>
  <c r="V101" i="1"/>
  <c r="U101" i="1"/>
  <c r="T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AB100" i="1"/>
  <c r="AA100" i="1"/>
  <c r="Z100" i="1"/>
  <c r="Y100" i="1"/>
  <c r="W100" i="1"/>
  <c r="V100" i="1"/>
  <c r="U100" i="1"/>
  <c r="T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AB99" i="1"/>
  <c r="AA99" i="1"/>
  <c r="Z99" i="1"/>
  <c r="Y99" i="1"/>
  <c r="W99" i="1"/>
  <c r="V99" i="1"/>
  <c r="U99" i="1"/>
  <c r="T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A99" i="1"/>
  <c r="AB98" i="1"/>
  <c r="AA98" i="1"/>
  <c r="Z98" i="1"/>
  <c r="Y98" i="1"/>
  <c r="W98" i="1"/>
  <c r="V98" i="1"/>
  <c r="U98" i="1"/>
  <c r="T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A98" i="1"/>
  <c r="AB97" i="1"/>
  <c r="AA97" i="1"/>
  <c r="Z97" i="1"/>
  <c r="Y97" i="1"/>
  <c r="W97" i="1"/>
  <c r="V97" i="1"/>
  <c r="U97" i="1"/>
  <c r="T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A97" i="1"/>
  <c r="AB96" i="1"/>
  <c r="AA96" i="1"/>
  <c r="Z96" i="1"/>
  <c r="Y96" i="1"/>
  <c r="W96" i="1"/>
  <c r="V96" i="1"/>
  <c r="U96" i="1"/>
  <c r="T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A96" i="1"/>
  <c r="AB95" i="1"/>
  <c r="AA95" i="1"/>
  <c r="Z95" i="1"/>
  <c r="Y95" i="1"/>
  <c r="W95" i="1"/>
  <c r="V95" i="1"/>
  <c r="U95" i="1"/>
  <c r="T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A95" i="1"/>
  <c r="AB94" i="1"/>
  <c r="AA94" i="1"/>
  <c r="Z94" i="1"/>
  <c r="Y94" i="1"/>
  <c r="W94" i="1"/>
  <c r="V94" i="1"/>
  <c r="U94" i="1"/>
  <c r="T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A94" i="1"/>
  <c r="AB93" i="1"/>
  <c r="AA93" i="1"/>
  <c r="Z93" i="1"/>
  <c r="Y93" i="1"/>
  <c r="W93" i="1"/>
  <c r="V93" i="1"/>
  <c r="U93" i="1"/>
  <c r="T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A93" i="1"/>
  <c r="AB92" i="1"/>
  <c r="AA92" i="1"/>
  <c r="Z92" i="1"/>
  <c r="Y92" i="1"/>
  <c r="W92" i="1"/>
  <c r="V92" i="1"/>
  <c r="U92" i="1"/>
  <c r="T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A92" i="1"/>
  <c r="AB91" i="1"/>
  <c r="AA91" i="1"/>
  <c r="Z91" i="1"/>
  <c r="Y91" i="1"/>
  <c r="W91" i="1"/>
  <c r="V91" i="1"/>
  <c r="U91" i="1"/>
  <c r="T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A91" i="1"/>
  <c r="AB90" i="1"/>
  <c r="AA90" i="1"/>
  <c r="Z90" i="1"/>
  <c r="Y90" i="1"/>
  <c r="W90" i="1"/>
  <c r="V90" i="1"/>
  <c r="U90" i="1"/>
  <c r="T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A90" i="1"/>
  <c r="AB89" i="1"/>
  <c r="AA89" i="1"/>
  <c r="Z89" i="1"/>
  <c r="Y89" i="1"/>
  <c r="W89" i="1"/>
  <c r="V89" i="1"/>
  <c r="U89" i="1"/>
  <c r="T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A89" i="1"/>
  <c r="AB88" i="1"/>
  <c r="AA88" i="1"/>
  <c r="Z88" i="1"/>
  <c r="Y88" i="1"/>
  <c r="W88" i="1"/>
  <c r="V88" i="1"/>
  <c r="U88" i="1"/>
  <c r="T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A88" i="1"/>
  <c r="AB87" i="1"/>
  <c r="AA87" i="1"/>
  <c r="Z87" i="1"/>
  <c r="Y87" i="1"/>
  <c r="W87" i="1"/>
  <c r="V87" i="1"/>
  <c r="U87" i="1"/>
  <c r="T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A87" i="1"/>
  <c r="AB86" i="1"/>
  <c r="AA86" i="1"/>
  <c r="Z86" i="1"/>
  <c r="Y86" i="1"/>
  <c r="W86" i="1"/>
  <c r="V86" i="1"/>
  <c r="U86" i="1"/>
  <c r="T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A86" i="1"/>
  <c r="AB85" i="1"/>
  <c r="AA85" i="1"/>
  <c r="Z85" i="1"/>
  <c r="Y85" i="1"/>
  <c r="W85" i="1"/>
  <c r="V85" i="1"/>
  <c r="U85" i="1"/>
  <c r="T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A85" i="1"/>
  <c r="AB84" i="1"/>
  <c r="AA84" i="1"/>
  <c r="Z84" i="1"/>
  <c r="Y84" i="1"/>
  <c r="W84" i="1"/>
  <c r="V84" i="1"/>
  <c r="U84" i="1"/>
  <c r="T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A84" i="1"/>
  <c r="AB83" i="1"/>
  <c r="AA83" i="1"/>
  <c r="Z83" i="1"/>
  <c r="Y83" i="1"/>
  <c r="W83" i="1"/>
  <c r="V83" i="1"/>
  <c r="U83" i="1"/>
  <c r="T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A83" i="1"/>
  <c r="AB82" i="1"/>
  <c r="AA82" i="1"/>
  <c r="Z82" i="1"/>
  <c r="Y82" i="1"/>
  <c r="W82" i="1"/>
  <c r="V82" i="1"/>
  <c r="U82" i="1"/>
  <c r="T82" i="1"/>
  <c r="R82" i="1"/>
  <c r="Q82" i="1"/>
  <c r="P82" i="1"/>
  <c r="N82" i="1"/>
  <c r="M82" i="1"/>
  <c r="L82" i="1"/>
  <c r="K82" i="1"/>
  <c r="J82" i="1"/>
  <c r="I82" i="1"/>
  <c r="H82" i="1"/>
  <c r="G82" i="1"/>
  <c r="F82" i="1"/>
  <c r="E82" i="1"/>
  <c r="D82" i="1"/>
  <c r="C82" i="1"/>
  <c r="A82" i="1"/>
  <c r="AB81" i="1"/>
  <c r="AA81" i="1"/>
  <c r="Z81" i="1"/>
  <c r="Y81" i="1"/>
  <c r="W81" i="1"/>
  <c r="V81" i="1"/>
  <c r="U81" i="1"/>
  <c r="T81" i="1"/>
  <c r="R81" i="1"/>
  <c r="Q81" i="1"/>
  <c r="P81" i="1"/>
  <c r="N81" i="1"/>
  <c r="M81" i="1"/>
  <c r="L81" i="1"/>
  <c r="K81" i="1"/>
  <c r="J81" i="1"/>
  <c r="I81" i="1"/>
  <c r="H81" i="1"/>
  <c r="G81" i="1"/>
  <c r="F81" i="1"/>
  <c r="E81" i="1"/>
  <c r="D81" i="1"/>
  <c r="C81" i="1"/>
  <c r="A81" i="1"/>
  <c r="AB80" i="1"/>
  <c r="AA80" i="1"/>
  <c r="Z80" i="1"/>
  <c r="Y80" i="1"/>
  <c r="W80" i="1"/>
  <c r="V80" i="1"/>
  <c r="U80" i="1"/>
  <c r="T80" i="1"/>
  <c r="R80" i="1"/>
  <c r="Q80" i="1"/>
  <c r="P80" i="1"/>
  <c r="N80" i="1"/>
  <c r="M80" i="1"/>
  <c r="L80" i="1"/>
  <c r="K80" i="1"/>
  <c r="J80" i="1"/>
  <c r="I80" i="1"/>
  <c r="H80" i="1"/>
  <c r="G80" i="1"/>
  <c r="F80" i="1"/>
  <c r="E80" i="1"/>
  <c r="D80" i="1"/>
  <c r="C80" i="1"/>
  <c r="A80" i="1"/>
  <c r="AB79" i="1"/>
  <c r="AA79" i="1"/>
  <c r="Z79" i="1"/>
  <c r="Y79" i="1"/>
  <c r="W79" i="1"/>
  <c r="V79" i="1"/>
  <c r="U79" i="1"/>
  <c r="T79" i="1"/>
  <c r="R79" i="1"/>
  <c r="Q79" i="1"/>
  <c r="P79" i="1"/>
  <c r="N79" i="1"/>
  <c r="M79" i="1"/>
  <c r="L79" i="1"/>
  <c r="K79" i="1"/>
  <c r="J79" i="1"/>
  <c r="I79" i="1"/>
  <c r="H79" i="1"/>
  <c r="G79" i="1"/>
  <c r="F79" i="1"/>
  <c r="E79" i="1"/>
  <c r="D79" i="1"/>
  <c r="C79" i="1"/>
  <c r="A79" i="1"/>
  <c r="AB78" i="1"/>
  <c r="AA78" i="1"/>
  <c r="Z78" i="1"/>
  <c r="Y78" i="1"/>
  <c r="W78" i="1"/>
  <c r="V78" i="1"/>
  <c r="U78" i="1"/>
  <c r="T78" i="1"/>
  <c r="R78" i="1"/>
  <c r="Q78" i="1"/>
  <c r="P78" i="1"/>
  <c r="N78" i="1"/>
  <c r="M78" i="1"/>
  <c r="L78" i="1"/>
  <c r="K78" i="1"/>
  <c r="J78" i="1"/>
  <c r="I78" i="1"/>
  <c r="H78" i="1"/>
  <c r="G78" i="1"/>
  <c r="F78" i="1"/>
  <c r="E78" i="1"/>
  <c r="D78" i="1"/>
  <c r="C78" i="1"/>
  <c r="A78" i="1"/>
  <c r="AB77" i="1"/>
  <c r="AA77" i="1"/>
  <c r="Z77" i="1"/>
  <c r="Y77" i="1"/>
  <c r="W77" i="1"/>
  <c r="V77" i="1"/>
  <c r="U77" i="1"/>
  <c r="T77" i="1"/>
  <c r="R77" i="1"/>
  <c r="Q77" i="1"/>
  <c r="P77" i="1"/>
  <c r="N77" i="1"/>
  <c r="M77" i="1"/>
  <c r="L77" i="1"/>
  <c r="K77" i="1"/>
  <c r="J77" i="1"/>
  <c r="I77" i="1"/>
  <c r="H77" i="1"/>
  <c r="G77" i="1"/>
  <c r="F77" i="1"/>
  <c r="E77" i="1"/>
  <c r="D77" i="1"/>
  <c r="C77" i="1"/>
  <c r="A77" i="1"/>
  <c r="AB76" i="1"/>
  <c r="AA76" i="1"/>
  <c r="Z76" i="1"/>
  <c r="Y76" i="1"/>
  <c r="W76" i="1"/>
  <c r="V76" i="1"/>
  <c r="U76" i="1"/>
  <c r="T76" i="1"/>
  <c r="R76" i="1"/>
  <c r="Q76" i="1"/>
  <c r="P76" i="1"/>
  <c r="N76" i="1"/>
  <c r="M76" i="1"/>
  <c r="L76" i="1"/>
  <c r="K76" i="1"/>
  <c r="J76" i="1"/>
  <c r="I76" i="1"/>
  <c r="H76" i="1"/>
  <c r="G76" i="1"/>
  <c r="F76" i="1"/>
  <c r="E76" i="1"/>
  <c r="D76" i="1"/>
  <c r="C76" i="1"/>
  <c r="A76" i="1"/>
  <c r="AB75" i="1"/>
  <c r="AA75" i="1"/>
  <c r="Z75" i="1"/>
  <c r="Y75" i="1"/>
  <c r="W75" i="1"/>
  <c r="V75" i="1"/>
  <c r="U75" i="1"/>
  <c r="T75" i="1"/>
  <c r="R75" i="1"/>
  <c r="Q75" i="1"/>
  <c r="P75" i="1"/>
  <c r="N75" i="1"/>
  <c r="M75" i="1"/>
  <c r="L75" i="1"/>
  <c r="K75" i="1"/>
  <c r="J75" i="1"/>
  <c r="I75" i="1"/>
  <c r="H75" i="1"/>
  <c r="G75" i="1"/>
  <c r="F75" i="1"/>
  <c r="E75" i="1"/>
  <c r="D75" i="1"/>
  <c r="C75" i="1"/>
  <c r="A75" i="1"/>
  <c r="AB74" i="1"/>
  <c r="AA74" i="1"/>
  <c r="Z74" i="1"/>
  <c r="Y74" i="1"/>
  <c r="W74" i="1"/>
  <c r="V74" i="1"/>
  <c r="U74" i="1"/>
  <c r="T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74" i="1"/>
  <c r="AB73" i="1"/>
  <c r="AA73" i="1"/>
  <c r="Z73" i="1"/>
  <c r="Y73" i="1"/>
  <c r="W73" i="1"/>
  <c r="V73" i="1"/>
  <c r="U73" i="1"/>
  <c r="T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73" i="1"/>
  <c r="AB72" i="1"/>
  <c r="AA72" i="1"/>
  <c r="Z72" i="1"/>
  <c r="Y72" i="1"/>
  <c r="W72" i="1"/>
  <c r="V72" i="1"/>
  <c r="U72" i="1"/>
  <c r="T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72" i="1"/>
  <c r="AB71" i="1"/>
  <c r="AA71" i="1"/>
  <c r="Z71" i="1"/>
  <c r="Y71" i="1"/>
  <c r="W71" i="1"/>
  <c r="V71" i="1"/>
  <c r="U71" i="1"/>
  <c r="T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71" i="1"/>
  <c r="AB70" i="1"/>
  <c r="AA70" i="1"/>
  <c r="Z70" i="1"/>
  <c r="Y70" i="1"/>
  <c r="W70" i="1"/>
  <c r="V70" i="1"/>
  <c r="U70" i="1"/>
  <c r="T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70" i="1"/>
  <c r="AB69" i="1"/>
  <c r="AA69" i="1"/>
  <c r="Z69" i="1"/>
  <c r="Y69" i="1"/>
  <c r="W69" i="1"/>
  <c r="V69" i="1"/>
  <c r="U69" i="1"/>
  <c r="T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A69" i="1"/>
  <c r="AB68" i="1"/>
  <c r="AA68" i="1"/>
  <c r="Z68" i="1"/>
  <c r="Y68" i="1"/>
  <c r="W68" i="1"/>
  <c r="V68" i="1"/>
  <c r="U68" i="1"/>
  <c r="T68" i="1"/>
  <c r="R68" i="1"/>
  <c r="Q68" i="1"/>
  <c r="P68" i="1"/>
  <c r="N68" i="1"/>
  <c r="M68" i="1"/>
  <c r="L68" i="1"/>
  <c r="K68" i="1"/>
  <c r="J68" i="1"/>
  <c r="I68" i="1"/>
  <c r="H68" i="1"/>
  <c r="G68" i="1"/>
  <c r="F68" i="1"/>
  <c r="E68" i="1"/>
  <c r="D68" i="1"/>
  <c r="C68" i="1"/>
  <c r="A68" i="1"/>
  <c r="AB67" i="1"/>
  <c r="AA67" i="1"/>
  <c r="Z67" i="1"/>
  <c r="Y67" i="1"/>
  <c r="W67" i="1"/>
  <c r="V67" i="1"/>
  <c r="U67" i="1"/>
  <c r="T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A67" i="1"/>
  <c r="AB66" i="1"/>
  <c r="AA66" i="1"/>
  <c r="Z66" i="1"/>
  <c r="Y66" i="1"/>
  <c r="W66" i="1"/>
  <c r="V66" i="1"/>
  <c r="U66" i="1"/>
  <c r="T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A66" i="1"/>
  <c r="AB65" i="1"/>
  <c r="AA65" i="1"/>
  <c r="Z65" i="1"/>
  <c r="Y65" i="1"/>
  <c r="W65" i="1"/>
  <c r="V65" i="1"/>
  <c r="U65" i="1"/>
  <c r="T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65" i="1"/>
  <c r="AB64" i="1"/>
  <c r="AA64" i="1"/>
  <c r="Z64" i="1"/>
  <c r="Y64" i="1"/>
  <c r="W64" i="1"/>
  <c r="V64" i="1"/>
  <c r="U64" i="1"/>
  <c r="T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64" i="1"/>
  <c r="AB63" i="1"/>
  <c r="AA63" i="1"/>
  <c r="Z63" i="1"/>
  <c r="Y63" i="1"/>
  <c r="W63" i="1"/>
  <c r="V63" i="1"/>
  <c r="U63" i="1"/>
  <c r="T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63" i="1"/>
  <c r="AB62" i="1"/>
  <c r="AA62" i="1"/>
  <c r="Z62" i="1"/>
  <c r="Y62" i="1"/>
  <c r="W62" i="1"/>
  <c r="V62" i="1"/>
  <c r="U62" i="1"/>
  <c r="T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62" i="1"/>
  <c r="AB61" i="1"/>
  <c r="AA61" i="1"/>
  <c r="Z61" i="1"/>
  <c r="Y61" i="1"/>
  <c r="W61" i="1"/>
  <c r="V61" i="1"/>
  <c r="U61" i="1"/>
  <c r="T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61" i="1"/>
  <c r="AB60" i="1"/>
  <c r="AA60" i="1"/>
  <c r="Z60" i="1"/>
  <c r="Y60" i="1"/>
  <c r="W60" i="1"/>
  <c r="V60" i="1"/>
  <c r="U60" i="1"/>
  <c r="T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60" i="1"/>
  <c r="AB59" i="1"/>
  <c r="AA59" i="1"/>
  <c r="Z59" i="1"/>
  <c r="Y59" i="1"/>
  <c r="W59" i="1"/>
  <c r="V59" i="1"/>
  <c r="U59" i="1"/>
  <c r="T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A59" i="1"/>
  <c r="AB58" i="1"/>
  <c r="AA58" i="1"/>
  <c r="Z58" i="1"/>
  <c r="Y58" i="1"/>
  <c r="W58" i="1"/>
  <c r="V58" i="1"/>
  <c r="U58" i="1"/>
  <c r="T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58" i="1"/>
  <c r="AB57" i="1"/>
  <c r="AA57" i="1"/>
  <c r="Z57" i="1"/>
  <c r="Y57" i="1"/>
  <c r="W57" i="1"/>
  <c r="V57" i="1"/>
  <c r="U57" i="1"/>
  <c r="T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57" i="1"/>
  <c r="AB56" i="1"/>
  <c r="AA56" i="1"/>
  <c r="Z56" i="1"/>
  <c r="Y56" i="1"/>
  <c r="W56" i="1"/>
  <c r="V56" i="1"/>
  <c r="U56" i="1"/>
  <c r="T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56" i="1"/>
  <c r="AB55" i="1"/>
  <c r="AA55" i="1"/>
  <c r="Z55" i="1"/>
  <c r="Y55" i="1"/>
  <c r="W55" i="1"/>
  <c r="V55" i="1"/>
  <c r="U55" i="1"/>
  <c r="T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A55" i="1"/>
  <c r="AB54" i="1"/>
  <c r="AA54" i="1"/>
  <c r="Z54" i="1"/>
  <c r="Y54" i="1"/>
  <c r="W54" i="1"/>
  <c r="V54" i="1"/>
  <c r="U54" i="1"/>
  <c r="T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54" i="1"/>
  <c r="AB53" i="1"/>
  <c r="AA53" i="1"/>
  <c r="Z53" i="1"/>
  <c r="Y53" i="1"/>
  <c r="W53" i="1"/>
  <c r="V53" i="1"/>
  <c r="U53" i="1"/>
  <c r="T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53" i="1"/>
  <c r="AB52" i="1"/>
  <c r="AA52" i="1"/>
  <c r="Z52" i="1"/>
  <c r="Y52" i="1"/>
  <c r="W52" i="1"/>
  <c r="V52" i="1"/>
  <c r="U52" i="1"/>
  <c r="T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52" i="1"/>
  <c r="AB51" i="1"/>
  <c r="AA51" i="1"/>
  <c r="Z51" i="1"/>
  <c r="Y51" i="1"/>
  <c r="W51" i="1"/>
  <c r="V51" i="1"/>
  <c r="U51" i="1"/>
  <c r="T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51" i="1"/>
  <c r="AB50" i="1"/>
  <c r="AA50" i="1"/>
  <c r="Z50" i="1"/>
  <c r="Y50" i="1"/>
  <c r="W50" i="1"/>
  <c r="V50" i="1"/>
  <c r="U50" i="1"/>
  <c r="T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50" i="1"/>
  <c r="AB49" i="1"/>
  <c r="AA49" i="1"/>
  <c r="Z49" i="1"/>
  <c r="Y49" i="1"/>
  <c r="W49" i="1"/>
  <c r="V49" i="1"/>
  <c r="U49" i="1"/>
  <c r="T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49" i="1"/>
  <c r="AB48" i="1"/>
  <c r="AA48" i="1"/>
  <c r="Z48" i="1"/>
  <c r="Y48" i="1"/>
  <c r="W48" i="1"/>
  <c r="V48" i="1"/>
  <c r="U48" i="1"/>
  <c r="T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A48" i="1"/>
  <c r="AB47" i="1"/>
  <c r="AA47" i="1"/>
  <c r="Z47" i="1"/>
  <c r="Y47" i="1"/>
  <c r="W47" i="1"/>
  <c r="V47" i="1"/>
  <c r="U47" i="1"/>
  <c r="T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A47" i="1"/>
  <c r="AB46" i="1"/>
  <c r="AA46" i="1"/>
  <c r="Z46" i="1"/>
  <c r="Y46" i="1"/>
  <c r="W46" i="1"/>
  <c r="V46" i="1"/>
  <c r="U46" i="1"/>
  <c r="T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A46" i="1"/>
  <c r="AB45" i="1"/>
  <c r="AA45" i="1"/>
  <c r="Z45" i="1"/>
  <c r="Y45" i="1"/>
  <c r="W45" i="1"/>
  <c r="V45" i="1"/>
  <c r="U45" i="1"/>
  <c r="T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A45" i="1"/>
  <c r="AB44" i="1"/>
  <c r="AA44" i="1"/>
  <c r="Z44" i="1"/>
  <c r="Y44" i="1"/>
  <c r="W44" i="1"/>
  <c r="V44" i="1"/>
  <c r="U44" i="1"/>
  <c r="T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A44" i="1"/>
  <c r="AB43" i="1"/>
  <c r="AA43" i="1"/>
  <c r="Z43" i="1"/>
  <c r="Y43" i="1"/>
  <c r="W43" i="1"/>
  <c r="V43" i="1"/>
  <c r="U43" i="1"/>
  <c r="T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43" i="1"/>
  <c r="AB42" i="1"/>
  <c r="AA42" i="1"/>
  <c r="Z42" i="1"/>
  <c r="Y42" i="1"/>
  <c r="W42" i="1"/>
  <c r="V42" i="1"/>
  <c r="U42" i="1"/>
  <c r="T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42" i="1"/>
  <c r="AB41" i="1"/>
  <c r="AA41" i="1"/>
  <c r="Z41" i="1"/>
  <c r="Y41" i="1"/>
  <c r="W41" i="1"/>
  <c r="V41" i="1"/>
  <c r="U41" i="1"/>
  <c r="T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41" i="1"/>
  <c r="AB40" i="1"/>
  <c r="AA40" i="1"/>
  <c r="Z40" i="1"/>
  <c r="Y40" i="1"/>
  <c r="W40" i="1"/>
  <c r="V40" i="1"/>
  <c r="U40" i="1"/>
  <c r="T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40" i="1"/>
  <c r="AB39" i="1"/>
  <c r="AA39" i="1"/>
  <c r="Z39" i="1"/>
  <c r="Y39" i="1"/>
  <c r="W39" i="1"/>
  <c r="V39" i="1"/>
  <c r="U39" i="1"/>
  <c r="T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39" i="1"/>
  <c r="AB38" i="1"/>
  <c r="AA38" i="1"/>
  <c r="Z38" i="1"/>
  <c r="Y38" i="1"/>
  <c r="W38" i="1"/>
  <c r="V38" i="1"/>
  <c r="U38" i="1"/>
  <c r="T38" i="1"/>
  <c r="R38" i="1"/>
  <c r="Q38" i="1"/>
  <c r="P38" i="1"/>
  <c r="N38" i="1"/>
  <c r="M38" i="1"/>
  <c r="L38" i="1"/>
  <c r="K38" i="1"/>
  <c r="J38" i="1"/>
  <c r="I38" i="1"/>
  <c r="H38" i="1"/>
  <c r="G38" i="1"/>
  <c r="F38" i="1"/>
  <c r="E38" i="1"/>
  <c r="D38" i="1"/>
  <c r="C38" i="1"/>
  <c r="A38" i="1"/>
  <c r="AB37" i="1"/>
  <c r="AA37" i="1"/>
  <c r="Z37" i="1"/>
  <c r="Y37" i="1"/>
  <c r="W37" i="1"/>
  <c r="V37" i="1"/>
  <c r="U37" i="1"/>
  <c r="T37" i="1"/>
  <c r="R37" i="1"/>
  <c r="Q37" i="1"/>
  <c r="P37" i="1"/>
  <c r="N37" i="1"/>
  <c r="M37" i="1"/>
  <c r="L37" i="1"/>
  <c r="K37" i="1"/>
  <c r="J37" i="1"/>
  <c r="I37" i="1"/>
  <c r="H37" i="1"/>
  <c r="G37" i="1"/>
  <c r="F37" i="1"/>
  <c r="E37" i="1"/>
  <c r="D37" i="1"/>
  <c r="C37" i="1"/>
  <c r="A37" i="1"/>
  <c r="AB36" i="1"/>
  <c r="AA36" i="1"/>
  <c r="Z36" i="1"/>
  <c r="Y36" i="1"/>
  <c r="W36" i="1"/>
  <c r="V36" i="1"/>
  <c r="U36" i="1"/>
  <c r="T36" i="1"/>
  <c r="R36" i="1"/>
  <c r="Q36" i="1"/>
  <c r="P36" i="1"/>
  <c r="N36" i="1"/>
  <c r="M36" i="1"/>
  <c r="L36" i="1"/>
  <c r="K36" i="1"/>
  <c r="J36" i="1"/>
  <c r="I36" i="1"/>
  <c r="H36" i="1"/>
  <c r="G36" i="1"/>
  <c r="F36" i="1"/>
  <c r="E36" i="1"/>
  <c r="D36" i="1"/>
  <c r="C36" i="1"/>
  <c r="A36" i="1"/>
  <c r="AB35" i="1"/>
  <c r="AA35" i="1"/>
  <c r="Z35" i="1"/>
  <c r="Y35" i="1"/>
  <c r="W35" i="1"/>
  <c r="V35" i="1"/>
  <c r="U35" i="1"/>
  <c r="T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35" i="1"/>
  <c r="AB34" i="1"/>
  <c r="AA34" i="1"/>
  <c r="Z34" i="1"/>
  <c r="Y34" i="1"/>
  <c r="W34" i="1"/>
  <c r="V34" i="1"/>
  <c r="U34" i="1"/>
  <c r="T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A34" i="1"/>
  <c r="AB33" i="1"/>
  <c r="AA33" i="1"/>
  <c r="Z33" i="1"/>
  <c r="Y33" i="1"/>
  <c r="W33" i="1"/>
  <c r="V33" i="1"/>
  <c r="U33" i="1"/>
  <c r="T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33" i="1"/>
  <c r="AB32" i="1"/>
  <c r="AA32" i="1"/>
  <c r="Z32" i="1"/>
  <c r="Y32" i="1"/>
  <c r="W32" i="1"/>
  <c r="V32" i="1"/>
  <c r="U32" i="1"/>
  <c r="T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32" i="1"/>
  <c r="AB31" i="1"/>
  <c r="AA31" i="1"/>
  <c r="Z31" i="1"/>
  <c r="Y31" i="1"/>
  <c r="W31" i="1"/>
  <c r="V31" i="1"/>
  <c r="U31" i="1"/>
  <c r="T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31" i="1"/>
  <c r="AB30" i="1"/>
  <c r="AA30" i="1"/>
  <c r="Z30" i="1"/>
  <c r="Y30" i="1"/>
  <c r="W30" i="1"/>
  <c r="V30" i="1"/>
  <c r="U30" i="1"/>
  <c r="T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30" i="1"/>
  <c r="AB29" i="1"/>
  <c r="AA29" i="1"/>
  <c r="Z29" i="1"/>
  <c r="Y29" i="1"/>
  <c r="W29" i="1"/>
  <c r="V29" i="1"/>
  <c r="U29" i="1"/>
  <c r="T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29" i="1"/>
  <c r="AB28" i="1"/>
  <c r="AA28" i="1"/>
  <c r="Z28" i="1"/>
  <c r="Y28" i="1"/>
  <c r="W28" i="1"/>
  <c r="V28" i="1"/>
  <c r="U28" i="1"/>
  <c r="T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28" i="1"/>
  <c r="AB27" i="1"/>
  <c r="AA27" i="1"/>
  <c r="Z27" i="1"/>
  <c r="Y27" i="1"/>
  <c r="W27" i="1"/>
  <c r="V27" i="1"/>
  <c r="U27" i="1"/>
  <c r="T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27" i="1"/>
  <c r="AB26" i="1"/>
  <c r="AA26" i="1"/>
  <c r="Z26" i="1"/>
  <c r="Y26" i="1"/>
  <c r="W26" i="1"/>
  <c r="V26" i="1"/>
  <c r="U26" i="1"/>
  <c r="T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26" i="1"/>
  <c r="AB25" i="1"/>
  <c r="AA25" i="1"/>
  <c r="Z25" i="1"/>
  <c r="Y25" i="1"/>
  <c r="W25" i="1"/>
  <c r="V25" i="1"/>
  <c r="U25" i="1"/>
  <c r="T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25" i="1"/>
  <c r="AB24" i="1"/>
  <c r="AA24" i="1"/>
  <c r="Z24" i="1"/>
  <c r="Y24" i="1"/>
  <c r="W24" i="1"/>
  <c r="V24" i="1"/>
  <c r="U24" i="1"/>
  <c r="T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24" i="1"/>
  <c r="AB23" i="1"/>
  <c r="AA23" i="1"/>
  <c r="Z23" i="1"/>
  <c r="Y23" i="1"/>
  <c r="W23" i="1"/>
  <c r="V23" i="1"/>
  <c r="U23" i="1"/>
  <c r="T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23" i="1"/>
  <c r="AB22" i="1"/>
  <c r="AA22" i="1"/>
  <c r="Z22" i="1"/>
  <c r="Y22" i="1"/>
  <c r="W22" i="1"/>
  <c r="V22" i="1"/>
  <c r="U22" i="1"/>
  <c r="T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22" i="1"/>
  <c r="AB21" i="1"/>
  <c r="AA21" i="1"/>
  <c r="Z21" i="1"/>
  <c r="Y21" i="1"/>
  <c r="W21" i="1"/>
  <c r="V21" i="1"/>
  <c r="U21" i="1"/>
  <c r="T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21" i="1"/>
  <c r="AB20" i="1"/>
  <c r="AA20" i="1"/>
  <c r="Z20" i="1"/>
  <c r="Y20" i="1"/>
  <c r="W20" i="1"/>
  <c r="V20" i="1"/>
  <c r="U20" i="1"/>
  <c r="T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20" i="1"/>
  <c r="AB19" i="1"/>
  <c r="AA19" i="1"/>
  <c r="Z19" i="1"/>
  <c r="Y19" i="1"/>
  <c r="W19" i="1"/>
  <c r="V19" i="1"/>
  <c r="U19" i="1"/>
  <c r="T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19" i="1"/>
  <c r="AB18" i="1"/>
  <c r="AA18" i="1"/>
  <c r="Z18" i="1"/>
  <c r="Y18" i="1"/>
  <c r="W18" i="1"/>
  <c r="V18" i="1"/>
  <c r="U18" i="1"/>
  <c r="T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18" i="1"/>
  <c r="AB17" i="1"/>
  <c r="AA17" i="1"/>
  <c r="Z17" i="1"/>
  <c r="Y17" i="1"/>
  <c r="W17" i="1"/>
  <c r="V17" i="1"/>
  <c r="U17" i="1"/>
  <c r="T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17" i="1"/>
  <c r="AB16" i="1"/>
  <c r="AA16" i="1"/>
  <c r="Z16" i="1"/>
  <c r="Y16" i="1"/>
  <c r="W16" i="1"/>
  <c r="V16" i="1"/>
  <c r="U16" i="1"/>
  <c r="T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16" i="1"/>
  <c r="AB15" i="1"/>
  <c r="AA15" i="1"/>
  <c r="Z15" i="1"/>
  <c r="Y15" i="1"/>
  <c r="W15" i="1"/>
  <c r="V15" i="1"/>
  <c r="U15" i="1"/>
  <c r="T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15" i="1"/>
  <c r="AB14" i="1"/>
  <c r="AA14" i="1"/>
  <c r="Z14" i="1"/>
  <c r="Y14" i="1"/>
  <c r="W14" i="1"/>
  <c r="V14" i="1"/>
  <c r="U14" i="1"/>
  <c r="T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A14" i="1"/>
  <c r="AB13" i="1"/>
  <c r="AA13" i="1"/>
  <c r="Z13" i="1"/>
  <c r="Y13" i="1"/>
  <c r="W13" i="1"/>
  <c r="V13" i="1"/>
  <c r="U13" i="1"/>
  <c r="T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13" i="1"/>
  <c r="AB12" i="1"/>
  <c r="AA12" i="1"/>
  <c r="Z12" i="1"/>
  <c r="Y12" i="1"/>
  <c r="W12" i="1"/>
  <c r="V12" i="1"/>
  <c r="U12" i="1"/>
  <c r="T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12" i="1"/>
  <c r="AB11" i="1"/>
  <c r="AA11" i="1"/>
  <c r="Z11" i="1"/>
  <c r="Y11" i="1"/>
  <c r="W11" i="1"/>
  <c r="V11" i="1"/>
  <c r="U11" i="1"/>
  <c r="T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11" i="1"/>
  <c r="AB10" i="1"/>
  <c r="AA10" i="1"/>
  <c r="Z10" i="1"/>
  <c r="Y10" i="1"/>
  <c r="W10" i="1"/>
  <c r="V10" i="1"/>
  <c r="U10" i="1"/>
  <c r="T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10" i="1"/>
  <c r="AB9" i="1"/>
  <c r="AA9" i="1"/>
  <c r="Z9" i="1"/>
  <c r="Y9" i="1"/>
  <c r="W9" i="1"/>
  <c r="V9" i="1"/>
  <c r="U9" i="1"/>
  <c r="T9" i="1"/>
  <c r="R9" i="1"/>
  <c r="Q9" i="1"/>
  <c r="P9" i="1"/>
  <c r="O9" i="1"/>
  <c r="N9" i="1"/>
  <c r="M9" i="1"/>
  <c r="L9" i="1"/>
  <c r="K9" i="1"/>
  <c r="J9" i="1"/>
  <c r="I9" i="1"/>
  <c r="G9" i="1"/>
  <c r="F9" i="1"/>
  <c r="E9" i="1"/>
  <c r="D9" i="1"/>
  <c r="C9" i="1"/>
  <c r="A9" i="1"/>
  <c r="AB8" i="1"/>
  <c r="AA8" i="1"/>
  <c r="Z8" i="1"/>
  <c r="Y8" i="1"/>
  <c r="W8" i="1"/>
  <c r="V8" i="1"/>
  <c r="U8" i="1"/>
  <c r="T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8" i="1"/>
  <c r="AB7" i="1"/>
  <c r="AA7" i="1"/>
  <c r="Z7" i="1"/>
  <c r="Y7" i="1"/>
  <c r="W7" i="1"/>
  <c r="V7" i="1"/>
  <c r="U7" i="1"/>
  <c r="T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A7" i="1"/>
  <c r="AB6" i="1"/>
  <c r="AA6" i="1"/>
  <c r="Z6" i="1"/>
  <c r="Y6" i="1"/>
  <c r="W6" i="1"/>
  <c r="V6" i="1"/>
  <c r="U6" i="1"/>
  <c r="T6" i="1"/>
  <c r="R6" i="1"/>
  <c r="Q6" i="1"/>
  <c r="P6" i="1"/>
  <c r="N6" i="1"/>
  <c r="M6" i="1"/>
  <c r="L6" i="1"/>
  <c r="K6" i="1"/>
  <c r="J6" i="1"/>
  <c r="I6" i="1"/>
  <c r="H6" i="1"/>
  <c r="G6" i="1"/>
  <c r="F6" i="1"/>
  <c r="E6" i="1"/>
  <c r="D6" i="1"/>
  <c r="C6" i="1"/>
  <c r="A6" i="1"/>
  <c r="AB5" i="1"/>
  <c r="AA5" i="1"/>
  <c r="Z5" i="1"/>
  <c r="Y5" i="1"/>
  <c r="W5" i="1"/>
  <c r="V5" i="1"/>
  <c r="U5" i="1"/>
  <c r="T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A5" i="1"/>
</calcChain>
</file>

<file path=xl/sharedStrings.xml><?xml version="1.0" encoding="utf-8"?>
<sst xmlns="http://schemas.openxmlformats.org/spreadsheetml/2006/main" count="650" uniqueCount="624">
  <si>
    <t>Hálózati engedélyes</t>
  </si>
  <si>
    <t>Igénybejelentés azonosítója</t>
  </si>
  <si>
    <t>Beépített teljesítmény (MVA)</t>
  </si>
  <si>
    <t>Új igény/Ismétlő igény/Technológia módosító igény</t>
  </si>
  <si>
    <t>Igényelt csatlakozási teljesítmény betáplálásra [MVA]</t>
  </si>
  <si>
    <t>Igényelt csatlakozási teljesítmény vételezésre [MVA]</t>
  </si>
  <si>
    <t>Alállomás/kapcsolóállomás megnevezése</t>
  </si>
  <si>
    <t>Csatlakozás feszültségszintje</t>
  </si>
  <si>
    <t>Elutasított igény (igen/nem)</t>
  </si>
  <si>
    <t>Elutasítás oka</t>
  </si>
  <si>
    <t>Kapacitás-lekötési biztosítékkal megerősített kiadott MGT (igen/nem)</t>
  </si>
  <si>
    <t>Első körben kiküldött MGT</t>
  </si>
  <si>
    <t xml:space="preserve"> Végleges MGT vagy Közbenső tájékoztató</t>
  </si>
  <si>
    <t>Naperőmű</t>
  </si>
  <si>
    <t>Szélerőmű</t>
  </si>
  <si>
    <t>Tároló</t>
  </si>
  <si>
    <t>Vízerőmű</t>
  </si>
  <si>
    <t>Egyéb megújuló</t>
  </si>
  <si>
    <t>Olajtűzelésű</t>
  </si>
  <si>
    <t>Földgáz-tűzelésű (kombinált ciklusú)</t>
  </si>
  <si>
    <t>Földgáztűzelésű (nyíltciklusú, gázmotor és egyéb nem megújuló)</t>
  </si>
  <si>
    <t>Közvetlen csatlakozási beruházás</t>
  </si>
  <si>
    <t>Közvetlen csatlakozási díj (MFt)</t>
  </si>
  <si>
    <t>Közvetett csatlakozási díj (MFt)</t>
  </si>
  <si>
    <t>Hálózati csatlakozás rendelkezésre állásának időpontja</t>
  </si>
  <si>
    <t>Hálózati csatlakozás korábbi, korlátozott rendelkezésre állásának időpontja nem időjárásfüggő berendezés részére</t>
  </si>
  <si>
    <t>SOLARPHOTOVO</t>
  </si>
  <si>
    <t>WINDONSHORE</t>
  </si>
  <si>
    <t>BATTERYSTRG</t>
  </si>
  <si>
    <t>HYDRORANPOND</t>
  </si>
  <si>
    <t>OTHERRES</t>
  </si>
  <si>
    <t>LIGHTOIL</t>
  </si>
  <si>
    <t>GASCCGTOLD1</t>
  </si>
  <si>
    <t>OTHERNONRES</t>
  </si>
  <si>
    <t>NAF kapcsolóállomás</t>
  </si>
  <si>
    <t>TITASZ-3649</t>
  </si>
  <si>
    <t>TITASZ-3650</t>
  </si>
  <si>
    <t>TITASZ-3651</t>
  </si>
  <si>
    <t>TITASZ-3652</t>
  </si>
  <si>
    <t>TITASZ-3653</t>
  </si>
  <si>
    <t>TITASZ-3654</t>
  </si>
  <si>
    <t>TITASZ-3655</t>
  </si>
  <si>
    <t>TITASZ-3656</t>
  </si>
  <si>
    <t>TITASZ-3657</t>
  </si>
  <si>
    <t>TITASZ-3658</t>
  </si>
  <si>
    <t>TITASZ-3659</t>
  </si>
  <si>
    <t>TITASZ-3660</t>
  </si>
  <si>
    <t>TITASZ-3661</t>
  </si>
  <si>
    <t>TITASZ-3662</t>
  </si>
  <si>
    <t>TITASZ-3663</t>
  </si>
  <si>
    <t>TITASZ-3664</t>
  </si>
  <si>
    <t>TITASZ-3665</t>
  </si>
  <si>
    <t>TITASZ-3666</t>
  </si>
  <si>
    <t>TITASZ-3667</t>
  </si>
  <si>
    <t>TITASZ-3668</t>
  </si>
  <si>
    <t>TITASZ-3669</t>
  </si>
  <si>
    <t>TITASZ-3670</t>
  </si>
  <si>
    <t>TITASZ-3671</t>
  </si>
  <si>
    <t>TITASZ-3672</t>
  </si>
  <si>
    <t>TITASZ-3673</t>
  </si>
  <si>
    <t>TITASZ-3674</t>
  </si>
  <si>
    <t>TITASZ-3675</t>
  </si>
  <si>
    <t>TITASZ-3676</t>
  </si>
  <si>
    <t>TITASZ-3677</t>
  </si>
  <si>
    <t>TITASZ-3678</t>
  </si>
  <si>
    <t>TITASZ-3679</t>
  </si>
  <si>
    <t>TITASZ-3680</t>
  </si>
  <si>
    <t>TITASZ-3681</t>
  </si>
  <si>
    <t>TITASZ-3682</t>
  </si>
  <si>
    <t>TITASZ-3683</t>
  </si>
  <si>
    <t>TITASZ-3684</t>
  </si>
  <si>
    <t>TITASZ-3685</t>
  </si>
  <si>
    <t>TITASZ-3686</t>
  </si>
  <si>
    <t>TITASZ-3687</t>
  </si>
  <si>
    <t>TITASZ-3688</t>
  </si>
  <si>
    <t>TITASZ-3689</t>
  </si>
  <si>
    <t>TITASZ-3690</t>
  </si>
  <si>
    <t>TITASZ-3691</t>
  </si>
  <si>
    <t>TITASZ-3692</t>
  </si>
  <si>
    <t>TITASZ-3693</t>
  </si>
  <si>
    <t>TITASZ-3694</t>
  </si>
  <si>
    <t>TITASZ-3695</t>
  </si>
  <si>
    <t>TITASZ-3696</t>
  </si>
  <si>
    <t>TITASZ-3697</t>
  </si>
  <si>
    <t>TITASZ-3698</t>
  </si>
  <si>
    <t>TITASZ-3699</t>
  </si>
  <si>
    <t>TITASZ-3700</t>
  </si>
  <si>
    <t>TITASZ-3701</t>
  </si>
  <si>
    <t>TITASZ-3702</t>
  </si>
  <si>
    <t>TITASZ-3703</t>
  </si>
  <si>
    <t>TITASZ-3704</t>
  </si>
  <si>
    <t>TITASZ-3705</t>
  </si>
  <si>
    <t>TITASZ-3706</t>
  </si>
  <si>
    <t>TITASZ-3707</t>
  </si>
  <si>
    <t>TITASZ-3708</t>
  </si>
  <si>
    <t>TITASZ-3709</t>
  </si>
  <si>
    <t>TITASZ-3710</t>
  </si>
  <si>
    <t>TITASZ-3711</t>
  </si>
  <si>
    <t>TITASZ-3712</t>
  </si>
  <si>
    <t>TITASZ-3713</t>
  </si>
  <si>
    <t>TITASZ-3714</t>
  </si>
  <si>
    <t>TITASZ-3715</t>
  </si>
  <si>
    <t>TITASZ-3716</t>
  </si>
  <si>
    <t>TITASZ-3717</t>
  </si>
  <si>
    <t>TITASZ-3718</t>
  </si>
  <si>
    <t>TITASZ-3719</t>
  </si>
  <si>
    <t>TITASZ-3720</t>
  </si>
  <si>
    <t>TITASZ-3721</t>
  </si>
  <si>
    <t>TITASZ-3722</t>
  </si>
  <si>
    <t>TITASZ-3723</t>
  </si>
  <si>
    <t>TITASZ-3724</t>
  </si>
  <si>
    <t>TITASZ-3725</t>
  </si>
  <si>
    <t>TITASZ-3726</t>
  </si>
  <si>
    <t>TITASZ-3727</t>
  </si>
  <si>
    <t>TITASZ-3728</t>
  </si>
  <si>
    <t>TITASZ-3729</t>
  </si>
  <si>
    <t>TITASZ-3730</t>
  </si>
  <si>
    <t>TITASZ-3731</t>
  </si>
  <si>
    <t>TITASZ-3732</t>
  </si>
  <si>
    <t>TITASZ-3733</t>
  </si>
  <si>
    <t>TITASZ-3734</t>
  </si>
  <si>
    <t>TITASZ-3735</t>
  </si>
  <si>
    <t>TITASZ-3736</t>
  </si>
  <si>
    <t>TITASZ-3737</t>
  </si>
  <si>
    <t>TITASZ-3738</t>
  </si>
  <si>
    <t>TITASZ-3739</t>
  </si>
  <si>
    <t>TITASZ-3740</t>
  </si>
  <si>
    <t>TITASZ-3741</t>
  </si>
  <si>
    <t>TITASZ-3742</t>
  </si>
  <si>
    <t>TITASZ-3743</t>
  </si>
  <si>
    <t>TITASZ-3744</t>
  </si>
  <si>
    <t>TITASZ-3745</t>
  </si>
  <si>
    <t>TITASZ-3746</t>
  </si>
  <si>
    <t>TITASZ-3747</t>
  </si>
  <si>
    <t>TITASZ-3748</t>
  </si>
  <si>
    <t>TITASZ-3749</t>
  </si>
  <si>
    <t>TITASZ-3750</t>
  </si>
  <si>
    <t>TITASZ-3751</t>
  </si>
  <si>
    <t>TITASZ-3752</t>
  </si>
  <si>
    <t>TITASZ-3753</t>
  </si>
  <si>
    <t>TITASZ-3754</t>
  </si>
  <si>
    <t>TITASZ-3755</t>
  </si>
  <si>
    <t>TITASZ-3756</t>
  </si>
  <si>
    <t>TITASZ-3757</t>
  </si>
  <si>
    <t>TITASZ-3758</t>
  </si>
  <si>
    <t>TITASZ-3759</t>
  </si>
  <si>
    <t>TITASZ-3760</t>
  </si>
  <si>
    <t>TITASZ-3761</t>
  </si>
  <si>
    <t>TITASZ-3762</t>
  </si>
  <si>
    <t>TITASZ-3763</t>
  </si>
  <si>
    <t>TITASZ-3764</t>
  </si>
  <si>
    <t>TITASZ-3765</t>
  </si>
  <si>
    <t>TITASZ-3766</t>
  </si>
  <si>
    <t>TITASZ-3767</t>
  </si>
  <si>
    <t>KE-1420</t>
  </si>
  <si>
    <t>KE-1421</t>
  </si>
  <si>
    <t>KE-1422</t>
  </si>
  <si>
    <t>KE-1423</t>
  </si>
  <si>
    <t>KE-1424</t>
  </si>
  <si>
    <t>KE-1425</t>
  </si>
  <si>
    <t>KE-1426</t>
  </si>
  <si>
    <t>KE-1427</t>
  </si>
  <si>
    <t>KE-1444</t>
  </si>
  <si>
    <t>KE-1445</t>
  </si>
  <si>
    <t>KE-1446</t>
  </si>
  <si>
    <t>KE-1447</t>
  </si>
  <si>
    <t>KE-1448</t>
  </si>
  <si>
    <t>KE-1449</t>
  </si>
  <si>
    <t>KE-1450</t>
  </si>
  <si>
    <t>KE-1451</t>
  </si>
  <si>
    <t>KE-1452</t>
  </si>
  <si>
    <t>KE-1453</t>
  </si>
  <si>
    <t>KE-1454</t>
  </si>
  <si>
    <t>KE-1455</t>
  </si>
  <si>
    <t>KE-1456</t>
  </si>
  <si>
    <t>KE-1457</t>
  </si>
  <si>
    <t>KE-1458</t>
  </si>
  <si>
    <t>KE-1459</t>
  </si>
  <si>
    <t>KE-1460</t>
  </si>
  <si>
    <t>KE-1461</t>
  </si>
  <si>
    <t>KE-1465</t>
  </si>
  <si>
    <t>KE-1466</t>
  </si>
  <si>
    <t>KE-1467</t>
  </si>
  <si>
    <t>KE-1468</t>
  </si>
  <si>
    <t>KE-1469</t>
  </si>
  <si>
    <t>KE-1470</t>
  </si>
  <si>
    <t>KE-1471</t>
  </si>
  <si>
    <t>KE-1472</t>
  </si>
  <si>
    <t>KE-1473</t>
  </si>
  <si>
    <t>KE-1474</t>
  </si>
  <si>
    <t>KE-1475</t>
  </si>
  <si>
    <t>KE-1476</t>
  </si>
  <si>
    <t>KE-1477</t>
  </si>
  <si>
    <t>KE-1478</t>
  </si>
  <si>
    <t>KE-1479</t>
  </si>
  <si>
    <t>KE-1480</t>
  </si>
  <si>
    <t>KE-1481</t>
  </si>
  <si>
    <t>KE-1482</t>
  </si>
  <si>
    <t>KE-1483</t>
  </si>
  <si>
    <t>KE-1484</t>
  </si>
  <si>
    <t>KE-1485</t>
  </si>
  <si>
    <t>KE-1486</t>
  </si>
  <si>
    <t>KE-1487</t>
  </si>
  <si>
    <t>KE-1488</t>
  </si>
  <si>
    <t>KE-1489</t>
  </si>
  <si>
    <t>KE-1142</t>
  </si>
  <si>
    <t>KE-1490</t>
  </si>
  <si>
    <t>KE-1491</t>
  </si>
  <si>
    <t>KE-1492</t>
  </si>
  <si>
    <t>KE-1493</t>
  </si>
  <si>
    <t>KE-1494</t>
  </si>
  <si>
    <t>KE-1495</t>
  </si>
  <si>
    <t>KE-1496</t>
  </si>
  <si>
    <t>KE-1497</t>
  </si>
  <si>
    <t>KE-1498</t>
  </si>
  <si>
    <t>KE-1499</t>
  </si>
  <si>
    <t>KE-1500</t>
  </si>
  <si>
    <t>KE-1501</t>
  </si>
  <si>
    <t>KE-1502</t>
  </si>
  <si>
    <t>EED-2808</t>
  </si>
  <si>
    <t>EED-2809</t>
  </si>
  <si>
    <t>EED-2545</t>
  </si>
  <si>
    <t>EED-2179</t>
  </si>
  <si>
    <t>EED-1973</t>
  </si>
  <si>
    <t>EED-2702</t>
  </si>
  <si>
    <t>EED-1581</t>
  </si>
  <si>
    <t>EED-2254</t>
  </si>
  <si>
    <t>EED-1957</t>
  </si>
  <si>
    <t>EED-2822</t>
  </si>
  <si>
    <t>EED-4040</t>
  </si>
  <si>
    <t>EED-4041</t>
  </si>
  <si>
    <t>EED-4042</t>
  </si>
  <si>
    <t>EED-4043</t>
  </si>
  <si>
    <t>EED-4044</t>
  </si>
  <si>
    <t>EED-4045</t>
  </si>
  <si>
    <t>EED-4046</t>
  </si>
  <si>
    <t>EED-4047</t>
  </si>
  <si>
    <t>EED-4048</t>
  </si>
  <si>
    <t>EED-4049</t>
  </si>
  <si>
    <t>EED-4050</t>
  </si>
  <si>
    <t>EED-4051</t>
  </si>
  <si>
    <t>EED-4052</t>
  </si>
  <si>
    <t>EED-4053</t>
  </si>
  <si>
    <t>EED-4054</t>
  </si>
  <si>
    <t>EED-4055</t>
  </si>
  <si>
    <t>EED-4056</t>
  </si>
  <si>
    <t>EED-4057</t>
  </si>
  <si>
    <t>EED-4058</t>
  </si>
  <si>
    <t>EED-4059</t>
  </si>
  <si>
    <t>EED-4060</t>
  </si>
  <si>
    <t>EED-4061</t>
  </si>
  <si>
    <t>EED-4062</t>
  </si>
  <si>
    <t>EED-4063</t>
  </si>
  <si>
    <t>EED-4064</t>
  </si>
  <si>
    <t>EED-4065</t>
  </si>
  <si>
    <t>EED-4066</t>
  </si>
  <si>
    <t>EED-4067</t>
  </si>
  <si>
    <t>EED-4068</t>
  </si>
  <si>
    <t>EED-4069</t>
  </si>
  <si>
    <t>EED-4070</t>
  </si>
  <si>
    <t>EED-4071</t>
  </si>
  <si>
    <t>EED-4072</t>
  </si>
  <si>
    <t>EED-4073</t>
  </si>
  <si>
    <t>EED-4074</t>
  </si>
  <si>
    <t>EED-4075</t>
  </si>
  <si>
    <t>EED-4076</t>
  </si>
  <si>
    <t>EED-4077</t>
  </si>
  <si>
    <t>EED-4078</t>
  </si>
  <si>
    <t>EED-4079</t>
  </si>
  <si>
    <t>EED-4080</t>
  </si>
  <si>
    <t>EED-4081</t>
  </si>
  <si>
    <t>EED-4082</t>
  </si>
  <si>
    <t>EED-4083</t>
  </si>
  <si>
    <t>EED-4084</t>
  </si>
  <si>
    <t>EED-4085</t>
  </si>
  <si>
    <t>EED-4086</t>
  </si>
  <si>
    <t>EED-4087</t>
  </si>
  <si>
    <t>EED-4088</t>
  </si>
  <si>
    <t>EED-4089</t>
  </si>
  <si>
    <t>EED-4090</t>
  </si>
  <si>
    <t>EED-4091</t>
  </si>
  <si>
    <t>EED-4092</t>
  </si>
  <si>
    <t>EED-4093</t>
  </si>
  <si>
    <t>EED-4094</t>
  </si>
  <si>
    <t>EED-4095</t>
  </si>
  <si>
    <t>EED-4096</t>
  </si>
  <si>
    <t>EED-4097</t>
  </si>
  <si>
    <t>EED-4098</t>
  </si>
  <si>
    <t>EED-4099</t>
  </si>
  <si>
    <t>EED-4100</t>
  </si>
  <si>
    <t>EED-4101</t>
  </si>
  <si>
    <t>EED-4102</t>
  </si>
  <si>
    <t>EED-4103</t>
  </si>
  <si>
    <t>EED-4104</t>
  </si>
  <si>
    <t>EED-4105</t>
  </si>
  <si>
    <t>EED-4106</t>
  </si>
  <si>
    <t>EED-4107</t>
  </si>
  <si>
    <t>EED-4108</t>
  </si>
  <si>
    <t>EED-4109</t>
  </si>
  <si>
    <t>EED-4110</t>
  </si>
  <si>
    <t>EED-4111</t>
  </si>
  <si>
    <t>EED-4112</t>
  </si>
  <si>
    <t>EED-4113</t>
  </si>
  <si>
    <t>EED-4114</t>
  </si>
  <si>
    <t>EED-4115</t>
  </si>
  <si>
    <t>EED-4116</t>
  </si>
  <si>
    <t>EED-4117</t>
  </si>
  <si>
    <t>EED-4118</t>
  </si>
  <si>
    <t>EED-4119</t>
  </si>
  <si>
    <t>EED-4120</t>
  </si>
  <si>
    <t>EED-4121</t>
  </si>
  <si>
    <t>EED-4122</t>
  </si>
  <si>
    <t>EED-4123</t>
  </si>
  <si>
    <t>EED-4124</t>
  </si>
  <si>
    <t>EED-4125</t>
  </si>
  <si>
    <t>EED-4126</t>
  </si>
  <si>
    <t>EED-4127</t>
  </si>
  <si>
    <t>EED-4128</t>
  </si>
  <si>
    <t>EED-4129</t>
  </si>
  <si>
    <t>EED-4130</t>
  </si>
  <si>
    <t>EED-4131</t>
  </si>
  <si>
    <t>EED-4132</t>
  </si>
  <si>
    <t>EED-4133</t>
  </si>
  <si>
    <t>EED-4134</t>
  </si>
  <si>
    <t>EED-4135</t>
  </si>
  <si>
    <t>EED-4136</t>
  </si>
  <si>
    <t>EED-4137</t>
  </si>
  <si>
    <t>EED-4138</t>
  </si>
  <si>
    <t>EED-4139</t>
  </si>
  <si>
    <t>EED-4140</t>
  </si>
  <si>
    <t>EED-4141</t>
  </si>
  <si>
    <t>EED-4142</t>
  </si>
  <si>
    <t>EED-4143</t>
  </si>
  <si>
    <t>EED-4144</t>
  </si>
  <si>
    <t>EED-4145</t>
  </si>
  <si>
    <t>EED-4146</t>
  </si>
  <si>
    <t>EED-4147</t>
  </si>
  <si>
    <t>EED-4148</t>
  </si>
  <si>
    <t>EED-4149</t>
  </si>
  <si>
    <t>EED-4150</t>
  </si>
  <si>
    <t>EED-4151</t>
  </si>
  <si>
    <t>EED-4152</t>
  </si>
  <si>
    <t>EED-4153</t>
  </si>
  <si>
    <t>EED-4154</t>
  </si>
  <si>
    <t>EED-4155</t>
  </si>
  <si>
    <t>EED-4156</t>
  </si>
  <si>
    <t>EED-4157</t>
  </si>
  <si>
    <t>EED-4158</t>
  </si>
  <si>
    <t>EED-4159</t>
  </si>
  <si>
    <t>EED-4160</t>
  </si>
  <si>
    <t>EED-4161</t>
  </si>
  <si>
    <t>EED-4162</t>
  </si>
  <si>
    <t>EED-4163</t>
  </si>
  <si>
    <t>EED-4164</t>
  </si>
  <si>
    <t>EED-4165</t>
  </si>
  <si>
    <t>EED-4166</t>
  </si>
  <si>
    <t>EED-4167</t>
  </si>
  <si>
    <t>EED-4168</t>
  </si>
  <si>
    <t>EED-4169</t>
  </si>
  <si>
    <t>EED-4170</t>
  </si>
  <si>
    <t>EED-4171</t>
  </si>
  <si>
    <t>EED-4172</t>
  </si>
  <si>
    <t>EED-4173</t>
  </si>
  <si>
    <t>EED-4174</t>
  </si>
  <si>
    <t>EED-4175</t>
  </si>
  <si>
    <t>EED-4176</t>
  </si>
  <si>
    <t>EED-4177</t>
  </si>
  <si>
    <t>EED-4178</t>
  </si>
  <si>
    <t>EED-4179</t>
  </si>
  <si>
    <t>EED-4180</t>
  </si>
  <si>
    <t>EED-4181</t>
  </si>
  <si>
    <t>EED-4182</t>
  </si>
  <si>
    <t>EED-4183</t>
  </si>
  <si>
    <t>EED-4184</t>
  </si>
  <si>
    <t>EED-3419</t>
  </si>
  <si>
    <t>EED-3424</t>
  </si>
  <si>
    <t>EED-3448</t>
  </si>
  <si>
    <t>EED-3466</t>
  </si>
  <si>
    <t>EED-3474</t>
  </si>
  <si>
    <t>EED-3477</t>
  </si>
  <si>
    <t>EDE-240001</t>
  </si>
  <si>
    <t>EDE-240002</t>
  </si>
  <si>
    <t>EDE-240003</t>
  </si>
  <si>
    <t>EDE-240004</t>
  </si>
  <si>
    <t>EDE-240005</t>
  </si>
  <si>
    <t>EDE-240006</t>
  </si>
  <si>
    <t>EDE-240007</t>
  </si>
  <si>
    <t>EDE-240008</t>
  </si>
  <si>
    <t>EDE-240009</t>
  </si>
  <si>
    <t>EDE-240010</t>
  </si>
  <si>
    <t>EDE-240011</t>
  </si>
  <si>
    <t>EDE-240012</t>
  </si>
  <si>
    <t>EDE-240013</t>
  </si>
  <si>
    <t>EDE-240014</t>
  </si>
  <si>
    <t>EDE-240015</t>
  </si>
  <si>
    <t>EDE-240016</t>
  </si>
  <si>
    <t>EDE-240017</t>
  </si>
  <si>
    <t>EDE-240018</t>
  </si>
  <si>
    <t>EDE-240019</t>
  </si>
  <si>
    <t>EDE-240020</t>
  </si>
  <si>
    <t>EDE-240021</t>
  </si>
  <si>
    <t>EDE-240022</t>
  </si>
  <si>
    <t>EDE-240023</t>
  </si>
  <si>
    <t>EDE-240024</t>
  </si>
  <si>
    <t>EDE-240025</t>
  </si>
  <si>
    <t>EDE-240026</t>
  </si>
  <si>
    <t>EDE-240027</t>
  </si>
  <si>
    <t>EDE-240028</t>
  </si>
  <si>
    <t>EDE-240029</t>
  </si>
  <si>
    <t>EDE-240030</t>
  </si>
  <si>
    <t>EDE-240031</t>
  </si>
  <si>
    <t>EDE-240032</t>
  </si>
  <si>
    <t>EDE-240033</t>
  </si>
  <si>
    <t>EDE-240034</t>
  </si>
  <si>
    <t>EDE-240035</t>
  </si>
  <si>
    <t>EDE-240036</t>
  </si>
  <si>
    <t>EDE-240037</t>
  </si>
  <si>
    <t>EDE-240038</t>
  </si>
  <si>
    <t>EDE-240039</t>
  </si>
  <si>
    <t>EDE-240040</t>
  </si>
  <si>
    <t>EDE-240041</t>
  </si>
  <si>
    <t>EDE-240042</t>
  </si>
  <si>
    <t>EDE-240043</t>
  </si>
  <si>
    <t>EDE-240044</t>
  </si>
  <si>
    <t>EDE-240045</t>
  </si>
  <si>
    <t>EDE-240046</t>
  </si>
  <si>
    <t>EDE-240047</t>
  </si>
  <si>
    <t>EDE-240048</t>
  </si>
  <si>
    <t>EDE-240049</t>
  </si>
  <si>
    <t>EDE-240050</t>
  </si>
  <si>
    <t>EDE-240051</t>
  </si>
  <si>
    <t>EDE-240052</t>
  </si>
  <si>
    <t>EDE-240053</t>
  </si>
  <si>
    <t>EDE-240054</t>
  </si>
  <si>
    <t>EDE-240055</t>
  </si>
  <si>
    <t>EDE-240056</t>
  </si>
  <si>
    <t>EDE-240057</t>
  </si>
  <si>
    <t>EDE-240058</t>
  </si>
  <si>
    <t>EDE-240059</t>
  </si>
  <si>
    <t>EDE-240060</t>
  </si>
  <si>
    <t>EDE-240061</t>
  </si>
  <si>
    <t>EDE-240062</t>
  </si>
  <si>
    <t>EDE-240063</t>
  </si>
  <si>
    <t>EDE-240064</t>
  </si>
  <si>
    <t>EDE-240065</t>
  </si>
  <si>
    <t>EDE-240066</t>
  </si>
  <si>
    <t>EDE-240067</t>
  </si>
  <si>
    <t>EDE-240068</t>
  </si>
  <si>
    <t>EDE-240069</t>
  </si>
  <si>
    <t>EDE-240070</t>
  </si>
  <si>
    <t>EDE-240071</t>
  </si>
  <si>
    <t>EDE-240072</t>
  </si>
  <si>
    <t>EDE-240073</t>
  </si>
  <si>
    <t>EDE-240074</t>
  </si>
  <si>
    <t>EDE-240075</t>
  </si>
  <si>
    <t>KE5222</t>
  </si>
  <si>
    <t>KE5228</t>
  </si>
  <si>
    <t>KE5229</t>
  </si>
  <si>
    <t>KE5230</t>
  </si>
  <si>
    <t>KE5204</t>
  </si>
  <si>
    <t>KE5205</t>
  </si>
  <si>
    <t>KE5206</t>
  </si>
  <si>
    <t>KE5207</t>
  </si>
  <si>
    <t>KE5208</t>
  </si>
  <si>
    <t>KE5209</t>
  </si>
  <si>
    <t>KE5210</t>
  </si>
  <si>
    <t>KE5211</t>
  </si>
  <si>
    <t>KE5212</t>
  </si>
  <si>
    <t>KE5213</t>
  </si>
  <si>
    <t>KE5214</t>
  </si>
  <si>
    <t>KE5215</t>
  </si>
  <si>
    <t>KE5216</t>
  </si>
  <si>
    <t>KE5217</t>
  </si>
  <si>
    <t>KE5218</t>
  </si>
  <si>
    <t>KE5219</t>
  </si>
  <si>
    <t>KE5220</t>
  </si>
  <si>
    <t>KE5221</t>
  </si>
  <si>
    <t>KE5233</t>
  </si>
  <si>
    <t>KE5238</t>
  </si>
  <si>
    <t>KE5239</t>
  </si>
  <si>
    <t>KE5243</t>
  </si>
  <si>
    <t>KE5261</t>
  </si>
  <si>
    <t>KE5265</t>
  </si>
  <si>
    <t>KE5268</t>
  </si>
  <si>
    <t>KE5269</t>
  </si>
  <si>
    <t>KE5270</t>
  </si>
  <si>
    <t>KE5272</t>
  </si>
  <si>
    <t>KE5273</t>
  </si>
  <si>
    <t>KE5274</t>
  </si>
  <si>
    <t>KE5275</t>
  </si>
  <si>
    <t>KE5276</t>
  </si>
  <si>
    <t>KE5280</t>
  </si>
  <si>
    <t>KE5281</t>
  </si>
  <si>
    <t>KE5282</t>
  </si>
  <si>
    <t>KE5200</t>
  </si>
  <si>
    <t>KE5201</t>
  </si>
  <si>
    <t>KE5202</t>
  </si>
  <si>
    <t>KE5203</t>
  </si>
  <si>
    <t>KE5223</t>
  </si>
  <si>
    <t>KE5224</t>
  </si>
  <si>
    <t>KE5225</t>
  </si>
  <si>
    <t>KE5226</t>
  </si>
  <si>
    <t>KE5227</t>
  </si>
  <si>
    <t>KE5231</t>
  </si>
  <si>
    <t>KE5232</t>
  </si>
  <si>
    <t>KE5234</t>
  </si>
  <si>
    <t>KE5235</t>
  </si>
  <si>
    <t>KE5236</t>
  </si>
  <si>
    <t>KE5237</t>
  </si>
  <si>
    <t>KE5240</t>
  </si>
  <si>
    <t>KE5241</t>
  </si>
  <si>
    <t>KE5242</t>
  </si>
  <si>
    <t>KE5244</t>
  </si>
  <si>
    <t>KE5245</t>
  </si>
  <si>
    <t>KE5246</t>
  </si>
  <si>
    <t>KE5247</t>
  </si>
  <si>
    <t>KE5248</t>
  </si>
  <si>
    <t>KE5249</t>
  </si>
  <si>
    <t>KE5250</t>
  </si>
  <si>
    <t>KE5251</t>
  </si>
  <si>
    <t>KE5252</t>
  </si>
  <si>
    <t>KE5253</t>
  </si>
  <si>
    <t>KE5254</t>
  </si>
  <si>
    <t>KE5255</t>
  </si>
  <si>
    <t>KE5256</t>
  </si>
  <si>
    <t>KE5257</t>
  </si>
  <si>
    <t>KE5258</t>
  </si>
  <si>
    <t>KE5259</t>
  </si>
  <si>
    <t>KE5260</t>
  </si>
  <si>
    <t>KE5262</t>
  </si>
  <si>
    <t>KE5263</t>
  </si>
  <si>
    <t>KE5264</t>
  </si>
  <si>
    <t>KE5266</t>
  </si>
  <si>
    <t>KE5267</t>
  </si>
  <si>
    <t>KE5271</t>
  </si>
  <si>
    <t>KE5277</t>
  </si>
  <si>
    <t>KE5278</t>
  </si>
  <si>
    <t>KE5279</t>
  </si>
  <si>
    <t>ER-1559</t>
  </si>
  <si>
    <t>ER-1560</t>
  </si>
  <si>
    <t>ER-1561</t>
  </si>
  <si>
    <t>ER-1562</t>
  </si>
  <si>
    <t>ER-1563</t>
  </si>
  <si>
    <t>ER-1564</t>
  </si>
  <si>
    <t>ER-1565</t>
  </si>
  <si>
    <t>ER-1566</t>
  </si>
  <si>
    <t>ER-1567</t>
  </si>
  <si>
    <t>ER-1568</t>
  </si>
  <si>
    <t>ER-1569</t>
  </si>
  <si>
    <t>ER-1570</t>
  </si>
  <si>
    <t>ER-1571</t>
  </si>
  <si>
    <t>ER-1572</t>
  </si>
  <si>
    <t>ER-1573</t>
  </si>
  <si>
    <t>ER-1574</t>
  </si>
  <si>
    <t>ER-1575</t>
  </si>
  <si>
    <t>ER-1576</t>
  </si>
  <si>
    <t>ER-1577</t>
  </si>
  <si>
    <t>ER-1578</t>
  </si>
  <si>
    <t>ER-1579</t>
  </si>
  <si>
    <t>ER-1580</t>
  </si>
  <si>
    <t>ER-1581</t>
  </si>
  <si>
    <t>ER-1582</t>
  </si>
  <si>
    <t>ER-1583</t>
  </si>
  <si>
    <t>ER-1584</t>
  </si>
  <si>
    <t>ER-1585</t>
  </si>
  <si>
    <t>ER-1586</t>
  </si>
  <si>
    <t>ER-1115</t>
  </si>
  <si>
    <t>ER-1587</t>
  </si>
  <si>
    <t>ER-1118</t>
  </si>
  <si>
    <t>ER-1588</t>
  </si>
  <si>
    <t>ER-1589</t>
  </si>
  <si>
    <t>ER-1590</t>
  </si>
  <si>
    <t>ER-1591</t>
  </si>
  <si>
    <t>ER-1592</t>
  </si>
  <si>
    <t>ER-1593</t>
  </si>
  <si>
    <t>ER-1594</t>
  </si>
  <si>
    <t>ER-1595</t>
  </si>
  <si>
    <t>ER-1596</t>
  </si>
  <si>
    <t>ER-1597</t>
  </si>
  <si>
    <t>ER-1598</t>
  </si>
  <si>
    <t>ER-1599</t>
  </si>
  <si>
    <t>ER-1600</t>
  </si>
  <si>
    <t>ER-1601</t>
  </si>
  <si>
    <t>ER-1602</t>
  </si>
  <si>
    <t>ER-1603</t>
  </si>
  <si>
    <t>ER-1604</t>
  </si>
  <si>
    <t>ER-1605</t>
  </si>
  <si>
    <t>ER-1606</t>
  </si>
  <si>
    <t>ER-1610</t>
  </si>
  <si>
    <t>ER-1611</t>
  </si>
  <si>
    <t>ER-1612</t>
  </si>
  <si>
    <t>ER-1613</t>
  </si>
  <si>
    <t>ER-1614</t>
  </si>
  <si>
    <t>ER-1615</t>
  </si>
  <si>
    <t>ER-1616</t>
  </si>
  <si>
    <t>ER-1617</t>
  </si>
  <si>
    <t>ER-1618</t>
  </si>
  <si>
    <t>ER-1619</t>
  </si>
  <si>
    <t>ER-1620</t>
  </si>
  <si>
    <t>ER-1621</t>
  </si>
  <si>
    <t>ER-1622</t>
  </si>
  <si>
    <t>ER-1623</t>
  </si>
  <si>
    <t>ER-1624</t>
  </si>
  <si>
    <t>ER-1625</t>
  </si>
  <si>
    <t>ER-1626</t>
  </si>
  <si>
    <t>ER-1627</t>
  </si>
  <si>
    <t>ER-1628</t>
  </si>
  <si>
    <t>ER-1629</t>
  </si>
  <si>
    <t>ER-1630</t>
  </si>
  <si>
    <t>ER-1631</t>
  </si>
  <si>
    <t>ER-1632</t>
  </si>
  <si>
    <t>ER-1633</t>
  </si>
  <si>
    <t>ER-1634</t>
  </si>
  <si>
    <t>ER-1635</t>
  </si>
  <si>
    <t>ER-750</t>
  </si>
  <si>
    <t>ER-1636</t>
  </si>
  <si>
    <t>ER-1637</t>
  </si>
  <si>
    <t>ER-1638</t>
  </si>
  <si>
    <t>ER-1639</t>
  </si>
  <si>
    <t>ER-1640</t>
  </si>
  <si>
    <t>ER-1641</t>
  </si>
  <si>
    <t>ER-1642</t>
  </si>
  <si>
    <t>ER-1643</t>
  </si>
  <si>
    <t>ER-1644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</si>
</sst>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23959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656187</xdr:colOff>
      <xdr:row>0</xdr:row>
      <xdr:rowOff>67368</xdr:rowOff>
    </xdr:from>
    <xdr:to>
      <xdr:col>6</xdr:col>
      <xdr:colOff>647701</xdr:colOff>
      <xdr:row>0</xdr:row>
      <xdr:rowOff>628389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137" y="67368"/>
          <a:ext cx="2087014" cy="561021"/>
        </a:xfrm>
        <a:prstGeom prst="rect">
          <a:avLst/>
        </a:prstGeom>
      </xdr:spPr>
    </xdr:pic>
    <xdr:clientData/>
  </xdr:twoCellAnchor>
  <xdr:twoCellAnchor editAs="oneCell">
    <xdr:from>
      <xdr:col>16</xdr:col>
      <xdr:colOff>623454</xdr:colOff>
      <xdr:row>0</xdr:row>
      <xdr:rowOff>0</xdr:rowOff>
    </xdr:from>
    <xdr:to>
      <xdr:col>18</xdr:col>
      <xdr:colOff>28575</xdr:colOff>
      <xdr:row>0</xdr:row>
      <xdr:rowOff>665578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4354" y="0"/>
          <a:ext cx="2386446" cy="665578"/>
        </a:xfrm>
        <a:prstGeom prst="rect">
          <a:avLst/>
        </a:prstGeom>
      </xdr:spPr>
    </xdr:pic>
    <xdr:clientData/>
  </xdr:twoCellAnchor>
  <xdr:twoCellAnchor editAs="oneCell">
    <xdr:from>
      <xdr:col>22</xdr:col>
      <xdr:colOff>606136</xdr:colOff>
      <xdr:row>0</xdr:row>
      <xdr:rowOff>103909</xdr:rowOff>
    </xdr:from>
    <xdr:to>
      <xdr:col>24</xdr:col>
      <xdr:colOff>142875</xdr:colOff>
      <xdr:row>0</xdr:row>
      <xdr:rowOff>571500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1261" y="103909"/>
          <a:ext cx="2375189" cy="467591"/>
        </a:xfrm>
        <a:prstGeom prst="rect">
          <a:avLst/>
        </a:prstGeom>
      </xdr:spPr>
    </xdr:pic>
    <xdr:clientData/>
  </xdr:twoCellAnchor>
  <xdr:twoCellAnchor editAs="oneCell">
    <xdr:from>
      <xdr:col>10</xdr:col>
      <xdr:colOff>21772</xdr:colOff>
      <xdr:row>0</xdr:row>
      <xdr:rowOff>0</xdr:rowOff>
    </xdr:from>
    <xdr:to>
      <xdr:col>12</xdr:col>
      <xdr:colOff>609602</xdr:colOff>
      <xdr:row>0</xdr:row>
      <xdr:rowOff>859034</xdr:rowOff>
    </xdr:to>
    <xdr:pic>
      <xdr:nvPicPr>
        <xdr:cNvPr id="9" name="Kép 8" descr="https://kp-intranet19.mvmh.hu/ArculatiKezikonyv/Tagv%C3%A1llalati_sablonok/MVM%20H%C3%A1l%C3%B3zat/MVM%20D%C3%A9m%C3%A1sz%20%C3%81ramh%C3%A1l%C3%B3zati%20Kft/Log%C3%B3k/CMYK/JPG/MVM_Halozat_CMYK_logo_horizontal_BK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5915" y="0"/>
          <a:ext cx="3156858" cy="859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9740/AppData/Local/Microsoft/Windows/INetCache/Content.Outlook/I0TRE4F7/Termel&#337;_2023_11_3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ELŐ_11.30."/>
      <sheetName val="közvetett hálózatfejlesztések ü"/>
      <sheetName val="igenyek_kimutatas"/>
      <sheetName val="publikáció"/>
      <sheetName val="publikáció segéd tábla"/>
      <sheetName val="Prioritás"/>
      <sheetName val="igeny_kimutatas_osszesito"/>
      <sheetName val="igenyek_kim_település_elő+megsz"/>
      <sheetName val="igenyek_kim_település_MGT"/>
      <sheetName val="igenyek_kim_település_mind"/>
      <sheetName val="kategóriánkénti_igény"/>
      <sheetName val="közvetlen beruházás megvalósítá"/>
      <sheetName val="erőmű-kat"/>
      <sheetName val="Sínek"/>
      <sheetName val="Gépek"/>
      <sheetName val="telepules_koordinata"/>
      <sheetName val="Munka1"/>
    </sheetNames>
    <sheetDataSet>
      <sheetData sheetId="0">
        <row r="1">
          <cell r="A1" t="str">
            <v>Egyedi azonosító</v>
          </cell>
          <cell r="B1" t="str">
            <v>Igénybejelentő megnevezése</v>
          </cell>
          <cell r="C1" t="str">
            <v>Telephely - település</v>
          </cell>
          <cell r="D1" t="str">
            <v>Erőmű státusza</v>
          </cell>
          <cell r="E1" t="str">
            <v>Csatlakozási Dátum</v>
          </cell>
          <cell r="F1" t="str">
            <v>KDSZ</v>
          </cell>
          <cell r="G1" t="str">
            <v>Csatlakozási pont - Alállomás</v>
          </cell>
          <cell r="H1" t="str">
            <v>BT (MW)</v>
          </cell>
          <cell r="I1" t="str">
            <v xml:space="preserve">Un [kV] </v>
          </cell>
          <cell r="J1" t="str">
            <v>Mért</v>
          </cell>
          <cell r="K1" t="str">
            <v>Felhasznált energiahordozó</v>
          </cell>
          <cell r="L1" t="str">
            <v>Kategória</v>
          </cell>
          <cell r="M1" t="str">
            <v>Szabályozható</v>
          </cell>
          <cell r="N1" t="str">
            <v>SCTE</v>
          </cell>
          <cell r="O1" t="str">
            <v>Visszwattos</v>
          </cell>
          <cell r="P1" t="str">
            <v>Betáplálásra igényelt teljesítmény [MW]</v>
          </cell>
          <cell r="Q1" t="str">
            <v>Vételezésre igényelt teljesítmény [MW]</v>
          </cell>
          <cell r="R1" t="str">
            <v>Támogatásos / Nem támogatásos</v>
          </cell>
          <cell r="S1" t="str">
            <v>Tárolókapacitás (MWh)</v>
          </cell>
          <cell r="T1" t="str">
            <v>Mulasztás miatti igénybejelentés (nem/nyilatkozási határidő/üzembe helyezési határidő/pénzügyi biztosíték/kiegészítő p. biztosíték)</v>
          </cell>
          <cell r="U1" t="str">
            <v>Technológia módosítás miatti igény, komplemeter csatlakozási időpont miatt (igen/nem)</v>
          </cell>
          <cell r="V1" t="str">
            <v>Korábbi igény azonosító</v>
          </cell>
          <cell r="W1" t="str">
            <v>Ha módosul, akkor töltendő! 
Korábbi igénybejelentésben szereplő módosításra kerülő erőmű típusa</v>
          </cell>
          <cell r="X1" t="str">
            <v>Ha módosul, akkor töltendő!
Korábbi igénybejelentésben szereplő erőmű módosítást követő névleges teljesítőképessége</v>
          </cell>
          <cell r="Y1" t="str">
            <v>Hálózati modellhez
Engedélyesi azonosító
Csomópont 2028</v>
          </cell>
          <cell r="Z1" t="str">
            <v>Korábbi igényhez tartozó gépazonosító az aktuális modellben (2023. okt.)</v>
          </cell>
          <cell r="AA1" t="str">
            <v>Megjegyzés</v>
          </cell>
          <cell r="AB1" t="str">
            <v>5.1.10. (I) c) szerinti sorrend (Pioritás munkalap)</v>
          </cell>
          <cell r="AC1" t="str">
            <v>Javasolt csomópont név 
(BOENYP1     120.00)
modellben levővel nem ütközhet / kapott név a modellben</v>
          </cell>
          <cell r="AD1" t="str">
            <v>Közvetlen csatlakozási beruházás megvalósításának legkorábbi időpontja, amennyiben hálózati engedélyes végzi</v>
          </cell>
          <cell r="AE1" t="str">
            <v>KOMPLEMENTER CSATLAKOZÁS ESETÉN Közvetlen csatlakozási beruházás megvalósításának legkorábbi időpontja, amennyiben hálózati engedélyes végzi</v>
          </cell>
          <cell r="AF1" t="str">
            <v>Garantált csatlakozás időpontja</v>
          </cell>
          <cell r="AG1" t="str">
            <v>54/2024 (III.6) alapján csökkentett BT (MW)</v>
          </cell>
          <cell r="AH1" t="str">
            <v>54/2024 (III.6) alapján csökkentett Betáplálásra igényelt teljesítmény [MW]</v>
          </cell>
          <cell r="AI1" t="str">
            <v>54/2024 (III.6) alapján csökkentett Vételezésre igényelt teljesítmény [MW]</v>
          </cell>
          <cell r="AJ1" t="str">
            <v>Komplementer MGT-t kap (dátum)</v>
          </cell>
          <cell r="AK1" t="str">
            <v>MGT - Közvetlen csatlakozási díj  (M Ft)</v>
          </cell>
          <cell r="AL1" t="str">
            <v>MGT - Közvetett csatlakozási díj MAVIR (M Ft)</v>
          </cell>
          <cell r="AM1" t="str">
            <v>MGT - Közvetett csatlakozási díj DÉMÁSZ (M Ft)</v>
          </cell>
          <cell r="AN1" t="str">
            <v>MGT - Közvetett csatlakozási díj DÉDÁSZ (M Ft)</v>
          </cell>
          <cell r="AO1" t="str">
            <v>MGT - Közvetett csatlakozási díj ÉDÁSZ (M Ft)</v>
          </cell>
          <cell r="AP1" t="str">
            <v>MGT - Közvetett csatlakozási díj ÉMÁSZ (M Ft)</v>
          </cell>
          <cell r="AQ1" t="str">
            <v>MGT - Közvetett csatlakozási díj ELMŰ (M Ft)</v>
          </cell>
          <cell r="AR1" t="str">
            <v>MGT - Közvetett csatlakozási díj TITÁSZ (M Ft)</v>
          </cell>
          <cell r="AS1" t="str">
            <v>Előzetes MGT-t kapott (gar. csatlakozás dátuma)</v>
          </cell>
          <cell r="AT1" t="str">
            <v>Kapacitáslekötési nyilatkozatot tett (igen/nem)</v>
          </cell>
          <cell r="AU1" t="str">
            <v>Komplementert elfogadta (igen/nem)</v>
          </cell>
          <cell r="AV1" t="str">
            <v>TMÁ-ban valósul meg a közvetlen beruházás (igen/nem)</v>
          </cell>
          <cell r="AW1" t="str">
            <v>TMÁ-ban igénylő által vállalt legkorábbi dátum</v>
          </cell>
          <cell r="AX1" t="str">
            <v xml:space="preserve">Kapacitáslekötési biztosítékot befizette </v>
          </cell>
          <cell r="AY1" t="str">
            <v xml:space="preserve">Végleges MGT-t vagy Közbenső tájékoztatót kapott (gar.csatlakozás dátuma) </v>
          </cell>
          <cell r="AZ1" t="str">
            <v>Végleges MGT-ben vagy Közbenső tájékoztatóban szereplő komplementer dátum</v>
          </cell>
          <cell r="BA1" t="str">
            <v xml:space="preserve">Végleges MGT vagy Közbenső tájékoztató - Közvetlen CSD (M Ft) </v>
          </cell>
          <cell r="BB1" t="str">
            <v>Végleges MGT vagy Közbenső tájékoztató - Közvetett csatlakozási díj MAVIR (MFt)</v>
          </cell>
          <cell r="BC1" t="str">
            <v>Végleges MGT vagy Közbenső tájékoztató - Közvetett csatlakozási díj DEMASZ (M Ft)</v>
          </cell>
          <cell r="BD1" t="str">
            <v xml:space="preserve">Végleges MGT vagy Közbenső tájékoztató - Közvetett csatlakozási díj DEDASZ (M Ft)  </v>
          </cell>
          <cell r="BE1" t="str">
            <v>Végleges MGT vagy Közbenső tájékoztató - Közvetett csatlakozási díj EDASZ (M Ft)</v>
          </cell>
          <cell r="BF1" t="str">
            <v>Végleges MGT vagy Közbenső tájékoztató - Közvetett csatlakozási díj EMASZ (M Ft)</v>
          </cell>
          <cell r="BG1" t="str">
            <v>Végleges MGT vagy Közbenső tájékoztató - Közvetett csatlakozási díj ELMU (M Ft)</v>
          </cell>
          <cell r="BH1" t="str">
            <v>Végleges MGT vagy Közbenső tájékoztató - Közvetett csatlakozási díj TITASZ (M Ft)</v>
          </cell>
          <cell r="BI1" t="str">
            <v>Kieg. Biztosítékot befizette (2024)</v>
          </cell>
          <cell r="BJ1" t="str">
            <v>Kieg. Biztosítékot befizette (2025)</v>
          </cell>
          <cell r="BK1" t="str">
            <v>Kieg. Biztosítékot befizette (2026)</v>
          </cell>
          <cell r="BL1" t="str">
            <v>Kieg. Biztosítékot befizette (2027)</v>
          </cell>
          <cell r="BM1" t="str">
            <v>Kieg. Biztosítékot befizette (2028)</v>
          </cell>
          <cell r="BN1" t="str">
            <v>Kieg. Biztosítékot befizette (2029)</v>
          </cell>
          <cell r="BO1" t="str">
            <v>Kieg. Biztosítékot befizette (2030)</v>
          </cell>
          <cell r="BP1" t="str">
            <v>Kieg. Biztosítékot befizette (2031)</v>
          </cell>
          <cell r="BQ1" t="str">
            <v>Érvénytenség/kiesés indoka</v>
          </cell>
        </row>
        <row r="2">
          <cell r="A2">
            <v>112311300001</v>
          </cell>
          <cell r="B2" t="str">
            <v>ALTEO Energiaszolgáltató Nyrt.</v>
          </cell>
          <cell r="C2" t="str">
            <v>Bőny</v>
          </cell>
          <cell r="D2" t="str">
            <v>kiesett</v>
          </cell>
          <cell r="E2">
            <v>46053</v>
          </cell>
          <cell r="F2" t="str">
            <v>MAVIR</v>
          </cell>
          <cell r="H2">
            <v>49.5</v>
          </cell>
          <cell r="I2">
            <v>132</v>
          </cell>
          <cell r="J2" t="str">
            <v>igen</v>
          </cell>
          <cell r="K2" t="str">
            <v>Szárazföldi telepítésű szélerőmű</v>
          </cell>
          <cell r="L2" t="str">
            <v>WINDONSHORE</v>
          </cell>
          <cell r="M2" t="str">
            <v>igen</v>
          </cell>
          <cell r="N2" t="str">
            <v>nem</v>
          </cell>
          <cell r="O2" t="str">
            <v>nem</v>
          </cell>
          <cell r="P2">
            <v>49.5</v>
          </cell>
          <cell r="Q2">
            <v>0</v>
          </cell>
          <cell r="R2" t="str">
            <v>igen</v>
          </cell>
          <cell r="S2">
            <v>0</v>
          </cell>
          <cell r="T2" t="str">
            <v>nem</v>
          </cell>
          <cell r="U2" t="str">
            <v>nem</v>
          </cell>
          <cell r="Y2" t="str">
            <v>BOENYP1     120.00</v>
          </cell>
          <cell r="AB2">
            <v>3</v>
          </cell>
          <cell r="AC2" t="str">
            <v>MAVIR_461   120.00</v>
          </cell>
          <cell r="AD2" t="str">
            <v>nincs közvetlen</v>
          </cell>
          <cell r="AF2">
            <v>52231</v>
          </cell>
          <cell r="BQ2" t="str">
            <v>54/2024 kormány rendelet</v>
          </cell>
        </row>
        <row r="3">
          <cell r="A3">
            <v>112311300002</v>
          </cell>
          <cell r="B3" t="str">
            <v>TDF Steel Kft.</v>
          </cell>
          <cell r="C3" t="str">
            <v>Kunszentmárton</v>
          </cell>
          <cell r="D3" t="str">
            <v>elutasított</v>
          </cell>
          <cell r="E3">
            <v>45657</v>
          </cell>
          <cell r="F3" t="str">
            <v>MAVIR</v>
          </cell>
          <cell r="H3">
            <v>1</v>
          </cell>
          <cell r="J3" t="str">
            <v>igen</v>
          </cell>
          <cell r="K3" t="str">
            <v>Naperőmű - PV farm</v>
          </cell>
          <cell r="L3" t="str">
            <v>SOLARPHOTOVO</v>
          </cell>
          <cell r="M3" t="str">
            <v>igen</v>
          </cell>
          <cell r="N3" t="str">
            <v>nem</v>
          </cell>
          <cell r="O3" t="str">
            <v>nem</v>
          </cell>
          <cell r="P3">
            <v>1</v>
          </cell>
          <cell r="Q3">
            <v>1</v>
          </cell>
          <cell r="R3" t="str">
            <v>nem</v>
          </cell>
          <cell r="S3">
            <v>0</v>
          </cell>
          <cell r="T3" t="str">
            <v>nem</v>
          </cell>
          <cell r="U3" t="str">
            <v>nem</v>
          </cell>
          <cell r="AF3">
            <v>49309</v>
          </cell>
          <cell r="BQ3" t="str">
            <v>nem jelölt csomópontot</v>
          </cell>
        </row>
        <row r="4">
          <cell r="A4">
            <v>112311300002</v>
          </cell>
          <cell r="B4" t="str">
            <v>TDF Steel Kft.</v>
          </cell>
          <cell r="C4" t="str">
            <v>Kunszentmárton</v>
          </cell>
          <cell r="D4" t="str">
            <v>elutasított</v>
          </cell>
          <cell r="E4">
            <v>45657</v>
          </cell>
          <cell r="F4" t="str">
            <v>MAVIR</v>
          </cell>
          <cell r="H4">
            <v>1</v>
          </cell>
          <cell r="J4" t="str">
            <v>igen</v>
          </cell>
          <cell r="K4" t="str">
            <v>-</v>
          </cell>
          <cell r="L4" t="str">
            <v>BATTERYSTRG</v>
          </cell>
          <cell r="M4" t="str">
            <v>igen</v>
          </cell>
          <cell r="N4" t="str">
            <v>nem</v>
          </cell>
          <cell r="O4" t="str">
            <v>nem</v>
          </cell>
          <cell r="P4">
            <v>1</v>
          </cell>
          <cell r="Q4">
            <v>1</v>
          </cell>
          <cell r="R4" t="str">
            <v>nem</v>
          </cell>
          <cell r="S4">
            <v>2</v>
          </cell>
          <cell r="T4" t="str">
            <v>nem</v>
          </cell>
          <cell r="U4" t="str">
            <v>nem</v>
          </cell>
          <cell r="AF4">
            <v>49309</v>
          </cell>
          <cell r="BQ4" t="str">
            <v>nem jelölt csomópontot</v>
          </cell>
        </row>
        <row r="5">
          <cell r="A5">
            <v>112311300007</v>
          </cell>
          <cell r="B5" t="str">
            <v>Wallenborn Györköny Kft.</v>
          </cell>
          <cell r="C5" t="str">
            <v>Bikács</v>
          </cell>
          <cell r="D5" t="str">
            <v>kiesett</v>
          </cell>
          <cell r="E5">
            <v>46387</v>
          </cell>
          <cell r="F5" t="str">
            <v>MAVIR</v>
          </cell>
          <cell r="H5">
            <v>36.200000000000003</v>
          </cell>
          <cell r="I5">
            <v>132</v>
          </cell>
          <cell r="J5" t="str">
            <v>igen</v>
          </cell>
          <cell r="K5" t="str">
            <v>Naperőmű - PV farm</v>
          </cell>
          <cell r="L5" t="str">
            <v>SOLARPHOTOVO</v>
          </cell>
          <cell r="M5" t="str">
            <v>igen</v>
          </cell>
          <cell r="N5" t="str">
            <v>nem</v>
          </cell>
          <cell r="O5" t="str">
            <v>nem</v>
          </cell>
          <cell r="P5">
            <v>36.200000000000003</v>
          </cell>
          <cell r="Q5">
            <v>0.1</v>
          </cell>
          <cell r="R5" t="str">
            <v>nem</v>
          </cell>
          <cell r="S5">
            <v>0</v>
          </cell>
          <cell r="T5" t="str">
            <v>nem</v>
          </cell>
          <cell r="U5" t="str">
            <v>nem</v>
          </cell>
          <cell r="Y5" t="str">
            <v>PERK B      120.00</v>
          </cell>
          <cell r="AB5">
            <v>3</v>
          </cell>
          <cell r="AC5" t="str">
            <v>MAVIR_462   120.00</v>
          </cell>
          <cell r="AD5">
            <v>47483</v>
          </cell>
          <cell r="AF5">
            <v>52231</v>
          </cell>
          <cell r="BQ5" t="str">
            <v>54/2024 kormány rendelet</v>
          </cell>
        </row>
        <row r="6">
          <cell r="A6">
            <v>112311300008</v>
          </cell>
          <cell r="B6" t="str">
            <v>Wallenborn Györköny Kft.</v>
          </cell>
          <cell r="C6" t="str">
            <v>Bikács</v>
          </cell>
          <cell r="D6" t="str">
            <v>kiesett</v>
          </cell>
          <cell r="E6">
            <v>46387</v>
          </cell>
          <cell r="F6" t="str">
            <v>MAVIR</v>
          </cell>
          <cell r="H6">
            <v>49.8</v>
          </cell>
          <cell r="I6">
            <v>132</v>
          </cell>
          <cell r="J6" t="str">
            <v>igen</v>
          </cell>
          <cell r="K6" t="str">
            <v>Naperőmű - PV farm</v>
          </cell>
          <cell r="L6" t="str">
            <v>SOLARPHOTOVO</v>
          </cell>
          <cell r="M6" t="str">
            <v>igen</v>
          </cell>
          <cell r="N6" t="str">
            <v>nem</v>
          </cell>
          <cell r="O6" t="str">
            <v>nem</v>
          </cell>
          <cell r="P6">
            <v>49.8</v>
          </cell>
          <cell r="Q6">
            <v>0.1</v>
          </cell>
          <cell r="R6" t="str">
            <v>nem</v>
          </cell>
          <cell r="S6">
            <v>0</v>
          </cell>
          <cell r="T6" t="str">
            <v>nem</v>
          </cell>
          <cell r="U6" t="str">
            <v>nem</v>
          </cell>
          <cell r="Y6" t="str">
            <v>PERK B      120.00</v>
          </cell>
          <cell r="AB6">
            <v>3</v>
          </cell>
          <cell r="AC6" t="str">
            <v>MAVIR_463   120.00</v>
          </cell>
          <cell r="AD6">
            <v>47483</v>
          </cell>
          <cell r="AF6">
            <v>52231</v>
          </cell>
          <cell r="BQ6" t="str">
            <v>54/2024 kormány rendelet</v>
          </cell>
        </row>
        <row r="7">
          <cell r="A7">
            <v>112311300009</v>
          </cell>
          <cell r="B7" t="str">
            <v>Ideona-E-Pér Kft.</v>
          </cell>
          <cell r="C7" t="str">
            <v>Pér</v>
          </cell>
          <cell r="D7" t="str">
            <v>kiesett</v>
          </cell>
          <cell r="E7">
            <v>47149</v>
          </cell>
          <cell r="F7" t="str">
            <v>MAVIR</v>
          </cell>
          <cell r="H7">
            <v>80</v>
          </cell>
          <cell r="I7">
            <v>132</v>
          </cell>
          <cell r="J7" t="str">
            <v>igen</v>
          </cell>
          <cell r="K7" t="str">
            <v>Naperőmű - PV farm</v>
          </cell>
          <cell r="L7" t="str">
            <v>SOLARPHOTOVO</v>
          </cell>
          <cell r="M7" t="str">
            <v>igen</v>
          </cell>
          <cell r="N7" t="str">
            <v>nem</v>
          </cell>
          <cell r="O7" t="str">
            <v>nem</v>
          </cell>
          <cell r="P7">
            <v>80</v>
          </cell>
          <cell r="Q7">
            <v>20</v>
          </cell>
          <cell r="R7" t="str">
            <v>nem</v>
          </cell>
          <cell r="S7">
            <v>0</v>
          </cell>
          <cell r="T7" t="str">
            <v>nem</v>
          </cell>
          <cell r="U7" t="str">
            <v>nem</v>
          </cell>
          <cell r="Y7" t="str">
            <v>GYOR B      120.00</v>
          </cell>
          <cell r="AB7">
            <v>3</v>
          </cell>
          <cell r="AC7" t="str">
            <v>MAVIR_464   120.00</v>
          </cell>
          <cell r="AD7">
            <v>46752</v>
          </cell>
          <cell r="AF7">
            <v>52231</v>
          </cell>
          <cell r="BQ7" t="str">
            <v>54/2024 kormány rendelet</v>
          </cell>
        </row>
        <row r="8">
          <cell r="A8">
            <v>112311300009</v>
          </cell>
          <cell r="B8" t="str">
            <v>Ideona-E-Pér Kft.</v>
          </cell>
          <cell r="C8" t="str">
            <v>Pér</v>
          </cell>
          <cell r="D8" t="str">
            <v>kiesett</v>
          </cell>
          <cell r="E8">
            <v>47149</v>
          </cell>
          <cell r="F8" t="str">
            <v>MAVIR</v>
          </cell>
          <cell r="H8">
            <v>20</v>
          </cell>
          <cell r="I8">
            <v>132</v>
          </cell>
          <cell r="J8" t="str">
            <v>igen</v>
          </cell>
          <cell r="K8" t="str">
            <v>-</v>
          </cell>
          <cell r="L8" t="str">
            <v>BATTERYSTRG</v>
          </cell>
          <cell r="M8" t="str">
            <v>igen</v>
          </cell>
          <cell r="N8" t="str">
            <v>nem</v>
          </cell>
          <cell r="O8" t="str">
            <v>nem</v>
          </cell>
          <cell r="P8">
            <v>80</v>
          </cell>
          <cell r="Q8">
            <v>20</v>
          </cell>
          <cell r="R8" t="str">
            <v>nem</v>
          </cell>
          <cell r="S8">
            <v>80</v>
          </cell>
          <cell r="T8" t="str">
            <v>nem</v>
          </cell>
          <cell r="U8" t="str">
            <v>nem</v>
          </cell>
          <cell r="Y8" t="str">
            <v>GYOR B      120.00</v>
          </cell>
          <cell r="AB8">
            <v>3</v>
          </cell>
          <cell r="AC8" t="str">
            <v>MAVIR_464   120.00</v>
          </cell>
          <cell r="AD8">
            <v>46752</v>
          </cell>
          <cell r="AE8">
            <v>46752</v>
          </cell>
          <cell r="AF8">
            <v>52231</v>
          </cell>
          <cell r="BQ8" t="str">
            <v>54/2024 kormány rendelet</v>
          </cell>
        </row>
        <row r="9">
          <cell r="A9">
            <v>112311300010</v>
          </cell>
          <cell r="B9" t="str">
            <v>Solfremtid Kft.</v>
          </cell>
          <cell r="C9" t="str">
            <v>Buj</v>
          </cell>
          <cell r="D9" t="str">
            <v>elutasított</v>
          </cell>
          <cell r="E9">
            <v>46387</v>
          </cell>
          <cell r="F9" t="str">
            <v>MAVIR</v>
          </cell>
          <cell r="G9" t="str">
            <v>Buj</v>
          </cell>
          <cell r="H9">
            <v>32</v>
          </cell>
          <cell r="I9">
            <v>132</v>
          </cell>
          <cell r="J9" t="str">
            <v>igen</v>
          </cell>
          <cell r="K9" t="str">
            <v>Naperőmű - PV farm</v>
          </cell>
          <cell r="L9" t="str">
            <v>SOLARPHOTOVO</v>
          </cell>
          <cell r="M9" t="str">
            <v>igen</v>
          </cell>
          <cell r="N9" t="str">
            <v>nem</v>
          </cell>
          <cell r="O9" t="str">
            <v>nem</v>
          </cell>
          <cell r="P9">
            <v>32</v>
          </cell>
          <cell r="Q9">
            <v>4</v>
          </cell>
          <cell r="R9" t="str">
            <v>nem</v>
          </cell>
          <cell r="S9">
            <v>0</v>
          </cell>
          <cell r="T9" t="str">
            <v>nem</v>
          </cell>
          <cell r="U9" t="str">
            <v>nem</v>
          </cell>
          <cell r="Y9" t="str">
            <v>BUJ  B      120.00</v>
          </cell>
          <cell r="AB9">
            <v>3</v>
          </cell>
          <cell r="AF9">
            <v>52231</v>
          </cell>
          <cell r="BQ9" t="str">
            <v>nem hiteles aláírás</v>
          </cell>
        </row>
        <row r="10">
          <cell r="A10">
            <v>112311300010</v>
          </cell>
          <cell r="B10" t="str">
            <v>Solfremtid Kft.</v>
          </cell>
          <cell r="C10" t="str">
            <v>Buj</v>
          </cell>
          <cell r="D10" t="str">
            <v>elutasított</v>
          </cell>
          <cell r="E10">
            <v>46387</v>
          </cell>
          <cell r="F10" t="str">
            <v>MAVIR</v>
          </cell>
          <cell r="G10" t="str">
            <v>Buj</v>
          </cell>
          <cell r="H10">
            <v>8</v>
          </cell>
          <cell r="I10">
            <v>132</v>
          </cell>
          <cell r="J10" t="str">
            <v>igen</v>
          </cell>
          <cell r="K10" t="str">
            <v>-</v>
          </cell>
          <cell r="L10" t="str">
            <v>BATTERYSTRG</v>
          </cell>
          <cell r="M10" t="str">
            <v>igen</v>
          </cell>
          <cell r="N10" t="str">
            <v>nem</v>
          </cell>
          <cell r="O10" t="str">
            <v>nem</v>
          </cell>
          <cell r="P10">
            <v>32</v>
          </cell>
          <cell r="Q10">
            <v>4</v>
          </cell>
          <cell r="R10" t="str">
            <v>nem</v>
          </cell>
          <cell r="S10">
            <v>16</v>
          </cell>
          <cell r="T10" t="str">
            <v>nem</v>
          </cell>
          <cell r="U10" t="str">
            <v>nem</v>
          </cell>
          <cell r="Y10" t="str">
            <v>BUJ  B      120.00</v>
          </cell>
          <cell r="AB10">
            <v>3</v>
          </cell>
          <cell r="AF10">
            <v>52231</v>
          </cell>
          <cell r="BQ10" t="str">
            <v>nem hiteles aláírás</v>
          </cell>
        </row>
        <row r="11">
          <cell r="A11">
            <v>112311300011</v>
          </cell>
          <cell r="B11" t="str">
            <v>Pannon Airport Catering Kft.</v>
          </cell>
          <cell r="C11" t="str">
            <v>Hort-Ecséd</v>
          </cell>
          <cell r="D11" t="str">
            <v>kiesett</v>
          </cell>
          <cell r="E11">
            <v>46783</v>
          </cell>
          <cell r="F11" t="str">
            <v>MAVIR</v>
          </cell>
          <cell r="H11">
            <v>250</v>
          </cell>
          <cell r="I11">
            <v>220</v>
          </cell>
          <cell r="J11" t="str">
            <v>igen</v>
          </cell>
          <cell r="K11" t="str">
            <v>Naperőmű - PV farm</v>
          </cell>
          <cell r="L11" t="str">
            <v>SOLARPHOTOVO</v>
          </cell>
          <cell r="M11" t="str">
            <v>igen</v>
          </cell>
          <cell r="N11" t="str">
            <v>nem</v>
          </cell>
          <cell r="O11" t="str">
            <v>nem</v>
          </cell>
          <cell r="P11">
            <v>250</v>
          </cell>
          <cell r="Q11">
            <v>85.5</v>
          </cell>
          <cell r="R11" t="str">
            <v>nem</v>
          </cell>
          <cell r="S11">
            <v>0</v>
          </cell>
          <cell r="T11" t="str">
            <v>nem</v>
          </cell>
          <cell r="U11" t="str">
            <v>nem</v>
          </cell>
          <cell r="Y11" t="str">
            <v>HORT PV     120.00</v>
          </cell>
          <cell r="AB11">
            <v>7</v>
          </cell>
          <cell r="AC11" t="str">
            <v>MAVIR_600   120.00</v>
          </cell>
          <cell r="AD11">
            <v>48944</v>
          </cell>
          <cell r="AF11">
            <v>53327</v>
          </cell>
          <cell r="BQ11" t="str">
            <v>54/2024 kormány rendelet</v>
          </cell>
        </row>
        <row r="12">
          <cell r="A12">
            <v>112311300011</v>
          </cell>
          <cell r="B12" t="str">
            <v>Pannon Airport Catering Kft.</v>
          </cell>
          <cell r="C12" t="str">
            <v>Hort-Ecséd</v>
          </cell>
          <cell r="D12" t="str">
            <v>kiesett</v>
          </cell>
          <cell r="E12">
            <v>46783</v>
          </cell>
          <cell r="F12" t="str">
            <v>MAVIR</v>
          </cell>
          <cell r="H12">
            <v>85</v>
          </cell>
          <cell r="I12">
            <v>220</v>
          </cell>
          <cell r="J12" t="str">
            <v>igen</v>
          </cell>
          <cell r="K12" t="str">
            <v>-</v>
          </cell>
          <cell r="L12" t="str">
            <v>BATTERYSTRG</v>
          </cell>
          <cell r="M12" t="str">
            <v>igen</v>
          </cell>
          <cell r="N12" t="str">
            <v>nem</v>
          </cell>
          <cell r="O12" t="str">
            <v>nem</v>
          </cell>
          <cell r="P12">
            <v>250</v>
          </cell>
          <cell r="Q12">
            <v>85.5</v>
          </cell>
          <cell r="R12" t="str">
            <v>nem</v>
          </cell>
          <cell r="S12">
            <v>170</v>
          </cell>
          <cell r="T12" t="str">
            <v>nem</v>
          </cell>
          <cell r="U12" t="str">
            <v>nem</v>
          </cell>
          <cell r="Y12" t="str">
            <v>HORT PV     120.00</v>
          </cell>
          <cell r="AB12">
            <v>7</v>
          </cell>
          <cell r="AC12" t="str">
            <v>MAVIR_600   120.00</v>
          </cell>
          <cell r="AD12">
            <v>48944</v>
          </cell>
          <cell r="AE12">
            <v>48944</v>
          </cell>
          <cell r="AF12">
            <v>53327</v>
          </cell>
          <cell r="BQ12" t="str">
            <v>54/2024 kormány rendelet</v>
          </cell>
        </row>
        <row r="13">
          <cell r="A13">
            <v>112311300012</v>
          </cell>
          <cell r="B13" t="str">
            <v>Green Energy Investhor Zrt.</v>
          </cell>
          <cell r="C13" t="str">
            <v>Győr régió</v>
          </cell>
          <cell r="D13" t="str">
            <v>előrejelzett</v>
          </cell>
          <cell r="E13">
            <v>46022</v>
          </cell>
          <cell r="F13" t="str">
            <v>MAVIR</v>
          </cell>
          <cell r="H13">
            <v>499</v>
          </cell>
          <cell r="I13">
            <v>400</v>
          </cell>
          <cell r="J13" t="str">
            <v>igen</v>
          </cell>
          <cell r="K13" t="str">
            <v>Szárazföldi telepítésű szélerőmű</v>
          </cell>
          <cell r="L13" t="str">
            <v>WINDONSHORE</v>
          </cell>
          <cell r="M13" t="str">
            <v>igen</v>
          </cell>
          <cell r="N13" t="str">
            <v>nem</v>
          </cell>
          <cell r="O13" t="str">
            <v>nem</v>
          </cell>
          <cell r="P13">
            <v>499</v>
          </cell>
          <cell r="Q13">
            <v>1.6</v>
          </cell>
          <cell r="R13" t="str">
            <v>nem</v>
          </cell>
          <cell r="S13">
            <v>0</v>
          </cell>
          <cell r="T13" t="str">
            <v>nem</v>
          </cell>
          <cell r="U13" t="str">
            <v>nem</v>
          </cell>
          <cell r="Y13" t="str">
            <v>VADO PV     400.00</v>
          </cell>
          <cell r="AB13">
            <v>7</v>
          </cell>
          <cell r="AC13" t="str">
            <v>MAVIR_601   400.00</v>
          </cell>
          <cell r="AD13">
            <v>47483</v>
          </cell>
          <cell r="AF13">
            <v>47483</v>
          </cell>
          <cell r="AK13">
            <v>11238.703926457996</v>
          </cell>
          <cell r="AL13">
            <v>4696.7369441339279</v>
          </cell>
          <cell r="AM13">
            <v>0</v>
          </cell>
          <cell r="AN13">
            <v>51.89</v>
          </cell>
          <cell r="AO13">
            <v>7371.856807950001</v>
          </cell>
          <cell r="AP13">
            <v>0</v>
          </cell>
          <cell r="AQ13">
            <v>224.98543000000001</v>
          </cell>
          <cell r="AR13">
            <v>0</v>
          </cell>
          <cell r="AS13">
            <v>47483</v>
          </cell>
          <cell r="AT13" t="str">
            <v>igen</v>
          </cell>
          <cell r="AY13">
            <v>47483</v>
          </cell>
          <cell r="BA13">
            <v>11294.278713416001</v>
          </cell>
          <cell r="BB13">
            <v>4947.7402031430902</v>
          </cell>
          <cell r="BC13">
            <v>0</v>
          </cell>
          <cell r="BD13">
            <v>51.89</v>
          </cell>
          <cell r="BE13">
            <v>6794.5883924500004</v>
          </cell>
          <cell r="BF13">
            <v>0</v>
          </cell>
          <cell r="BG13">
            <v>224.98542999999998</v>
          </cell>
          <cell r="BH13">
            <v>0</v>
          </cell>
          <cell r="BI13" t="str">
            <v>nem kell</v>
          </cell>
        </row>
        <row r="14">
          <cell r="A14">
            <v>112311300013</v>
          </cell>
          <cell r="B14" t="str">
            <v>LTR Solar Energy Park Kft.</v>
          </cell>
          <cell r="C14" t="str">
            <v>Papkeszi</v>
          </cell>
          <cell r="D14" t="str">
            <v>kiesett</v>
          </cell>
          <cell r="E14">
            <v>45991</v>
          </cell>
          <cell r="F14" t="str">
            <v>MAVIR</v>
          </cell>
          <cell r="G14" t="str">
            <v>Litér</v>
          </cell>
          <cell r="H14">
            <v>6</v>
          </cell>
          <cell r="I14">
            <v>132</v>
          </cell>
          <cell r="J14" t="str">
            <v>igen</v>
          </cell>
          <cell r="K14" t="str">
            <v>-</v>
          </cell>
          <cell r="L14" t="str">
            <v>BATTERYSTRG</v>
          </cell>
          <cell r="M14" t="str">
            <v>igen</v>
          </cell>
          <cell r="N14" t="str">
            <v>nem</v>
          </cell>
          <cell r="O14" t="str">
            <v>nem</v>
          </cell>
          <cell r="P14">
            <v>6</v>
          </cell>
          <cell r="Q14">
            <v>6</v>
          </cell>
          <cell r="R14" t="str">
            <v>nem</v>
          </cell>
          <cell r="S14">
            <v>12</v>
          </cell>
          <cell r="T14" t="str">
            <v>nem</v>
          </cell>
          <cell r="U14" t="str">
            <v>nem</v>
          </cell>
          <cell r="Y14" t="str">
            <v>LITR B      120.00</v>
          </cell>
          <cell r="AB14">
            <v>1</v>
          </cell>
          <cell r="AC14" t="str">
            <v>MAVIR_47    120.00</v>
          </cell>
          <cell r="AD14">
            <v>46752</v>
          </cell>
          <cell r="AE14">
            <v>46752</v>
          </cell>
          <cell r="AF14">
            <v>50040</v>
          </cell>
          <cell r="BQ14" t="str">
            <v>54/2024 kormány rendelet</v>
          </cell>
        </row>
        <row r="15">
          <cell r="A15">
            <v>112311300014</v>
          </cell>
          <cell r="B15" t="str">
            <v>LTR Solar Energy Park Kft.</v>
          </cell>
          <cell r="C15" t="str">
            <v>Papkeszi</v>
          </cell>
          <cell r="D15" t="str">
            <v>kiesett</v>
          </cell>
          <cell r="E15">
            <v>45991</v>
          </cell>
          <cell r="F15" t="str">
            <v>MAVIR</v>
          </cell>
          <cell r="G15" t="str">
            <v>Litér</v>
          </cell>
          <cell r="H15">
            <v>43.8</v>
          </cell>
          <cell r="I15">
            <v>132</v>
          </cell>
          <cell r="J15" t="str">
            <v>igen</v>
          </cell>
          <cell r="K15" t="str">
            <v>Naperőmű - PV farm</v>
          </cell>
          <cell r="L15" t="str">
            <v>SOLARPHOTOVO</v>
          </cell>
          <cell r="M15" t="str">
            <v>igen</v>
          </cell>
          <cell r="N15" t="str">
            <v>nem</v>
          </cell>
          <cell r="O15" t="str">
            <v>nem</v>
          </cell>
          <cell r="P15">
            <v>43.8</v>
          </cell>
          <cell r="Q15">
            <v>0.14000000000000001</v>
          </cell>
          <cell r="R15" t="str">
            <v>nem</v>
          </cell>
          <cell r="S15">
            <v>0</v>
          </cell>
          <cell r="T15" t="str">
            <v>nem</v>
          </cell>
          <cell r="U15" t="str">
            <v>nem</v>
          </cell>
          <cell r="Y15" t="str">
            <v>LITR B      120.00</v>
          </cell>
          <cell r="AB15">
            <v>3</v>
          </cell>
          <cell r="AC15" t="str">
            <v>MAVIR_465   120.00</v>
          </cell>
          <cell r="AD15">
            <v>46752</v>
          </cell>
          <cell r="AF15">
            <v>52231</v>
          </cell>
          <cell r="BQ15" t="str">
            <v>54/2024 kormány rendelet</v>
          </cell>
        </row>
        <row r="16">
          <cell r="A16">
            <v>112311300015</v>
          </cell>
          <cell r="B16" t="str">
            <v>LTR Solar Energy Park Kft.</v>
          </cell>
          <cell r="C16" t="str">
            <v>Papkeszi</v>
          </cell>
          <cell r="D16" t="str">
            <v>kiesett</v>
          </cell>
          <cell r="E16">
            <v>45991</v>
          </cell>
          <cell r="F16" t="str">
            <v>MAVIR</v>
          </cell>
          <cell r="G16" t="str">
            <v>Litér</v>
          </cell>
          <cell r="H16">
            <v>45</v>
          </cell>
          <cell r="I16">
            <v>132</v>
          </cell>
          <cell r="J16" t="str">
            <v>igen</v>
          </cell>
          <cell r="K16" t="str">
            <v>-</v>
          </cell>
          <cell r="L16" t="str">
            <v>BATTERYSTRG</v>
          </cell>
          <cell r="M16" t="str">
            <v>igen</v>
          </cell>
          <cell r="N16" t="str">
            <v>nem</v>
          </cell>
          <cell r="O16" t="str">
            <v>nem</v>
          </cell>
          <cell r="P16">
            <v>45</v>
          </cell>
          <cell r="Q16">
            <v>45</v>
          </cell>
          <cell r="R16" t="str">
            <v>nem</v>
          </cell>
          <cell r="S16">
            <v>90</v>
          </cell>
          <cell r="T16" t="str">
            <v>nem</v>
          </cell>
          <cell r="U16" t="str">
            <v>nem</v>
          </cell>
          <cell r="Y16" t="str">
            <v>LITR B      120.00</v>
          </cell>
          <cell r="AB16">
            <v>1</v>
          </cell>
          <cell r="AC16" t="str">
            <v>MAVIR_48    120.00</v>
          </cell>
          <cell r="AD16">
            <v>46752</v>
          </cell>
          <cell r="AE16">
            <v>46752</v>
          </cell>
          <cell r="AF16">
            <v>50040</v>
          </cell>
          <cell r="BQ16" t="str">
            <v>54/2024 kormány rendelet</v>
          </cell>
        </row>
        <row r="17">
          <cell r="A17">
            <v>112311300016</v>
          </cell>
          <cell r="B17" t="str">
            <v>LTR Solar Energy Park Kft.</v>
          </cell>
          <cell r="C17" t="str">
            <v>Papkeszi, Vilonya</v>
          </cell>
          <cell r="D17" t="str">
            <v>kiesett</v>
          </cell>
          <cell r="E17">
            <v>45991</v>
          </cell>
          <cell r="F17" t="str">
            <v>MAVIR</v>
          </cell>
          <cell r="G17" t="str">
            <v>Litér</v>
          </cell>
          <cell r="H17">
            <v>49.8</v>
          </cell>
          <cell r="I17">
            <v>132</v>
          </cell>
          <cell r="J17" t="str">
            <v>igen</v>
          </cell>
          <cell r="K17" t="str">
            <v>Naperőmű - PV farm</v>
          </cell>
          <cell r="L17" t="str">
            <v>SOLARPHOTOVO</v>
          </cell>
          <cell r="M17" t="str">
            <v>igen</v>
          </cell>
          <cell r="N17" t="str">
            <v>nem</v>
          </cell>
          <cell r="O17" t="str">
            <v>nem</v>
          </cell>
          <cell r="P17">
            <v>49.8</v>
          </cell>
          <cell r="Q17">
            <v>0.159</v>
          </cell>
          <cell r="R17" t="str">
            <v>nem</v>
          </cell>
          <cell r="S17">
            <v>0</v>
          </cell>
          <cell r="T17" t="str">
            <v>nem</v>
          </cell>
          <cell r="U17" t="str">
            <v>nem</v>
          </cell>
          <cell r="Y17" t="str">
            <v>LITR B      120.00</v>
          </cell>
          <cell r="AB17">
            <v>3</v>
          </cell>
          <cell r="AC17" t="str">
            <v>MAVIR_466   120.00</v>
          </cell>
          <cell r="AD17">
            <v>46752</v>
          </cell>
          <cell r="AF17">
            <v>52231</v>
          </cell>
          <cell r="BQ17" t="str">
            <v>54/2024 kormány rendelet</v>
          </cell>
        </row>
        <row r="18">
          <cell r="A18">
            <v>112311300017</v>
          </cell>
          <cell r="B18" t="str">
            <v>LTR Solar Energy Park Kft.</v>
          </cell>
          <cell r="C18" t="str">
            <v>Papkeszi</v>
          </cell>
          <cell r="D18" t="str">
            <v>kiesett</v>
          </cell>
          <cell r="E18">
            <v>45991</v>
          </cell>
          <cell r="F18" t="str">
            <v>MAVIR</v>
          </cell>
          <cell r="G18" t="str">
            <v>Litér</v>
          </cell>
          <cell r="H18">
            <v>5</v>
          </cell>
          <cell r="I18">
            <v>132</v>
          </cell>
          <cell r="J18" t="str">
            <v>igen</v>
          </cell>
          <cell r="K18" t="str">
            <v>-</v>
          </cell>
          <cell r="L18" t="str">
            <v>BATTERYSTRG</v>
          </cell>
          <cell r="M18" t="str">
            <v>igen</v>
          </cell>
          <cell r="N18" t="str">
            <v>nem</v>
          </cell>
          <cell r="O18" t="str">
            <v>nem</v>
          </cell>
          <cell r="P18">
            <v>5</v>
          </cell>
          <cell r="Q18">
            <v>5</v>
          </cell>
          <cell r="R18" t="str">
            <v>nem</v>
          </cell>
          <cell r="S18">
            <v>10</v>
          </cell>
          <cell r="T18" t="str">
            <v>nem</v>
          </cell>
          <cell r="U18" t="str">
            <v>nem</v>
          </cell>
          <cell r="Y18" t="str">
            <v>LITR B      120.00</v>
          </cell>
          <cell r="AB18">
            <v>1</v>
          </cell>
          <cell r="AC18" t="str">
            <v>MAVIR_49    120.00</v>
          </cell>
          <cell r="AD18">
            <v>46752</v>
          </cell>
          <cell r="AE18">
            <v>46752</v>
          </cell>
          <cell r="AF18">
            <v>50040</v>
          </cell>
          <cell r="BQ18" t="str">
            <v>54/2024 kormány rendelet</v>
          </cell>
        </row>
        <row r="19">
          <cell r="A19">
            <v>112311300018</v>
          </cell>
          <cell r="B19" t="str">
            <v>MVM Zöld Generáció Kft.</v>
          </cell>
          <cell r="C19" t="str">
            <v>Litér</v>
          </cell>
          <cell r="D19" t="str">
            <v>kiesett</v>
          </cell>
          <cell r="E19">
            <v>46752</v>
          </cell>
          <cell r="F19" t="str">
            <v>MAVIR</v>
          </cell>
          <cell r="H19">
            <v>19.98</v>
          </cell>
          <cell r="I19">
            <v>132</v>
          </cell>
          <cell r="J19" t="str">
            <v>igen</v>
          </cell>
          <cell r="K19" t="str">
            <v>Naperőmű - Koncentrátoros naphőerőmű</v>
          </cell>
          <cell r="L19" t="str">
            <v>SOLARPHOTOVO</v>
          </cell>
          <cell r="M19" t="str">
            <v>igen</v>
          </cell>
          <cell r="N19" t="str">
            <v>nem</v>
          </cell>
          <cell r="O19" t="str">
            <v>nem</v>
          </cell>
          <cell r="P19">
            <v>19.98</v>
          </cell>
          <cell r="Q19">
            <v>0.05</v>
          </cell>
          <cell r="R19" t="str">
            <v>nem</v>
          </cell>
          <cell r="S19">
            <v>0</v>
          </cell>
          <cell r="T19" t="str">
            <v>nem</v>
          </cell>
          <cell r="U19" t="str">
            <v>nem</v>
          </cell>
          <cell r="Y19" t="str">
            <v>LITR B      120.00</v>
          </cell>
          <cell r="AB19">
            <v>3</v>
          </cell>
          <cell r="AC19" t="str">
            <v>MAVIR_467   120.00</v>
          </cell>
          <cell r="AD19">
            <v>47483</v>
          </cell>
          <cell r="AF19">
            <v>52231</v>
          </cell>
          <cell r="BQ19" t="str">
            <v>54/2024 kormány rendelet</v>
          </cell>
        </row>
        <row r="20">
          <cell r="A20">
            <v>112311300019</v>
          </cell>
          <cell r="B20" t="str">
            <v xml:space="preserve">Uniper HUN Solar Turul 309. </v>
          </cell>
          <cell r="C20" t="str">
            <v>Tiszaújváros</v>
          </cell>
          <cell r="D20" t="str">
            <v>kiesett</v>
          </cell>
          <cell r="E20">
            <v>46843</v>
          </cell>
          <cell r="F20" t="str">
            <v>MAVIR</v>
          </cell>
          <cell r="H20">
            <v>49.9</v>
          </cell>
          <cell r="I20">
            <v>132</v>
          </cell>
          <cell r="J20" t="str">
            <v>igen</v>
          </cell>
          <cell r="K20" t="str">
            <v>Naperőmű - PV farm</v>
          </cell>
          <cell r="L20" t="str">
            <v>SOLARPHOTOVO</v>
          </cell>
          <cell r="M20" t="str">
            <v>igen</v>
          </cell>
          <cell r="N20" t="str">
            <v>nem</v>
          </cell>
          <cell r="O20" t="str">
            <v>nem</v>
          </cell>
          <cell r="P20">
            <v>49.9</v>
          </cell>
          <cell r="Q20">
            <v>0.16</v>
          </cell>
          <cell r="R20" t="str">
            <v>nem</v>
          </cell>
          <cell r="S20">
            <v>0</v>
          </cell>
          <cell r="T20" t="str">
            <v>nem</v>
          </cell>
          <cell r="U20" t="str">
            <v>nem</v>
          </cell>
          <cell r="Y20" t="str">
            <v>SAJO B      120.00</v>
          </cell>
          <cell r="AB20">
            <v>3</v>
          </cell>
          <cell r="AC20" t="str">
            <v>MAVIR_468   120.00</v>
          </cell>
          <cell r="AD20">
            <v>47483</v>
          </cell>
          <cell r="AF20">
            <v>52231</v>
          </cell>
          <cell r="BQ20" t="str">
            <v>54/2024 kormány rendelet</v>
          </cell>
        </row>
        <row r="21">
          <cell r="A21">
            <v>112311300020</v>
          </cell>
          <cell r="B21" t="str">
            <v>IBVH Two Kft.</v>
          </cell>
          <cell r="C21" t="str">
            <v>Sajószöged</v>
          </cell>
          <cell r="D21" t="str">
            <v>kiesett</v>
          </cell>
          <cell r="E21">
            <v>46387</v>
          </cell>
          <cell r="F21" t="str">
            <v>MAVIR</v>
          </cell>
          <cell r="G21" t="str">
            <v>Sajószöged</v>
          </cell>
          <cell r="H21">
            <v>49.8</v>
          </cell>
          <cell r="I21">
            <v>132</v>
          </cell>
          <cell r="J21" t="str">
            <v>igen</v>
          </cell>
          <cell r="K21" t="str">
            <v>-</v>
          </cell>
          <cell r="L21" t="str">
            <v>BATTERYSTRG</v>
          </cell>
          <cell r="M21" t="str">
            <v>igen</v>
          </cell>
          <cell r="N21" t="str">
            <v>nem</v>
          </cell>
          <cell r="O21" t="str">
            <v>nem</v>
          </cell>
          <cell r="P21">
            <v>49.9</v>
          </cell>
          <cell r="Q21">
            <v>49.9</v>
          </cell>
          <cell r="R21" t="str">
            <v>nem</v>
          </cell>
          <cell r="S21">
            <v>99.98</v>
          </cell>
          <cell r="T21" t="str">
            <v>nem</v>
          </cell>
          <cell r="U21" t="str">
            <v>nem</v>
          </cell>
          <cell r="Y21" t="str">
            <v>SAJO B      120.00</v>
          </cell>
          <cell r="AB21">
            <v>1</v>
          </cell>
          <cell r="AC21" t="str">
            <v>MAVIR_50    120.00</v>
          </cell>
          <cell r="AD21">
            <v>46752</v>
          </cell>
          <cell r="AE21">
            <v>46752</v>
          </cell>
          <cell r="AF21">
            <v>50040</v>
          </cell>
          <cell r="BQ21" t="str">
            <v>54/2024 kormány rendelet</v>
          </cell>
        </row>
        <row r="22">
          <cell r="A22">
            <v>112311300021</v>
          </cell>
          <cell r="B22" t="str">
            <v>IBVH One Kft.</v>
          </cell>
          <cell r="C22" t="str">
            <v>Felsőzsolca</v>
          </cell>
          <cell r="D22" t="str">
            <v>kiesett</v>
          </cell>
          <cell r="E22">
            <v>46387</v>
          </cell>
          <cell r="F22" t="str">
            <v>MAVIR</v>
          </cell>
          <cell r="G22" t="str">
            <v>Felsőzsolca</v>
          </cell>
          <cell r="H22">
            <v>20</v>
          </cell>
          <cell r="I22">
            <v>22</v>
          </cell>
          <cell r="J22" t="str">
            <v>igen</v>
          </cell>
          <cell r="K22" t="str">
            <v>Naperőmű - PV farm</v>
          </cell>
          <cell r="L22" t="str">
            <v>SOLARPHOTOVO</v>
          </cell>
          <cell r="M22" t="str">
            <v>igen</v>
          </cell>
          <cell r="N22" t="str">
            <v>nem</v>
          </cell>
          <cell r="O22" t="str">
            <v>nem</v>
          </cell>
          <cell r="P22">
            <v>20</v>
          </cell>
          <cell r="Q22">
            <v>6.4000000000000001E-2</v>
          </cell>
          <cell r="R22" t="str">
            <v>nem</v>
          </cell>
          <cell r="S22">
            <v>0</v>
          </cell>
          <cell r="T22" t="str">
            <v>nem</v>
          </cell>
          <cell r="U22" t="str">
            <v>nem</v>
          </cell>
          <cell r="Y22" t="str">
            <v>FZSO 221    22.000</v>
          </cell>
          <cell r="AB22">
            <v>2</v>
          </cell>
          <cell r="AC22" t="str">
            <v>MAVIR_157   22.000</v>
          </cell>
          <cell r="AD22">
            <v>47118</v>
          </cell>
          <cell r="AF22">
            <v>50405</v>
          </cell>
          <cell r="BQ22" t="str">
            <v>54/2024 kormány rendelet</v>
          </cell>
        </row>
        <row r="23">
          <cell r="A23">
            <v>112311300022</v>
          </cell>
          <cell r="B23" t="str">
            <v>IBVH One Kft.</v>
          </cell>
          <cell r="C23" t="str">
            <v>Szeged</v>
          </cell>
          <cell r="D23" t="str">
            <v>kiesett</v>
          </cell>
          <cell r="E23">
            <v>46387</v>
          </cell>
          <cell r="F23" t="str">
            <v>MAVIR</v>
          </cell>
          <cell r="G23" t="str">
            <v>Szeged OVIT</v>
          </cell>
          <cell r="H23">
            <v>20</v>
          </cell>
          <cell r="I23">
            <v>22</v>
          </cell>
          <cell r="J23" t="str">
            <v>igen</v>
          </cell>
          <cell r="K23" t="str">
            <v>Naperőmű - PV farm</v>
          </cell>
          <cell r="L23" t="str">
            <v>SOLARPHOTOVO</v>
          </cell>
          <cell r="M23" t="str">
            <v>igen</v>
          </cell>
          <cell r="N23" t="str">
            <v>nem</v>
          </cell>
          <cell r="O23" t="str">
            <v>nem</v>
          </cell>
          <cell r="P23">
            <v>20</v>
          </cell>
          <cell r="Q23">
            <v>6.4000000000000001E-2</v>
          </cell>
          <cell r="R23" t="str">
            <v>nem</v>
          </cell>
          <cell r="S23">
            <v>0</v>
          </cell>
          <cell r="T23" t="str">
            <v>nem</v>
          </cell>
          <cell r="U23" t="str">
            <v>nem</v>
          </cell>
          <cell r="Y23" t="str">
            <v>SZEGF1FO    120.00</v>
          </cell>
          <cell r="AB23">
            <v>2</v>
          </cell>
          <cell r="AC23" t="str">
            <v>MAVIR_158   120.00</v>
          </cell>
          <cell r="AD23">
            <v>47118</v>
          </cell>
          <cell r="AF23">
            <v>50405</v>
          </cell>
          <cell r="BQ23" t="str">
            <v>54/2024 kormány rendelet</v>
          </cell>
        </row>
        <row r="24">
          <cell r="A24">
            <v>112311300023</v>
          </cell>
          <cell r="B24" t="str">
            <v>IBVH One Kft.</v>
          </cell>
          <cell r="C24" t="str">
            <v>Bocskaikert</v>
          </cell>
          <cell r="D24" t="str">
            <v>kiesett</v>
          </cell>
          <cell r="E24">
            <v>46387</v>
          </cell>
          <cell r="F24" t="str">
            <v>MAVIR</v>
          </cell>
          <cell r="G24" t="str">
            <v>Debrecen OVIT</v>
          </cell>
          <cell r="H24">
            <v>20</v>
          </cell>
          <cell r="I24">
            <v>22</v>
          </cell>
          <cell r="J24" t="str">
            <v>igen</v>
          </cell>
          <cell r="K24" t="str">
            <v>Naperőmű - PV farm</v>
          </cell>
          <cell r="L24" t="str">
            <v>SOLARPHOTOVO</v>
          </cell>
          <cell r="M24" t="str">
            <v>igen</v>
          </cell>
          <cell r="N24" t="str">
            <v>nem</v>
          </cell>
          <cell r="O24" t="str">
            <v>nem</v>
          </cell>
          <cell r="P24">
            <v>20</v>
          </cell>
          <cell r="Q24">
            <v>6.4000000000000001E-2</v>
          </cell>
          <cell r="R24" t="str">
            <v>nem</v>
          </cell>
          <cell r="S24">
            <v>0</v>
          </cell>
          <cell r="T24" t="str">
            <v>nem</v>
          </cell>
          <cell r="U24" t="str">
            <v>nem</v>
          </cell>
          <cell r="Y24" t="str">
            <v>DEBR 221    22.000</v>
          </cell>
          <cell r="AB24">
            <v>2</v>
          </cell>
          <cell r="AC24" t="str">
            <v>MAVIR_159   22.000</v>
          </cell>
          <cell r="AD24">
            <v>47118</v>
          </cell>
          <cell r="AF24">
            <v>50405</v>
          </cell>
          <cell r="BQ24" t="str">
            <v>54/2024 kormány rendelet</v>
          </cell>
        </row>
        <row r="25">
          <cell r="A25">
            <v>112311300024</v>
          </cell>
          <cell r="B25" t="str">
            <v>Meganeura PV</v>
          </cell>
          <cell r="C25" t="str">
            <v>Ilk</v>
          </cell>
          <cell r="D25" t="str">
            <v>kiesett</v>
          </cell>
          <cell r="E25">
            <v>46387</v>
          </cell>
          <cell r="F25" t="str">
            <v>MAVIR</v>
          </cell>
          <cell r="G25" t="str">
            <v>Szabolcsbáka</v>
          </cell>
          <cell r="H25">
            <v>49.95</v>
          </cell>
          <cell r="I25">
            <v>132</v>
          </cell>
          <cell r="J25" t="str">
            <v>igen</v>
          </cell>
          <cell r="K25" t="str">
            <v>Naperőmű - PV farm</v>
          </cell>
          <cell r="L25" t="str">
            <v>SOLARPHOTOVO</v>
          </cell>
          <cell r="M25" t="str">
            <v>igen</v>
          </cell>
          <cell r="N25" t="str">
            <v>nem</v>
          </cell>
          <cell r="O25" t="str">
            <v>nem</v>
          </cell>
          <cell r="P25">
            <v>49.95</v>
          </cell>
          <cell r="Q25">
            <v>0.16</v>
          </cell>
          <cell r="R25" t="str">
            <v>nem</v>
          </cell>
          <cell r="S25">
            <v>0</v>
          </cell>
          <cell r="T25" t="str">
            <v>nem</v>
          </cell>
          <cell r="U25" t="str">
            <v>nem</v>
          </cell>
          <cell r="Y25" t="str">
            <v>BAKA PV     120.00</v>
          </cell>
          <cell r="AB25">
            <v>5</v>
          </cell>
          <cell r="AC25" t="str">
            <v>MAVIR_513   120.00</v>
          </cell>
          <cell r="AD25" t="str">
            <v>nincs közvetlen</v>
          </cell>
          <cell r="AF25">
            <v>52231</v>
          </cell>
          <cell r="BQ25" t="str">
            <v>54/2024 kormány rendelet</v>
          </cell>
        </row>
        <row r="26">
          <cell r="A26">
            <v>112311300025</v>
          </cell>
          <cell r="B26" t="str">
            <v>Oviraptor PV</v>
          </cell>
          <cell r="C26" t="str">
            <v>Gyulaháza</v>
          </cell>
          <cell r="D26" t="str">
            <v>kiesett</v>
          </cell>
          <cell r="E26">
            <v>46387</v>
          </cell>
          <cell r="F26" t="str">
            <v>MAVIR</v>
          </cell>
          <cell r="G26" t="str">
            <v>Szabolcsbáka</v>
          </cell>
          <cell r="H26">
            <v>49.95</v>
          </cell>
          <cell r="I26">
            <v>132</v>
          </cell>
          <cell r="J26" t="str">
            <v>igen</v>
          </cell>
          <cell r="K26" t="str">
            <v>Naperőmű - PV farm</v>
          </cell>
          <cell r="L26" t="str">
            <v>SOLARPHOTOVO</v>
          </cell>
          <cell r="M26" t="str">
            <v>igen</v>
          </cell>
          <cell r="N26" t="str">
            <v>nem</v>
          </cell>
          <cell r="O26" t="str">
            <v>nem</v>
          </cell>
          <cell r="P26">
            <v>49.95</v>
          </cell>
          <cell r="Q26">
            <v>0.16</v>
          </cell>
          <cell r="R26" t="str">
            <v>nem</v>
          </cell>
          <cell r="S26">
            <v>0</v>
          </cell>
          <cell r="T26" t="str">
            <v>nem</v>
          </cell>
          <cell r="U26" t="str">
            <v>nem</v>
          </cell>
          <cell r="Y26" t="str">
            <v>BAKA PV     120.00</v>
          </cell>
          <cell r="AB26">
            <v>5</v>
          </cell>
          <cell r="AC26" t="str">
            <v>MAVIR_514   120.00</v>
          </cell>
          <cell r="AD26" t="str">
            <v>nincs közvetlen</v>
          </cell>
          <cell r="AF26">
            <v>52231</v>
          </cell>
          <cell r="BQ26" t="str">
            <v>54/2024 kormány rendelet</v>
          </cell>
        </row>
        <row r="27">
          <cell r="A27">
            <v>112311300026</v>
          </cell>
          <cell r="B27" t="str">
            <v>Titanoboa PV</v>
          </cell>
          <cell r="C27" t="str">
            <v>Nyírmada</v>
          </cell>
          <cell r="D27" t="str">
            <v>kiesett</v>
          </cell>
          <cell r="E27">
            <v>46387</v>
          </cell>
          <cell r="F27" t="str">
            <v>MAVIR</v>
          </cell>
          <cell r="G27" t="str">
            <v>Szabolcsbáka</v>
          </cell>
          <cell r="H27">
            <v>49.95</v>
          </cell>
          <cell r="I27">
            <v>132</v>
          </cell>
          <cell r="J27" t="str">
            <v>igen</v>
          </cell>
          <cell r="K27" t="str">
            <v>Naperőmű - PV farm</v>
          </cell>
          <cell r="L27" t="str">
            <v>SOLARPHOTOVO</v>
          </cell>
          <cell r="M27" t="str">
            <v>igen</v>
          </cell>
          <cell r="N27" t="str">
            <v>nem</v>
          </cell>
          <cell r="O27" t="str">
            <v>nem</v>
          </cell>
          <cell r="P27">
            <v>49.95</v>
          </cell>
          <cell r="Q27">
            <v>0.16</v>
          </cell>
          <cell r="R27" t="str">
            <v>nem</v>
          </cell>
          <cell r="S27">
            <v>0</v>
          </cell>
          <cell r="T27" t="str">
            <v>nem</v>
          </cell>
          <cell r="U27" t="str">
            <v>nem</v>
          </cell>
          <cell r="Y27" t="str">
            <v>BAKA PV     120.00</v>
          </cell>
          <cell r="AB27">
            <v>5</v>
          </cell>
          <cell r="AC27" t="str">
            <v>MAVIR_515   120.00</v>
          </cell>
          <cell r="AD27" t="str">
            <v>nincs közvetlen</v>
          </cell>
          <cell r="AF27">
            <v>52231</v>
          </cell>
          <cell r="BQ27" t="str">
            <v>54/2024 kormány rendelet</v>
          </cell>
        </row>
        <row r="28">
          <cell r="A28">
            <v>112311300027</v>
          </cell>
          <cell r="B28" t="str">
            <v>ReProject Energetika Zrt.</v>
          </cell>
          <cell r="C28" t="str">
            <v>Szigetcsép</v>
          </cell>
          <cell r="D28" t="str">
            <v>kiesett</v>
          </cell>
          <cell r="E28">
            <v>45838</v>
          </cell>
          <cell r="F28" t="str">
            <v>MAVIR</v>
          </cell>
          <cell r="G28" t="str">
            <v>Szigetcsép</v>
          </cell>
          <cell r="H28">
            <v>25</v>
          </cell>
          <cell r="I28">
            <v>132</v>
          </cell>
          <cell r="J28" t="str">
            <v>igen</v>
          </cell>
          <cell r="K28" t="str">
            <v>Naperőmű - PV farm</v>
          </cell>
          <cell r="L28" t="str">
            <v>SOLARPHOTOVO</v>
          </cell>
          <cell r="M28" t="str">
            <v>igen</v>
          </cell>
          <cell r="N28" t="str">
            <v>nem</v>
          </cell>
          <cell r="O28" t="str">
            <v>nem</v>
          </cell>
          <cell r="P28">
            <v>25</v>
          </cell>
          <cell r="Q28">
            <v>5</v>
          </cell>
          <cell r="R28" t="str">
            <v>nem</v>
          </cell>
          <cell r="S28">
            <v>0</v>
          </cell>
          <cell r="T28" t="str">
            <v>nem</v>
          </cell>
          <cell r="U28" t="str">
            <v>nem</v>
          </cell>
          <cell r="Y28" t="str">
            <v>SZICSB      120.00</v>
          </cell>
          <cell r="AB28">
            <v>3</v>
          </cell>
          <cell r="AC28" t="str">
            <v>MAVIR_469   120.00</v>
          </cell>
          <cell r="AD28">
            <v>46752</v>
          </cell>
          <cell r="AF28">
            <v>52231</v>
          </cell>
          <cell r="BQ28" t="str">
            <v>54/2024 kormány rendelet</v>
          </cell>
        </row>
        <row r="29">
          <cell r="A29">
            <v>112311300027</v>
          </cell>
          <cell r="B29" t="str">
            <v>ReProject Energetika Zrt.</v>
          </cell>
          <cell r="C29" t="str">
            <v>Szigetcsép</v>
          </cell>
          <cell r="D29" t="str">
            <v>kiesett</v>
          </cell>
          <cell r="E29">
            <v>45838</v>
          </cell>
          <cell r="F29" t="str">
            <v>MAVIR</v>
          </cell>
          <cell r="G29" t="str">
            <v>Szigetcsép</v>
          </cell>
          <cell r="H29">
            <v>5</v>
          </cell>
          <cell r="I29">
            <v>132</v>
          </cell>
          <cell r="J29" t="str">
            <v>igen</v>
          </cell>
          <cell r="K29" t="str">
            <v>-</v>
          </cell>
          <cell r="L29" t="str">
            <v>BATTERYSTRG</v>
          </cell>
          <cell r="M29" t="str">
            <v>igen</v>
          </cell>
          <cell r="N29" t="str">
            <v>nem</v>
          </cell>
          <cell r="O29" t="str">
            <v>nem</v>
          </cell>
          <cell r="P29">
            <v>25</v>
          </cell>
          <cell r="Q29">
            <v>5</v>
          </cell>
          <cell r="R29" t="str">
            <v>nem</v>
          </cell>
          <cell r="S29">
            <v>10</v>
          </cell>
          <cell r="T29" t="str">
            <v>nem</v>
          </cell>
          <cell r="U29" t="str">
            <v>nem</v>
          </cell>
          <cell r="Y29" t="str">
            <v>SZICSB      120.00</v>
          </cell>
          <cell r="AB29">
            <v>3</v>
          </cell>
          <cell r="AC29" t="str">
            <v>MAVIR_469   120.00</v>
          </cell>
          <cell r="AD29">
            <v>46752</v>
          </cell>
          <cell r="AE29">
            <v>46752</v>
          </cell>
          <cell r="AF29">
            <v>52231</v>
          </cell>
          <cell r="BQ29" t="str">
            <v>54/2024 kormány rendelet</v>
          </cell>
        </row>
        <row r="30">
          <cell r="A30">
            <v>112311300028</v>
          </cell>
          <cell r="B30" t="str">
            <v>Körgyűrű Solar</v>
          </cell>
          <cell r="C30" t="str">
            <v>Kistarcsa</v>
          </cell>
          <cell r="D30" t="str">
            <v>elutasított</v>
          </cell>
          <cell r="E30">
            <v>45473</v>
          </cell>
          <cell r="F30" t="str">
            <v>MAVIR</v>
          </cell>
          <cell r="G30" t="str">
            <v>Kerepes</v>
          </cell>
          <cell r="H30">
            <v>48.8</v>
          </cell>
          <cell r="I30">
            <v>132</v>
          </cell>
          <cell r="J30" t="str">
            <v>igen</v>
          </cell>
          <cell r="K30" t="str">
            <v>Naperőmű - PV farm</v>
          </cell>
          <cell r="L30" t="str">
            <v>SOLARPHOTOVO</v>
          </cell>
          <cell r="M30" t="str">
            <v>igen</v>
          </cell>
          <cell r="N30" t="str">
            <v>nem</v>
          </cell>
          <cell r="O30" t="str">
            <v>nem</v>
          </cell>
          <cell r="P30">
            <v>48.8</v>
          </cell>
          <cell r="Q30">
            <v>8.16</v>
          </cell>
          <cell r="R30" t="str">
            <v>nem</v>
          </cell>
          <cell r="S30">
            <v>0</v>
          </cell>
          <cell r="T30" t="str">
            <v>nem</v>
          </cell>
          <cell r="U30" t="str">
            <v>nem</v>
          </cell>
          <cell r="V30" t="str">
            <v>ABO-793-1/2022/MAVIR</v>
          </cell>
          <cell r="Y30" t="str">
            <v>KERP B      120.00</v>
          </cell>
          <cell r="AF30">
            <v>49309</v>
          </cell>
          <cell r="BQ30" t="str">
            <v>nem jogosult ismétlőre</v>
          </cell>
        </row>
        <row r="31">
          <cell r="A31">
            <v>112311300028</v>
          </cell>
          <cell r="B31" t="str">
            <v>Körgyűrű Solar</v>
          </cell>
          <cell r="C31" t="str">
            <v>Kistarcsa</v>
          </cell>
          <cell r="D31" t="str">
            <v>elutasított</v>
          </cell>
          <cell r="E31">
            <v>45473</v>
          </cell>
          <cell r="F31" t="str">
            <v>MAVIR</v>
          </cell>
          <cell r="G31" t="str">
            <v>Kerepes</v>
          </cell>
          <cell r="H31">
            <v>8</v>
          </cell>
          <cell r="I31">
            <v>132</v>
          </cell>
          <cell r="J31" t="str">
            <v>igen</v>
          </cell>
          <cell r="K31" t="str">
            <v>-</v>
          </cell>
          <cell r="L31" t="str">
            <v>BATTERYSTRG</v>
          </cell>
          <cell r="M31" t="str">
            <v>igen</v>
          </cell>
          <cell r="N31" t="str">
            <v>nem</v>
          </cell>
          <cell r="O31" t="str">
            <v>nem</v>
          </cell>
          <cell r="P31">
            <v>48.8</v>
          </cell>
          <cell r="Q31">
            <v>8.16</v>
          </cell>
          <cell r="R31" t="str">
            <v>nem</v>
          </cell>
          <cell r="S31">
            <v>8</v>
          </cell>
          <cell r="T31" t="str">
            <v>nem</v>
          </cell>
          <cell r="U31" t="str">
            <v>nem</v>
          </cell>
          <cell r="V31" t="str">
            <v>ABO-793-1/2022/MAVIR</v>
          </cell>
          <cell r="Y31" t="str">
            <v>KERP B      120.00</v>
          </cell>
          <cell r="AF31">
            <v>49309</v>
          </cell>
          <cell r="BQ31" t="str">
            <v>nem jogosult ismétlőre</v>
          </cell>
        </row>
        <row r="32">
          <cell r="A32">
            <v>112311300029</v>
          </cell>
          <cell r="B32" t="str">
            <v>Frank Solar Kft.</v>
          </cell>
          <cell r="C32" t="str">
            <v>Nyírmada</v>
          </cell>
          <cell r="D32" t="str">
            <v>kiesett</v>
          </cell>
          <cell r="E32">
            <v>47118</v>
          </cell>
          <cell r="F32" t="str">
            <v>MAVIR</v>
          </cell>
          <cell r="H32">
            <v>49.9</v>
          </cell>
          <cell r="I32">
            <v>132</v>
          </cell>
          <cell r="J32" t="str">
            <v>igen</v>
          </cell>
          <cell r="K32" t="str">
            <v>Naperőmű - PV farm</v>
          </cell>
          <cell r="L32" t="str">
            <v>SOLARPHOTOVO</v>
          </cell>
          <cell r="M32" t="str">
            <v>igen</v>
          </cell>
          <cell r="N32" t="str">
            <v>nem</v>
          </cell>
          <cell r="O32" t="str">
            <v>nem</v>
          </cell>
          <cell r="P32">
            <v>49.9</v>
          </cell>
          <cell r="Q32">
            <v>0.16</v>
          </cell>
          <cell r="R32" t="str">
            <v>nem</v>
          </cell>
          <cell r="S32">
            <v>0</v>
          </cell>
          <cell r="T32" t="str">
            <v>nem</v>
          </cell>
          <cell r="U32" t="str">
            <v>nem</v>
          </cell>
          <cell r="Y32" t="str">
            <v>BAKA B      120.00</v>
          </cell>
          <cell r="AB32">
            <v>3</v>
          </cell>
          <cell r="AC32" t="str">
            <v>MAVIR_470   120.00</v>
          </cell>
          <cell r="AD32">
            <v>46752</v>
          </cell>
          <cell r="AF32">
            <v>52231</v>
          </cell>
          <cell r="BQ32" t="str">
            <v>54/2024 kormány rendelet</v>
          </cell>
        </row>
        <row r="33">
          <cell r="A33">
            <v>112311300030</v>
          </cell>
          <cell r="B33" t="str">
            <v>Xavér Energy Kft.</v>
          </cell>
          <cell r="C33" t="str">
            <v>Buj</v>
          </cell>
          <cell r="D33" t="str">
            <v>kiesett</v>
          </cell>
          <cell r="E33">
            <v>46752</v>
          </cell>
          <cell r="F33" t="str">
            <v>MAVIR</v>
          </cell>
          <cell r="G33" t="str">
            <v>Buj</v>
          </cell>
          <cell r="H33">
            <v>49.9</v>
          </cell>
          <cell r="I33">
            <v>132</v>
          </cell>
          <cell r="J33" t="str">
            <v>igen</v>
          </cell>
          <cell r="K33" t="str">
            <v>Naperőmű - PV farm</v>
          </cell>
          <cell r="L33" t="str">
            <v>SOLARPHOTOVO</v>
          </cell>
          <cell r="M33" t="str">
            <v>igen</v>
          </cell>
          <cell r="N33" t="str">
            <v>nem</v>
          </cell>
          <cell r="O33" t="str">
            <v>nem</v>
          </cell>
          <cell r="P33">
            <v>49.9</v>
          </cell>
          <cell r="Q33">
            <v>0.16</v>
          </cell>
          <cell r="R33" t="str">
            <v>nem</v>
          </cell>
          <cell r="S33">
            <v>0</v>
          </cell>
          <cell r="T33" t="str">
            <v>nem</v>
          </cell>
          <cell r="U33" t="str">
            <v>nem</v>
          </cell>
          <cell r="Y33" t="str">
            <v>BUJ  B      120.00</v>
          </cell>
          <cell r="AB33">
            <v>3</v>
          </cell>
          <cell r="AC33" t="str">
            <v>MAVIR_471   120.00</v>
          </cell>
          <cell r="AD33">
            <v>47483</v>
          </cell>
          <cell r="AF33">
            <v>52231</v>
          </cell>
          <cell r="BQ33" t="str">
            <v>54/2024 kormány rendelet</v>
          </cell>
        </row>
        <row r="34">
          <cell r="A34">
            <v>112311300031</v>
          </cell>
          <cell r="B34" t="str">
            <v>Olga Energy Kft.</v>
          </cell>
          <cell r="C34" t="str">
            <v>Nyírmada</v>
          </cell>
          <cell r="D34" t="str">
            <v>kiesett</v>
          </cell>
          <cell r="E34">
            <v>47118</v>
          </cell>
          <cell r="F34" t="str">
            <v>MAVIR</v>
          </cell>
          <cell r="H34">
            <v>49.9</v>
          </cell>
          <cell r="I34">
            <v>132</v>
          </cell>
          <cell r="J34" t="str">
            <v>igen</v>
          </cell>
          <cell r="K34" t="str">
            <v>Naperőmű - PV farm</v>
          </cell>
          <cell r="L34" t="str">
            <v>SOLARPHOTOVO</v>
          </cell>
          <cell r="M34" t="str">
            <v>igen</v>
          </cell>
          <cell r="N34" t="str">
            <v>nem</v>
          </cell>
          <cell r="O34" t="str">
            <v>nem</v>
          </cell>
          <cell r="P34">
            <v>49.9</v>
          </cell>
          <cell r="Q34">
            <v>0.16</v>
          </cell>
          <cell r="R34" t="str">
            <v>nem</v>
          </cell>
          <cell r="S34">
            <v>0</v>
          </cell>
          <cell r="T34" t="str">
            <v>nem</v>
          </cell>
          <cell r="U34" t="str">
            <v>nem</v>
          </cell>
          <cell r="Y34" t="str">
            <v>BAKA B      120.00</v>
          </cell>
          <cell r="AB34">
            <v>3</v>
          </cell>
          <cell r="AC34" t="str">
            <v>MAVIR_472   120.00</v>
          </cell>
          <cell r="AD34">
            <v>46752</v>
          </cell>
          <cell r="AF34">
            <v>52231</v>
          </cell>
          <cell r="BQ34" t="str">
            <v>54/2024 kormány rendelet</v>
          </cell>
        </row>
        <row r="35">
          <cell r="A35">
            <v>112311300032</v>
          </cell>
          <cell r="B35" t="str">
            <v>Csaba Energy Kft.</v>
          </cell>
          <cell r="C35" t="str">
            <v>Nyírmada</v>
          </cell>
          <cell r="D35" t="str">
            <v>kiesett</v>
          </cell>
          <cell r="E35">
            <v>47118</v>
          </cell>
          <cell r="F35" t="str">
            <v>MAVIR</v>
          </cell>
          <cell r="H35">
            <v>30</v>
          </cell>
          <cell r="I35">
            <v>132</v>
          </cell>
          <cell r="J35" t="str">
            <v>igen</v>
          </cell>
          <cell r="K35" t="str">
            <v>-</v>
          </cell>
          <cell r="L35" t="str">
            <v>BATTERYSTRG</v>
          </cell>
          <cell r="M35" t="str">
            <v>igen</v>
          </cell>
          <cell r="N35" t="str">
            <v>nem</v>
          </cell>
          <cell r="O35" t="str">
            <v>nem</v>
          </cell>
          <cell r="P35">
            <v>30</v>
          </cell>
          <cell r="Q35">
            <v>30</v>
          </cell>
          <cell r="R35" t="str">
            <v>nem</v>
          </cell>
          <cell r="S35">
            <v>60</v>
          </cell>
          <cell r="T35" t="str">
            <v>nem</v>
          </cell>
          <cell r="U35" t="str">
            <v>nem</v>
          </cell>
          <cell r="Y35" t="str">
            <v>BAKA B      120.00</v>
          </cell>
          <cell r="AB35">
            <v>1</v>
          </cell>
          <cell r="AC35" t="str">
            <v>MAVIR_51    120.00</v>
          </cell>
          <cell r="AD35">
            <v>46752</v>
          </cell>
          <cell r="AE35">
            <v>46752</v>
          </cell>
          <cell r="AF35">
            <v>50040</v>
          </cell>
          <cell r="BQ35" t="str">
            <v>54/2024 kormány rendelet</v>
          </cell>
        </row>
        <row r="36">
          <cell r="A36">
            <v>112311300033</v>
          </cell>
          <cell r="B36" t="str">
            <v>Xavér Energy Kft.</v>
          </cell>
          <cell r="C36" t="str">
            <v>Kótaj</v>
          </cell>
          <cell r="D36" t="str">
            <v>kiesett</v>
          </cell>
          <cell r="E36">
            <v>46752</v>
          </cell>
          <cell r="F36" t="str">
            <v>MAVIR</v>
          </cell>
          <cell r="G36" t="str">
            <v>Buj</v>
          </cell>
          <cell r="H36">
            <v>49.9</v>
          </cell>
          <cell r="I36">
            <v>132</v>
          </cell>
          <cell r="J36" t="str">
            <v>igen</v>
          </cell>
          <cell r="K36" t="str">
            <v>Naperőmű - PV farm</v>
          </cell>
          <cell r="L36" t="str">
            <v>SOLARPHOTOVO</v>
          </cell>
          <cell r="M36" t="str">
            <v>igen</v>
          </cell>
          <cell r="N36" t="str">
            <v>nem</v>
          </cell>
          <cell r="O36" t="str">
            <v>nem</v>
          </cell>
          <cell r="P36">
            <v>49.9</v>
          </cell>
          <cell r="Q36">
            <v>0.16</v>
          </cell>
          <cell r="R36" t="str">
            <v>nem</v>
          </cell>
          <cell r="S36">
            <v>0</v>
          </cell>
          <cell r="T36" t="str">
            <v>nem</v>
          </cell>
          <cell r="U36" t="str">
            <v>nem</v>
          </cell>
          <cell r="Y36" t="str">
            <v>BUJ  B      120.00</v>
          </cell>
          <cell r="AB36">
            <v>3</v>
          </cell>
          <cell r="AC36" t="str">
            <v>MAVIR_473   120.00</v>
          </cell>
          <cell r="AD36">
            <v>47483</v>
          </cell>
          <cell r="AF36">
            <v>52231</v>
          </cell>
          <cell r="BQ36" t="str">
            <v>54/2024 kormány rendelet</v>
          </cell>
        </row>
        <row r="37">
          <cell r="A37">
            <v>112311300034</v>
          </cell>
          <cell r="B37" t="str">
            <v>Regina Energy Kft.</v>
          </cell>
          <cell r="C37" t="str">
            <v>Göd</v>
          </cell>
          <cell r="D37" t="str">
            <v>kiesett</v>
          </cell>
          <cell r="E37">
            <v>46387</v>
          </cell>
          <cell r="F37" t="str">
            <v>MAVIR</v>
          </cell>
          <cell r="H37">
            <v>30</v>
          </cell>
          <cell r="I37">
            <v>132</v>
          </cell>
          <cell r="J37" t="str">
            <v>igen</v>
          </cell>
          <cell r="K37" t="str">
            <v>-</v>
          </cell>
          <cell r="L37" t="str">
            <v>BATTERYSTRG</v>
          </cell>
          <cell r="M37" t="str">
            <v>igen</v>
          </cell>
          <cell r="N37" t="str">
            <v>nem</v>
          </cell>
          <cell r="O37" t="str">
            <v>nem</v>
          </cell>
          <cell r="P37">
            <v>30</v>
          </cell>
          <cell r="Q37">
            <v>30</v>
          </cell>
          <cell r="R37" t="str">
            <v>nem</v>
          </cell>
          <cell r="S37">
            <v>60</v>
          </cell>
          <cell r="T37" t="str">
            <v>nem</v>
          </cell>
          <cell r="U37" t="str">
            <v>nem</v>
          </cell>
          <cell r="Y37" t="str">
            <v>GKEL B1     120.00</v>
          </cell>
          <cell r="AB37">
            <v>1</v>
          </cell>
          <cell r="AC37" t="str">
            <v>MAVIR_52    120.00</v>
          </cell>
          <cell r="AD37">
            <v>46752</v>
          </cell>
          <cell r="AE37">
            <v>46752</v>
          </cell>
          <cell r="AF37">
            <v>50040</v>
          </cell>
          <cell r="BQ37" t="str">
            <v>54/2024 kormány rendelet</v>
          </cell>
        </row>
        <row r="38">
          <cell r="A38">
            <v>112311300035</v>
          </cell>
          <cell r="B38" t="str">
            <v>Aba Energy Kft.</v>
          </cell>
          <cell r="C38" t="str">
            <v>Pusztamérges</v>
          </cell>
          <cell r="D38" t="str">
            <v>kiesett</v>
          </cell>
          <cell r="E38">
            <v>47057</v>
          </cell>
          <cell r="F38" t="str">
            <v>MAVIR</v>
          </cell>
          <cell r="H38">
            <v>49.9</v>
          </cell>
          <cell r="I38">
            <v>132</v>
          </cell>
          <cell r="J38" t="str">
            <v>igen</v>
          </cell>
          <cell r="K38" t="str">
            <v>Szárazföldi telepítésű szélerőmű</v>
          </cell>
          <cell r="L38" t="str">
            <v>WINDONSHORE</v>
          </cell>
          <cell r="M38" t="str">
            <v>igen</v>
          </cell>
          <cell r="N38" t="str">
            <v>nem</v>
          </cell>
          <cell r="O38" t="str">
            <v>nem</v>
          </cell>
          <cell r="P38">
            <v>49.9</v>
          </cell>
          <cell r="Q38">
            <v>0.7</v>
          </cell>
          <cell r="R38" t="str">
            <v>nem</v>
          </cell>
          <cell r="S38">
            <v>0</v>
          </cell>
          <cell r="T38" t="str">
            <v>nem</v>
          </cell>
          <cell r="U38" t="str">
            <v>nem</v>
          </cell>
          <cell r="Y38" t="str">
            <v>BALO PV     120.00</v>
          </cell>
          <cell r="AB38">
            <v>7</v>
          </cell>
          <cell r="AC38" t="str">
            <v>MAVIR_602   120.00</v>
          </cell>
          <cell r="AD38" t="str">
            <v>2028.12.31 - első közzétételi</v>
          </cell>
          <cell r="AF38">
            <v>53327</v>
          </cell>
          <cell r="BQ38" t="str">
            <v>54/2024 kormány rendelet</v>
          </cell>
        </row>
        <row r="39">
          <cell r="A39">
            <v>112311300036</v>
          </cell>
          <cell r="B39" t="str">
            <v>NN Energetikai Megoldások Kft.</v>
          </cell>
          <cell r="C39" t="str">
            <v>Tornyiszentmiklós</v>
          </cell>
          <cell r="D39" t="str">
            <v>elutasított</v>
          </cell>
          <cell r="E39">
            <v>45657</v>
          </cell>
          <cell r="F39" t="str">
            <v>MAVIR</v>
          </cell>
          <cell r="H39">
            <v>2</v>
          </cell>
          <cell r="J39" t="str">
            <v>igen</v>
          </cell>
          <cell r="K39" t="str">
            <v>Naperőmű - PV farm</v>
          </cell>
          <cell r="L39" t="str">
            <v>SOLARPHOTOVO</v>
          </cell>
          <cell r="M39" t="str">
            <v>igen</v>
          </cell>
          <cell r="N39" t="str">
            <v>nem</v>
          </cell>
          <cell r="O39" t="str">
            <v>nem</v>
          </cell>
          <cell r="P39">
            <v>3</v>
          </cell>
          <cell r="Q39">
            <v>1.1000000000000001</v>
          </cell>
          <cell r="R39" t="str">
            <v>nem</v>
          </cell>
          <cell r="S39">
            <v>0</v>
          </cell>
          <cell r="T39" t="str">
            <v>nem</v>
          </cell>
          <cell r="U39" t="str">
            <v>nem</v>
          </cell>
          <cell r="AF39">
            <v>49309</v>
          </cell>
          <cell r="BQ39" t="str">
            <v>DSO-hoz tartozna</v>
          </cell>
        </row>
        <row r="40">
          <cell r="A40">
            <v>112311300036</v>
          </cell>
          <cell r="B40" t="str">
            <v>NN Energetikai Megoldások Kft.</v>
          </cell>
          <cell r="C40" t="str">
            <v>Tornyiszentmiklós</v>
          </cell>
          <cell r="D40" t="str">
            <v>elutasított</v>
          </cell>
          <cell r="E40">
            <v>45657</v>
          </cell>
          <cell r="F40" t="str">
            <v>MAVIR</v>
          </cell>
          <cell r="H40">
            <v>1</v>
          </cell>
          <cell r="J40" t="str">
            <v>igen</v>
          </cell>
          <cell r="K40" t="str">
            <v>-</v>
          </cell>
          <cell r="L40" t="str">
            <v>BATTERYSTRG</v>
          </cell>
          <cell r="M40" t="str">
            <v>igen</v>
          </cell>
          <cell r="N40" t="str">
            <v>nem</v>
          </cell>
          <cell r="O40" t="str">
            <v>nem</v>
          </cell>
          <cell r="P40">
            <v>3</v>
          </cell>
          <cell r="Q40">
            <v>1.1000000000000001</v>
          </cell>
          <cell r="R40" t="str">
            <v>nem</v>
          </cell>
          <cell r="S40">
            <v>2</v>
          </cell>
          <cell r="T40" t="str">
            <v>nem</v>
          </cell>
          <cell r="U40" t="str">
            <v>nem</v>
          </cell>
          <cell r="AF40">
            <v>49309</v>
          </cell>
          <cell r="BQ40" t="str">
            <v>DSO-hoz tartozna</v>
          </cell>
        </row>
        <row r="41">
          <cell r="A41">
            <v>112311300037</v>
          </cell>
          <cell r="B41" t="str">
            <v>NN Energetikai Megoldások Kft.</v>
          </cell>
          <cell r="C41" t="str">
            <v>Tornyiszentmiklós</v>
          </cell>
          <cell r="D41" t="str">
            <v>elutasított</v>
          </cell>
          <cell r="E41">
            <v>45657</v>
          </cell>
          <cell r="F41" t="str">
            <v>MAVIR</v>
          </cell>
          <cell r="H41">
            <v>0.9</v>
          </cell>
          <cell r="J41" t="str">
            <v>igen</v>
          </cell>
          <cell r="K41" t="str">
            <v>Naperőmű - PV farm</v>
          </cell>
          <cell r="L41" t="str">
            <v>SOLARPHOTOVO</v>
          </cell>
          <cell r="M41" t="str">
            <v>igen</v>
          </cell>
          <cell r="N41" t="str">
            <v>nem</v>
          </cell>
          <cell r="O41" t="str">
            <v>nem</v>
          </cell>
          <cell r="P41">
            <v>1.4</v>
          </cell>
          <cell r="Q41">
            <v>0.6</v>
          </cell>
          <cell r="R41" t="str">
            <v>nem</v>
          </cell>
          <cell r="S41">
            <v>0</v>
          </cell>
          <cell r="T41" t="str">
            <v>nem</v>
          </cell>
          <cell r="U41" t="str">
            <v>nem</v>
          </cell>
          <cell r="AF41">
            <v>49309</v>
          </cell>
          <cell r="BQ41" t="str">
            <v>DSO-hoz tartozna</v>
          </cell>
        </row>
        <row r="42">
          <cell r="A42">
            <v>112311300037</v>
          </cell>
          <cell r="B42" t="str">
            <v>NN Energetikai Megoldások Kft.</v>
          </cell>
          <cell r="C42" t="str">
            <v>Tornyiszentmiklós</v>
          </cell>
          <cell r="D42" t="str">
            <v>elutasított</v>
          </cell>
          <cell r="E42">
            <v>45657</v>
          </cell>
          <cell r="F42" t="str">
            <v>MAVIR</v>
          </cell>
          <cell r="H42">
            <v>0.5</v>
          </cell>
          <cell r="J42" t="str">
            <v>igen</v>
          </cell>
          <cell r="K42" t="str">
            <v>-</v>
          </cell>
          <cell r="L42" t="str">
            <v>BATTERYSTRG</v>
          </cell>
          <cell r="M42" t="str">
            <v>igen</v>
          </cell>
          <cell r="N42" t="str">
            <v>nem</v>
          </cell>
          <cell r="O42" t="str">
            <v>nem</v>
          </cell>
          <cell r="P42">
            <v>1.4</v>
          </cell>
          <cell r="Q42">
            <v>0.6</v>
          </cell>
          <cell r="R42" t="str">
            <v>nem</v>
          </cell>
          <cell r="S42">
            <v>1</v>
          </cell>
          <cell r="T42" t="str">
            <v>nem</v>
          </cell>
          <cell r="U42" t="str">
            <v>nem</v>
          </cell>
          <cell r="AF42">
            <v>49309</v>
          </cell>
          <cell r="BQ42" t="str">
            <v>DSO-hoz tartozna</v>
          </cell>
        </row>
        <row r="43">
          <cell r="A43">
            <v>112311300038</v>
          </cell>
          <cell r="B43" t="str">
            <v>Szebeni Márton</v>
          </cell>
          <cell r="C43" t="str">
            <v>Tornyiszentmiklós</v>
          </cell>
          <cell r="D43" t="str">
            <v>elutasított</v>
          </cell>
          <cell r="E43">
            <v>45657</v>
          </cell>
          <cell r="F43" t="str">
            <v>MAVIR</v>
          </cell>
          <cell r="H43">
            <v>2</v>
          </cell>
          <cell r="J43" t="str">
            <v>igen</v>
          </cell>
          <cell r="K43" t="str">
            <v>Naperőmű - PV farm</v>
          </cell>
          <cell r="L43" t="str">
            <v>SOLARPHOTOVO</v>
          </cell>
          <cell r="M43" t="str">
            <v>igen</v>
          </cell>
          <cell r="N43" t="str">
            <v>nem</v>
          </cell>
          <cell r="O43" t="str">
            <v>nem</v>
          </cell>
          <cell r="P43">
            <v>5</v>
          </cell>
          <cell r="Q43">
            <v>3.1</v>
          </cell>
          <cell r="R43" t="str">
            <v>igen</v>
          </cell>
          <cell r="S43">
            <v>0</v>
          </cell>
          <cell r="T43" t="str">
            <v>nem</v>
          </cell>
          <cell r="U43" t="str">
            <v>nem</v>
          </cell>
          <cell r="AF43">
            <v>49309</v>
          </cell>
          <cell r="BQ43" t="str">
            <v>DSO-hoz tartozna</v>
          </cell>
        </row>
        <row r="44">
          <cell r="A44">
            <v>112311300038</v>
          </cell>
          <cell r="B44" t="str">
            <v>Szebeni Márton</v>
          </cell>
          <cell r="C44" t="str">
            <v>Tornyiszentmiklós</v>
          </cell>
          <cell r="D44" t="str">
            <v>elutasított</v>
          </cell>
          <cell r="E44">
            <v>45657</v>
          </cell>
          <cell r="F44" t="str">
            <v>MAVIR</v>
          </cell>
          <cell r="H44">
            <v>3</v>
          </cell>
          <cell r="J44" t="str">
            <v>igen</v>
          </cell>
          <cell r="K44" t="str">
            <v>Naperőmű - PV farm</v>
          </cell>
          <cell r="L44" t="str">
            <v>SOLARPHOTOVO</v>
          </cell>
          <cell r="M44" t="str">
            <v>igen</v>
          </cell>
          <cell r="N44" t="str">
            <v>nem</v>
          </cell>
          <cell r="O44" t="str">
            <v>nem</v>
          </cell>
          <cell r="P44">
            <v>5</v>
          </cell>
          <cell r="Q44">
            <v>3.1</v>
          </cell>
          <cell r="R44" t="str">
            <v>igen</v>
          </cell>
          <cell r="S44">
            <v>6</v>
          </cell>
          <cell r="T44" t="str">
            <v>nem</v>
          </cell>
          <cell r="U44" t="str">
            <v>nem</v>
          </cell>
          <cell r="AF44">
            <v>49309</v>
          </cell>
          <cell r="BQ44" t="str">
            <v>DSO-hoz tartozna</v>
          </cell>
        </row>
        <row r="45">
          <cell r="A45">
            <v>112311300039</v>
          </cell>
          <cell r="B45" t="str">
            <v>Ad Flexum Hungaria Windpark</v>
          </cell>
          <cell r="C45" t="str">
            <v>Acsalag</v>
          </cell>
          <cell r="D45" t="str">
            <v>megszűnt</v>
          </cell>
          <cell r="E45">
            <v>46418</v>
          </cell>
          <cell r="F45" t="str">
            <v>MAVIR</v>
          </cell>
          <cell r="H45">
            <v>6</v>
          </cell>
          <cell r="I45">
            <v>400</v>
          </cell>
          <cell r="J45" t="str">
            <v>igen</v>
          </cell>
          <cell r="K45" t="str">
            <v>Szárazföldi telepítésű szélerőmű</v>
          </cell>
          <cell r="L45" t="str">
            <v>WINDONSHORE</v>
          </cell>
          <cell r="M45" t="str">
            <v>igen</v>
          </cell>
          <cell r="N45" t="str">
            <v>nem</v>
          </cell>
          <cell r="O45" t="str">
            <v>nem</v>
          </cell>
          <cell r="P45">
            <v>6</v>
          </cell>
          <cell r="Q45">
            <v>0</v>
          </cell>
          <cell r="R45" t="str">
            <v>nem</v>
          </cell>
          <cell r="S45">
            <v>0</v>
          </cell>
          <cell r="T45" t="str">
            <v>nem</v>
          </cell>
          <cell r="U45" t="str">
            <v>nem</v>
          </cell>
          <cell r="Y45" t="str">
            <v>OTAT PV1    120.00</v>
          </cell>
          <cell r="AB45">
            <v>7</v>
          </cell>
          <cell r="AC45" t="str">
            <v>MAVIR_603   120.00</v>
          </cell>
          <cell r="AD45">
            <v>47483</v>
          </cell>
          <cell r="AF45">
            <v>47483</v>
          </cell>
          <cell r="AK45">
            <v>130.82220715680958</v>
          </cell>
          <cell r="AL45">
            <v>60.229205071330043</v>
          </cell>
          <cell r="AM45">
            <v>0</v>
          </cell>
          <cell r="AN45">
            <v>0.81078125000000001</v>
          </cell>
          <cell r="AO45">
            <v>101.01180040546875</v>
          </cell>
          <cell r="AP45">
            <v>0</v>
          </cell>
          <cell r="AQ45">
            <v>2.7052210937500001</v>
          </cell>
          <cell r="AR45">
            <v>0</v>
          </cell>
          <cell r="AS45">
            <v>47483</v>
          </cell>
          <cell r="AT45" t="str">
            <v>nem</v>
          </cell>
          <cell r="BI45" t="str">
            <v>nem kell</v>
          </cell>
        </row>
        <row r="46">
          <cell r="A46">
            <v>112311300040</v>
          </cell>
          <cell r="B46" t="str">
            <v>Ad Flexum Hungaria Windpark</v>
          </cell>
          <cell r="C46" t="str">
            <v>Börcs</v>
          </cell>
          <cell r="D46" t="str">
            <v>megszűnt</v>
          </cell>
          <cell r="E46">
            <v>46418</v>
          </cell>
          <cell r="F46" t="str">
            <v>MAVIR</v>
          </cell>
          <cell r="H46">
            <v>6</v>
          </cell>
          <cell r="I46">
            <v>400</v>
          </cell>
          <cell r="J46" t="str">
            <v>igen</v>
          </cell>
          <cell r="K46" t="str">
            <v>Szárazföldi telepítésű szélerőmű</v>
          </cell>
          <cell r="L46" t="str">
            <v>WINDONSHORE</v>
          </cell>
          <cell r="M46" t="str">
            <v>igen</v>
          </cell>
          <cell r="N46" t="str">
            <v>nem</v>
          </cell>
          <cell r="O46" t="str">
            <v>nem</v>
          </cell>
          <cell r="P46">
            <v>6</v>
          </cell>
          <cell r="Q46">
            <v>0</v>
          </cell>
          <cell r="R46" t="str">
            <v>nem</v>
          </cell>
          <cell r="S46">
            <v>0</v>
          </cell>
          <cell r="T46" t="str">
            <v>nem</v>
          </cell>
          <cell r="U46" t="str">
            <v>nem</v>
          </cell>
          <cell r="Y46" t="str">
            <v>OTAT PV1    120.00</v>
          </cell>
          <cell r="AB46">
            <v>7</v>
          </cell>
          <cell r="AC46" t="str">
            <v>MAVIR_604   120.00</v>
          </cell>
          <cell r="AD46">
            <v>47483</v>
          </cell>
          <cell r="AF46">
            <v>47483</v>
          </cell>
          <cell r="AK46">
            <v>130.82220715680958</v>
          </cell>
          <cell r="AL46">
            <v>60.229205071330043</v>
          </cell>
          <cell r="AM46">
            <v>0</v>
          </cell>
          <cell r="AN46">
            <v>0.81078125000000001</v>
          </cell>
          <cell r="AO46">
            <v>101.01180040546875</v>
          </cell>
          <cell r="AP46">
            <v>0</v>
          </cell>
          <cell r="AQ46">
            <v>2.7052210937500001</v>
          </cell>
          <cell r="AR46">
            <v>0</v>
          </cell>
          <cell r="AS46">
            <v>47483</v>
          </cell>
          <cell r="AT46" t="str">
            <v>nem</v>
          </cell>
          <cell r="BI46" t="str">
            <v>nem kell</v>
          </cell>
        </row>
        <row r="47">
          <cell r="A47">
            <v>112311300041</v>
          </cell>
          <cell r="B47" t="str">
            <v>Ad Flexum Hungaria Windpark</v>
          </cell>
          <cell r="C47" t="str">
            <v>Farád</v>
          </cell>
          <cell r="D47" t="str">
            <v>megszűnt</v>
          </cell>
          <cell r="E47">
            <v>46418</v>
          </cell>
          <cell r="F47" t="str">
            <v>MAVIR</v>
          </cell>
          <cell r="H47">
            <v>36</v>
          </cell>
          <cell r="I47">
            <v>400</v>
          </cell>
          <cell r="J47" t="str">
            <v>igen</v>
          </cell>
          <cell r="K47" t="str">
            <v>Szárazföldi telepítésű szélerőmű</v>
          </cell>
          <cell r="L47" t="str">
            <v>WINDONSHORE</v>
          </cell>
          <cell r="M47" t="str">
            <v>igen</v>
          </cell>
          <cell r="N47" t="str">
            <v>nem</v>
          </cell>
          <cell r="O47" t="str">
            <v>nem</v>
          </cell>
          <cell r="P47">
            <v>36</v>
          </cell>
          <cell r="Q47">
            <v>0</v>
          </cell>
          <cell r="R47" t="str">
            <v>nem</v>
          </cell>
          <cell r="S47">
            <v>0</v>
          </cell>
          <cell r="T47" t="str">
            <v>nem</v>
          </cell>
          <cell r="U47" t="str">
            <v>nem</v>
          </cell>
          <cell r="Y47" t="str">
            <v>OTAT PV1    120.00</v>
          </cell>
          <cell r="AB47">
            <v>7</v>
          </cell>
          <cell r="AC47" t="str">
            <v>MAVIR_605   120.00</v>
          </cell>
          <cell r="AD47">
            <v>47483</v>
          </cell>
          <cell r="AF47">
            <v>47483</v>
          </cell>
          <cell r="AK47">
            <v>784.93324294085744</v>
          </cell>
          <cell r="AL47">
            <v>361.37523042798023</v>
          </cell>
          <cell r="AM47">
            <v>0</v>
          </cell>
          <cell r="AN47">
            <v>4.8646874999999996</v>
          </cell>
          <cell r="AO47">
            <v>606.07080243281246</v>
          </cell>
          <cell r="AP47">
            <v>0</v>
          </cell>
          <cell r="AQ47">
            <v>16.231326562500001</v>
          </cell>
          <cell r="AR47">
            <v>0</v>
          </cell>
          <cell r="AS47">
            <v>47483</v>
          </cell>
          <cell r="AT47" t="str">
            <v>nem</v>
          </cell>
          <cell r="BI47" t="str">
            <v>nem kell</v>
          </cell>
        </row>
        <row r="48">
          <cell r="A48">
            <v>112311300042</v>
          </cell>
          <cell r="B48" t="str">
            <v>Ad Flexum Hungaria Windpark</v>
          </cell>
          <cell r="C48" t="str">
            <v>Farád</v>
          </cell>
          <cell r="D48" t="str">
            <v>megszűnt</v>
          </cell>
          <cell r="E48">
            <v>46418</v>
          </cell>
          <cell r="F48" t="str">
            <v>MAVIR</v>
          </cell>
          <cell r="H48">
            <v>24</v>
          </cell>
          <cell r="I48">
            <v>400</v>
          </cell>
          <cell r="J48" t="str">
            <v>igen</v>
          </cell>
          <cell r="K48" t="str">
            <v>Szárazföldi telepítésű szélerőmű</v>
          </cell>
          <cell r="L48" t="str">
            <v>WINDONSHORE</v>
          </cell>
          <cell r="M48" t="str">
            <v>igen</v>
          </cell>
          <cell r="N48" t="str">
            <v>nem</v>
          </cell>
          <cell r="O48" t="str">
            <v>nem</v>
          </cell>
          <cell r="P48">
            <v>24</v>
          </cell>
          <cell r="Q48">
            <v>0</v>
          </cell>
          <cell r="R48" t="str">
            <v>nem</v>
          </cell>
          <cell r="S48">
            <v>0</v>
          </cell>
          <cell r="T48" t="str">
            <v>nem</v>
          </cell>
          <cell r="U48" t="str">
            <v>nem</v>
          </cell>
          <cell r="Y48" t="str">
            <v>OTAT PV1    120.00</v>
          </cell>
          <cell r="AB48">
            <v>7</v>
          </cell>
          <cell r="AC48" t="str">
            <v>MAVIR_606   120.00</v>
          </cell>
          <cell r="AD48">
            <v>47483</v>
          </cell>
          <cell r="AF48">
            <v>47483</v>
          </cell>
          <cell r="AK48">
            <v>523.28882862723833</v>
          </cell>
          <cell r="AL48">
            <v>240.91682028532017</v>
          </cell>
          <cell r="AM48">
            <v>0</v>
          </cell>
          <cell r="AN48">
            <v>3.243125</v>
          </cell>
          <cell r="AO48">
            <v>404.04720162187499</v>
          </cell>
          <cell r="AP48">
            <v>0</v>
          </cell>
          <cell r="AQ48">
            <v>10.820884375</v>
          </cell>
          <cell r="AR48">
            <v>0</v>
          </cell>
          <cell r="AS48">
            <v>47483</v>
          </cell>
          <cell r="AT48" t="str">
            <v>nem</v>
          </cell>
          <cell r="BI48" t="str">
            <v>nem kell</v>
          </cell>
        </row>
        <row r="49">
          <cell r="A49">
            <v>112311300043</v>
          </cell>
          <cell r="B49" t="str">
            <v>Ad Flexum Hungaria Windpark</v>
          </cell>
          <cell r="C49" t="str">
            <v>Jánossomorja</v>
          </cell>
          <cell r="D49" t="str">
            <v>megszűnt</v>
          </cell>
          <cell r="E49">
            <v>46418</v>
          </cell>
          <cell r="F49" t="str">
            <v>MAVIR</v>
          </cell>
          <cell r="H49">
            <v>36</v>
          </cell>
          <cell r="I49">
            <v>400</v>
          </cell>
          <cell r="J49" t="str">
            <v>igen</v>
          </cell>
          <cell r="K49" t="str">
            <v>Szárazföldi telepítésű szélerőmű</v>
          </cell>
          <cell r="L49" t="str">
            <v>WINDONSHORE</v>
          </cell>
          <cell r="M49" t="str">
            <v>igen</v>
          </cell>
          <cell r="N49" t="str">
            <v>nem</v>
          </cell>
          <cell r="O49" t="str">
            <v>nem</v>
          </cell>
          <cell r="P49">
            <v>36</v>
          </cell>
          <cell r="Q49">
            <v>0</v>
          </cell>
          <cell r="R49" t="str">
            <v>nem</v>
          </cell>
          <cell r="S49">
            <v>0</v>
          </cell>
          <cell r="T49" t="str">
            <v>nem</v>
          </cell>
          <cell r="U49" t="str">
            <v>nem</v>
          </cell>
          <cell r="Y49" t="str">
            <v>OTAT PV1    120.00</v>
          </cell>
          <cell r="AB49">
            <v>7</v>
          </cell>
          <cell r="AC49" t="str">
            <v>MAVIR_607   120.00</v>
          </cell>
          <cell r="AD49">
            <v>47483</v>
          </cell>
          <cell r="AF49">
            <v>47483</v>
          </cell>
          <cell r="AK49">
            <v>784.93324294085744</v>
          </cell>
          <cell r="AL49">
            <v>361.37523042798023</v>
          </cell>
          <cell r="AM49">
            <v>0</v>
          </cell>
          <cell r="AN49">
            <v>4.8646874999999996</v>
          </cell>
          <cell r="AO49">
            <v>606.07080243281246</v>
          </cell>
          <cell r="AP49">
            <v>0</v>
          </cell>
          <cell r="AQ49">
            <v>16.231326562500001</v>
          </cell>
          <cell r="AR49">
            <v>0</v>
          </cell>
          <cell r="AS49">
            <v>47483</v>
          </cell>
          <cell r="AT49" t="str">
            <v>nem</v>
          </cell>
          <cell r="BI49" t="str">
            <v>nem kell</v>
          </cell>
        </row>
        <row r="50">
          <cell r="A50">
            <v>112311300044</v>
          </cell>
          <cell r="B50" t="str">
            <v>Ad Flexum Hungaria Windpark</v>
          </cell>
          <cell r="C50" t="str">
            <v>Jánossomorja</v>
          </cell>
          <cell r="D50" t="str">
            <v>megszűnt</v>
          </cell>
          <cell r="E50">
            <v>46418</v>
          </cell>
          <cell r="F50" t="str">
            <v>MAVIR</v>
          </cell>
          <cell r="H50">
            <v>42</v>
          </cell>
          <cell r="I50">
            <v>400</v>
          </cell>
          <cell r="J50" t="str">
            <v>igen</v>
          </cell>
          <cell r="K50" t="str">
            <v>Szárazföldi telepítésű szélerőmű</v>
          </cell>
          <cell r="L50" t="str">
            <v>WINDONSHORE</v>
          </cell>
          <cell r="M50" t="str">
            <v>igen</v>
          </cell>
          <cell r="N50" t="str">
            <v>nem</v>
          </cell>
          <cell r="O50" t="str">
            <v>nem</v>
          </cell>
          <cell r="P50">
            <v>42</v>
          </cell>
          <cell r="Q50">
            <v>0</v>
          </cell>
          <cell r="R50" t="str">
            <v>nem</v>
          </cell>
          <cell r="S50">
            <v>0</v>
          </cell>
          <cell r="T50" t="str">
            <v>nem</v>
          </cell>
          <cell r="U50" t="str">
            <v>nem</v>
          </cell>
          <cell r="Y50" t="str">
            <v>OTAT PV1    120.00</v>
          </cell>
          <cell r="AB50">
            <v>7</v>
          </cell>
          <cell r="AC50" t="str">
            <v>MAVIR_608   120.00</v>
          </cell>
          <cell r="AD50">
            <v>47483</v>
          </cell>
          <cell r="AF50">
            <v>47483</v>
          </cell>
          <cell r="AK50">
            <v>915.75545009766711</v>
          </cell>
          <cell r="AL50">
            <v>421.60443549931028</v>
          </cell>
          <cell r="AM50">
            <v>0</v>
          </cell>
          <cell r="AN50">
            <v>5.6754687500000003</v>
          </cell>
          <cell r="AO50">
            <v>707.08260283828133</v>
          </cell>
          <cell r="AP50">
            <v>0</v>
          </cell>
          <cell r="AQ50">
            <v>18.936547656249999</v>
          </cell>
          <cell r="AR50">
            <v>0</v>
          </cell>
          <cell r="AS50">
            <v>47483</v>
          </cell>
          <cell r="AT50" t="str">
            <v>nem</v>
          </cell>
          <cell r="BI50" t="str">
            <v>nem kell</v>
          </cell>
        </row>
        <row r="51">
          <cell r="A51">
            <v>112311300045</v>
          </cell>
          <cell r="B51" t="str">
            <v>Ad Flexum Hungaria Windpark</v>
          </cell>
          <cell r="C51" t="str">
            <v>Lébény</v>
          </cell>
          <cell r="D51" t="str">
            <v>megszűnt</v>
          </cell>
          <cell r="E51">
            <v>46418</v>
          </cell>
          <cell r="F51" t="str">
            <v>MAVIR</v>
          </cell>
          <cell r="H51">
            <v>42</v>
          </cell>
          <cell r="I51">
            <v>400</v>
          </cell>
          <cell r="J51" t="str">
            <v>igen</v>
          </cell>
          <cell r="K51" t="str">
            <v>Szárazföldi telepítésű szélerőmű</v>
          </cell>
          <cell r="L51" t="str">
            <v>WINDONSHORE</v>
          </cell>
          <cell r="M51" t="str">
            <v>igen</v>
          </cell>
          <cell r="N51" t="str">
            <v>nem</v>
          </cell>
          <cell r="O51" t="str">
            <v>nem</v>
          </cell>
          <cell r="P51">
            <v>42</v>
          </cell>
          <cell r="Q51">
            <v>0</v>
          </cell>
          <cell r="R51" t="str">
            <v>nem</v>
          </cell>
          <cell r="S51">
            <v>0</v>
          </cell>
          <cell r="T51" t="str">
            <v>nem</v>
          </cell>
          <cell r="U51" t="str">
            <v>nem</v>
          </cell>
          <cell r="Y51" t="str">
            <v>OTAT PV1    120.00</v>
          </cell>
          <cell r="AB51">
            <v>7</v>
          </cell>
          <cell r="AC51" t="str">
            <v>MAVIR_609   120.00</v>
          </cell>
          <cell r="AD51">
            <v>47483</v>
          </cell>
          <cell r="AF51">
            <v>47483</v>
          </cell>
          <cell r="AK51">
            <v>915.75545009766711</v>
          </cell>
          <cell r="AL51">
            <v>421.60443549931028</v>
          </cell>
          <cell r="AM51">
            <v>0</v>
          </cell>
          <cell r="AN51">
            <v>5.6754687500000003</v>
          </cell>
          <cell r="AO51">
            <v>707.08260283828133</v>
          </cell>
          <cell r="AP51">
            <v>0</v>
          </cell>
          <cell r="AQ51">
            <v>18.936547656249999</v>
          </cell>
          <cell r="AR51">
            <v>0</v>
          </cell>
          <cell r="AS51">
            <v>47483</v>
          </cell>
          <cell r="AT51" t="str">
            <v>nem</v>
          </cell>
          <cell r="BI51" t="str">
            <v>nem kell</v>
          </cell>
        </row>
        <row r="52">
          <cell r="A52">
            <v>112311300046</v>
          </cell>
          <cell r="B52" t="str">
            <v>Ad Flexum Hungaria Windpark</v>
          </cell>
          <cell r="C52" t="str">
            <v>Lébény</v>
          </cell>
          <cell r="D52" t="str">
            <v>megszűnt</v>
          </cell>
          <cell r="E52">
            <v>46418</v>
          </cell>
          <cell r="F52" t="str">
            <v>MAVIR</v>
          </cell>
          <cell r="H52">
            <v>24</v>
          </cell>
          <cell r="I52">
            <v>400</v>
          </cell>
          <cell r="J52" t="str">
            <v>igen</v>
          </cell>
          <cell r="K52" t="str">
            <v>Szárazföldi telepítésű szélerőmű</v>
          </cell>
          <cell r="L52" t="str">
            <v>WINDONSHORE</v>
          </cell>
          <cell r="M52" t="str">
            <v>igen</v>
          </cell>
          <cell r="N52" t="str">
            <v>nem</v>
          </cell>
          <cell r="O52" t="str">
            <v>nem</v>
          </cell>
          <cell r="P52">
            <v>24</v>
          </cell>
          <cell r="Q52">
            <v>0</v>
          </cell>
          <cell r="R52" t="str">
            <v>nem</v>
          </cell>
          <cell r="S52">
            <v>0</v>
          </cell>
          <cell r="T52" t="str">
            <v>nem</v>
          </cell>
          <cell r="U52" t="str">
            <v>nem</v>
          </cell>
          <cell r="Y52" t="str">
            <v>OTAT PV2    120.00</v>
          </cell>
          <cell r="AB52">
            <v>7</v>
          </cell>
          <cell r="AC52" t="str">
            <v>MAVIR_610   120.00</v>
          </cell>
          <cell r="AD52">
            <v>47483</v>
          </cell>
          <cell r="AF52">
            <v>47483</v>
          </cell>
          <cell r="AK52">
            <v>523.28882862723833</v>
          </cell>
          <cell r="AL52">
            <v>240.91682028532017</v>
          </cell>
          <cell r="AM52">
            <v>0</v>
          </cell>
          <cell r="AN52">
            <v>3.243125</v>
          </cell>
          <cell r="AO52">
            <v>404.04720162187499</v>
          </cell>
          <cell r="AP52">
            <v>0</v>
          </cell>
          <cell r="AQ52">
            <v>10.820884375</v>
          </cell>
          <cell r="AR52">
            <v>0</v>
          </cell>
          <cell r="AS52">
            <v>47483</v>
          </cell>
          <cell r="AT52" t="str">
            <v>nem</v>
          </cell>
          <cell r="BI52" t="str">
            <v>nem kell</v>
          </cell>
        </row>
        <row r="53">
          <cell r="A53">
            <v>112311300047</v>
          </cell>
          <cell r="B53" t="str">
            <v>Ad Flexum Hungaria Windpark</v>
          </cell>
          <cell r="C53" t="str">
            <v>Mosonszentmiklós</v>
          </cell>
          <cell r="D53" t="str">
            <v>megszűnt</v>
          </cell>
          <cell r="E53">
            <v>46418</v>
          </cell>
          <cell r="F53" t="str">
            <v>MAVIR</v>
          </cell>
          <cell r="H53">
            <v>42</v>
          </cell>
          <cell r="I53">
            <v>400</v>
          </cell>
          <cell r="J53" t="str">
            <v>igen</v>
          </cell>
          <cell r="K53" t="str">
            <v>Szárazföldi telepítésű szélerőmű</v>
          </cell>
          <cell r="L53" t="str">
            <v>WINDONSHORE</v>
          </cell>
          <cell r="M53" t="str">
            <v>igen</v>
          </cell>
          <cell r="N53" t="str">
            <v>nem</v>
          </cell>
          <cell r="O53" t="str">
            <v>nem</v>
          </cell>
          <cell r="P53">
            <v>42</v>
          </cell>
          <cell r="Q53">
            <v>0</v>
          </cell>
          <cell r="R53" t="str">
            <v>nem</v>
          </cell>
          <cell r="S53">
            <v>0</v>
          </cell>
          <cell r="T53" t="str">
            <v>nem</v>
          </cell>
          <cell r="U53" t="str">
            <v>nem</v>
          </cell>
          <cell r="Y53" t="str">
            <v>OTAT PV2    120.00</v>
          </cell>
          <cell r="AB53">
            <v>7</v>
          </cell>
          <cell r="AC53" t="str">
            <v>MAVIR_611   120.00</v>
          </cell>
          <cell r="AD53">
            <v>47483</v>
          </cell>
          <cell r="AF53">
            <v>47483</v>
          </cell>
          <cell r="AK53">
            <v>915.75545009766711</v>
          </cell>
          <cell r="AL53">
            <v>421.60443549931028</v>
          </cell>
          <cell r="AM53">
            <v>0</v>
          </cell>
          <cell r="AN53">
            <v>5.6754687500000003</v>
          </cell>
          <cell r="AO53">
            <v>707.08260283828133</v>
          </cell>
          <cell r="AP53">
            <v>0</v>
          </cell>
          <cell r="AQ53">
            <v>18.936547656249999</v>
          </cell>
          <cell r="AR53">
            <v>0</v>
          </cell>
          <cell r="AS53">
            <v>47483</v>
          </cell>
          <cell r="AT53" t="str">
            <v>nem</v>
          </cell>
          <cell r="BI53" t="str">
            <v>nem kell</v>
          </cell>
        </row>
        <row r="54">
          <cell r="A54">
            <v>112311300048</v>
          </cell>
          <cell r="B54" t="str">
            <v>Ad Flexum Hungaria Windpark</v>
          </cell>
          <cell r="C54" t="str">
            <v>Öttevény</v>
          </cell>
          <cell r="D54" t="str">
            <v>megszűnt</v>
          </cell>
          <cell r="E54">
            <v>46418</v>
          </cell>
          <cell r="F54" t="str">
            <v>MAVIR</v>
          </cell>
          <cell r="H54">
            <v>48</v>
          </cell>
          <cell r="I54">
            <v>400</v>
          </cell>
          <cell r="J54" t="str">
            <v>igen</v>
          </cell>
          <cell r="K54" t="str">
            <v>Szárazföldi telepítésű szélerőmű</v>
          </cell>
          <cell r="L54" t="str">
            <v>WINDONSHORE</v>
          </cell>
          <cell r="M54" t="str">
            <v>igen</v>
          </cell>
          <cell r="N54" t="str">
            <v>nem</v>
          </cell>
          <cell r="O54" t="str">
            <v>nem</v>
          </cell>
          <cell r="P54">
            <v>48</v>
          </cell>
          <cell r="Q54">
            <v>0</v>
          </cell>
          <cell r="R54" t="str">
            <v>nem</v>
          </cell>
          <cell r="S54">
            <v>0</v>
          </cell>
          <cell r="T54" t="str">
            <v>nem</v>
          </cell>
          <cell r="U54" t="str">
            <v>nem</v>
          </cell>
          <cell r="Y54" t="str">
            <v>OTAT PV2    120.00</v>
          </cell>
          <cell r="AB54">
            <v>7</v>
          </cell>
          <cell r="AC54" t="str">
            <v>MAVIR_612   120.00</v>
          </cell>
          <cell r="AD54">
            <v>47483</v>
          </cell>
          <cell r="AF54">
            <v>47483</v>
          </cell>
          <cell r="AK54">
            <v>1046.5776572544767</v>
          </cell>
          <cell r="AL54">
            <v>481.83364057064034</v>
          </cell>
          <cell r="AM54">
            <v>0</v>
          </cell>
          <cell r="AN54">
            <v>6.4862500000000001</v>
          </cell>
          <cell r="AO54">
            <v>808.09440324374998</v>
          </cell>
          <cell r="AP54">
            <v>0</v>
          </cell>
          <cell r="AQ54">
            <v>21.641768750000001</v>
          </cell>
          <cell r="AR54">
            <v>0</v>
          </cell>
          <cell r="AS54">
            <v>47483</v>
          </cell>
          <cell r="AT54" t="str">
            <v>nem</v>
          </cell>
          <cell r="BI54" t="str">
            <v>nem kell</v>
          </cell>
        </row>
        <row r="55">
          <cell r="A55">
            <v>112311300049</v>
          </cell>
          <cell r="B55" t="str">
            <v>Ad Flexum Hungaria Windpark</v>
          </cell>
          <cell r="C55" t="str">
            <v>Rábatamási</v>
          </cell>
          <cell r="D55" t="str">
            <v>megszűnt</v>
          </cell>
          <cell r="E55">
            <v>46418</v>
          </cell>
          <cell r="F55" t="str">
            <v>MAVIR</v>
          </cell>
          <cell r="H55">
            <v>42</v>
          </cell>
          <cell r="I55">
            <v>400</v>
          </cell>
          <cell r="J55" t="str">
            <v>igen</v>
          </cell>
          <cell r="K55" t="str">
            <v>Szárazföldi telepítésű szélerőmű</v>
          </cell>
          <cell r="L55" t="str">
            <v>WINDONSHORE</v>
          </cell>
          <cell r="M55" t="str">
            <v>igen</v>
          </cell>
          <cell r="N55" t="str">
            <v>nem</v>
          </cell>
          <cell r="O55" t="str">
            <v>nem</v>
          </cell>
          <cell r="P55">
            <v>42</v>
          </cell>
          <cell r="Q55">
            <v>0</v>
          </cell>
          <cell r="R55" t="str">
            <v>nem</v>
          </cell>
          <cell r="S55">
            <v>0</v>
          </cell>
          <cell r="T55" t="str">
            <v>nem</v>
          </cell>
          <cell r="U55" t="str">
            <v>nem</v>
          </cell>
          <cell r="Y55" t="str">
            <v>OTAT PV2    120.00</v>
          </cell>
          <cell r="AB55">
            <v>7</v>
          </cell>
          <cell r="AC55" t="str">
            <v>MAVIR_613   120.00</v>
          </cell>
          <cell r="AD55">
            <v>47483</v>
          </cell>
          <cell r="AF55">
            <v>47483</v>
          </cell>
          <cell r="AK55">
            <v>915.75545009766711</v>
          </cell>
          <cell r="AL55">
            <v>421.60443549931028</v>
          </cell>
          <cell r="AM55">
            <v>0</v>
          </cell>
          <cell r="AN55">
            <v>5.6754687500000003</v>
          </cell>
          <cell r="AO55">
            <v>707.08260283828133</v>
          </cell>
          <cell r="AP55">
            <v>0</v>
          </cell>
          <cell r="AQ55">
            <v>18.936547656249999</v>
          </cell>
          <cell r="AR55">
            <v>0</v>
          </cell>
          <cell r="AS55">
            <v>47483</v>
          </cell>
          <cell r="AT55" t="str">
            <v>nem</v>
          </cell>
          <cell r="BI55" t="str">
            <v>nem kell</v>
          </cell>
        </row>
        <row r="56">
          <cell r="A56">
            <v>112311300050</v>
          </cell>
          <cell r="B56" t="str">
            <v>Ad Flexum Hungaria Windpark</v>
          </cell>
          <cell r="C56" t="str">
            <v>Újrónafő</v>
          </cell>
          <cell r="D56" t="str">
            <v>megszűnt</v>
          </cell>
          <cell r="E56">
            <v>46418</v>
          </cell>
          <cell r="F56" t="str">
            <v>MAVIR</v>
          </cell>
          <cell r="H56">
            <v>36</v>
          </cell>
          <cell r="I56">
            <v>400</v>
          </cell>
          <cell r="J56" t="str">
            <v>igen</v>
          </cell>
          <cell r="K56" t="str">
            <v>Szárazföldi telepítésű szélerőmű</v>
          </cell>
          <cell r="L56" t="str">
            <v>WINDONSHORE</v>
          </cell>
          <cell r="M56" t="str">
            <v>igen</v>
          </cell>
          <cell r="N56" t="str">
            <v>nem</v>
          </cell>
          <cell r="O56" t="str">
            <v>nem</v>
          </cell>
          <cell r="P56">
            <v>36</v>
          </cell>
          <cell r="Q56">
            <v>0</v>
          </cell>
          <cell r="R56" t="str">
            <v>nem</v>
          </cell>
          <cell r="S56">
            <v>0</v>
          </cell>
          <cell r="T56" t="str">
            <v>nem</v>
          </cell>
          <cell r="U56" t="str">
            <v>nem</v>
          </cell>
          <cell r="Y56" t="str">
            <v>OTAT PV2    120.00</v>
          </cell>
          <cell r="AB56">
            <v>7</v>
          </cell>
          <cell r="AC56" t="str">
            <v>MAVIR_614   120.00</v>
          </cell>
          <cell r="AD56">
            <v>47483</v>
          </cell>
          <cell r="AF56">
            <v>47483</v>
          </cell>
          <cell r="AK56">
            <v>784.93324294085744</v>
          </cell>
          <cell r="AL56">
            <v>361.37523042798023</v>
          </cell>
          <cell r="AM56">
            <v>0</v>
          </cell>
          <cell r="AN56">
            <v>4.8646874999999996</v>
          </cell>
          <cell r="AO56">
            <v>606.07080243281246</v>
          </cell>
          <cell r="AP56">
            <v>0</v>
          </cell>
          <cell r="AQ56">
            <v>16.231326562500001</v>
          </cell>
          <cell r="AR56">
            <v>0</v>
          </cell>
          <cell r="AS56">
            <v>47483</v>
          </cell>
          <cell r="AT56" t="str">
            <v>nem</v>
          </cell>
          <cell r="BI56" t="str">
            <v>nem kell</v>
          </cell>
        </row>
        <row r="57">
          <cell r="A57">
            <v>112311300051</v>
          </cell>
          <cell r="B57" t="str">
            <v>EDPR Bora</v>
          </cell>
          <cell r="C57" t="str">
            <v>Tömörd-Meszlen</v>
          </cell>
          <cell r="D57" t="str">
            <v>kiesett</v>
          </cell>
          <cell r="E57">
            <v>47118</v>
          </cell>
          <cell r="F57" t="str">
            <v>MAVIR</v>
          </cell>
          <cell r="H57">
            <v>49.99</v>
          </cell>
          <cell r="I57">
            <v>400</v>
          </cell>
          <cell r="J57" t="str">
            <v>igen</v>
          </cell>
          <cell r="K57" t="str">
            <v>Szárazföldi telepítésű szélerőmű</v>
          </cell>
          <cell r="L57" t="str">
            <v>WINDONSHORE</v>
          </cell>
          <cell r="M57" t="str">
            <v>igen</v>
          </cell>
          <cell r="N57" t="str">
            <v>nem</v>
          </cell>
          <cell r="O57" t="str">
            <v>nem</v>
          </cell>
          <cell r="P57">
            <v>49.99</v>
          </cell>
          <cell r="Q57">
            <v>0.1</v>
          </cell>
          <cell r="R57" t="str">
            <v>nem</v>
          </cell>
          <cell r="S57">
            <v>0</v>
          </cell>
          <cell r="T57" t="str">
            <v>nem</v>
          </cell>
          <cell r="U57" t="str">
            <v>nem</v>
          </cell>
          <cell r="Y57" t="str">
            <v>SZHO PV1    120.00</v>
          </cell>
          <cell r="AB57">
            <v>5</v>
          </cell>
          <cell r="AC57" t="str">
            <v>MAVIR_516   120.00</v>
          </cell>
          <cell r="AD57">
            <v>47848</v>
          </cell>
          <cell r="AF57">
            <v>52231</v>
          </cell>
          <cell r="BQ57" t="str">
            <v>54/2024 kormány rendelet</v>
          </cell>
        </row>
        <row r="58">
          <cell r="A58">
            <v>112311300052</v>
          </cell>
          <cell r="B58" t="str">
            <v>EDPR Mistral</v>
          </cell>
          <cell r="C58" t="str">
            <v>Meszlen-Vasszilvágy</v>
          </cell>
          <cell r="D58" t="str">
            <v>kiesett</v>
          </cell>
          <cell r="E58">
            <v>47118</v>
          </cell>
          <cell r="F58" t="str">
            <v>MAVIR</v>
          </cell>
          <cell r="H58">
            <v>49.99</v>
          </cell>
          <cell r="I58">
            <v>400</v>
          </cell>
          <cell r="J58" t="str">
            <v>igen</v>
          </cell>
          <cell r="K58" t="str">
            <v>Szárazföldi telepítésű szélerőmű</v>
          </cell>
          <cell r="L58" t="str">
            <v>WINDONSHORE</v>
          </cell>
          <cell r="M58" t="str">
            <v>igen</v>
          </cell>
          <cell r="N58" t="str">
            <v>nem</v>
          </cell>
          <cell r="O58" t="str">
            <v>nem</v>
          </cell>
          <cell r="P58">
            <v>49.99</v>
          </cell>
          <cell r="Q58">
            <v>0.1</v>
          </cell>
          <cell r="R58" t="str">
            <v>nem</v>
          </cell>
          <cell r="S58">
            <v>0</v>
          </cell>
          <cell r="T58" t="str">
            <v>nem</v>
          </cell>
          <cell r="U58" t="str">
            <v>nem</v>
          </cell>
          <cell r="Y58" t="str">
            <v>SZHO PV1    120.00</v>
          </cell>
          <cell r="AB58">
            <v>5</v>
          </cell>
          <cell r="AC58" t="str">
            <v>MAVIR_517   120.00</v>
          </cell>
          <cell r="AD58">
            <v>47848</v>
          </cell>
          <cell r="AF58">
            <v>52231</v>
          </cell>
          <cell r="BQ58" t="str">
            <v>54/2024 kormány rendelet</v>
          </cell>
        </row>
        <row r="59">
          <cell r="A59">
            <v>112311300053</v>
          </cell>
          <cell r="B59" t="str">
            <v>EDPR Sirocco</v>
          </cell>
          <cell r="C59" t="str">
            <v>Vát-Nemesbőd</v>
          </cell>
          <cell r="D59" t="str">
            <v>kiesett</v>
          </cell>
          <cell r="E59">
            <v>47118</v>
          </cell>
          <cell r="F59" t="str">
            <v>MAVIR</v>
          </cell>
          <cell r="H59">
            <v>49.99</v>
          </cell>
          <cell r="I59">
            <v>400</v>
          </cell>
          <cell r="J59" t="str">
            <v>igen</v>
          </cell>
          <cell r="K59" t="str">
            <v>Szárazföldi telepítésű szélerőmű</v>
          </cell>
          <cell r="L59" t="str">
            <v>WINDONSHORE</v>
          </cell>
          <cell r="M59" t="str">
            <v>igen</v>
          </cell>
          <cell r="N59" t="str">
            <v>nem</v>
          </cell>
          <cell r="O59" t="str">
            <v>nem</v>
          </cell>
          <cell r="P59">
            <v>49.99</v>
          </cell>
          <cell r="Q59">
            <v>0.1</v>
          </cell>
          <cell r="R59" t="str">
            <v>nem</v>
          </cell>
          <cell r="S59">
            <v>0</v>
          </cell>
          <cell r="T59" t="str">
            <v>nem</v>
          </cell>
          <cell r="U59" t="str">
            <v>nem</v>
          </cell>
          <cell r="Y59" t="str">
            <v>SZHO PV1    120.00</v>
          </cell>
          <cell r="AB59">
            <v>5</v>
          </cell>
          <cell r="AC59" t="str">
            <v>MAVIR_518   120.00</v>
          </cell>
          <cell r="AD59">
            <v>47848</v>
          </cell>
          <cell r="AF59">
            <v>52231</v>
          </cell>
          <cell r="BQ59" t="str">
            <v>54/2024 kormány rendelet</v>
          </cell>
        </row>
        <row r="60">
          <cell r="A60">
            <v>112311300054</v>
          </cell>
          <cell r="B60" t="str">
            <v>EDPR Siesta</v>
          </cell>
          <cell r="C60" t="str">
            <v>Vassurány-Szhely-Vép</v>
          </cell>
          <cell r="D60" t="str">
            <v>kiesett</v>
          </cell>
          <cell r="E60">
            <v>47118</v>
          </cell>
          <cell r="F60" t="str">
            <v>MAVIR</v>
          </cell>
          <cell r="H60">
            <v>49.99</v>
          </cell>
          <cell r="I60">
            <v>400</v>
          </cell>
          <cell r="J60" t="str">
            <v>igen</v>
          </cell>
          <cell r="K60" t="str">
            <v>Szárazföldi telepítésű szélerőmű</v>
          </cell>
          <cell r="L60" t="str">
            <v>WINDONSHORE</v>
          </cell>
          <cell r="M60" t="str">
            <v>igen</v>
          </cell>
          <cell r="N60" t="str">
            <v>nem</v>
          </cell>
          <cell r="O60" t="str">
            <v>nem</v>
          </cell>
          <cell r="P60">
            <v>49.99</v>
          </cell>
          <cell r="Q60">
            <v>0.1</v>
          </cell>
          <cell r="R60" t="str">
            <v>nem</v>
          </cell>
          <cell r="S60">
            <v>0</v>
          </cell>
          <cell r="T60" t="str">
            <v>nem</v>
          </cell>
          <cell r="U60" t="str">
            <v>nem</v>
          </cell>
          <cell r="Y60" t="str">
            <v>SZHO PV1    120.00</v>
          </cell>
          <cell r="AB60">
            <v>5</v>
          </cell>
          <cell r="AC60" t="str">
            <v>MAVIR_519   120.00</v>
          </cell>
          <cell r="AD60">
            <v>47848</v>
          </cell>
          <cell r="AF60">
            <v>52231</v>
          </cell>
          <cell r="BQ60" t="str">
            <v>54/2024 kormány rendelet</v>
          </cell>
        </row>
        <row r="61">
          <cell r="A61">
            <v>112311300055</v>
          </cell>
          <cell r="B61" t="str">
            <v>EDPR Pampero</v>
          </cell>
          <cell r="C61" t="str">
            <v>Vép</v>
          </cell>
          <cell r="D61" t="str">
            <v>kiesett</v>
          </cell>
          <cell r="E61">
            <v>47118</v>
          </cell>
          <cell r="F61" t="str">
            <v>MAVIR</v>
          </cell>
          <cell r="H61">
            <v>49.99</v>
          </cell>
          <cell r="I61">
            <v>400</v>
          </cell>
          <cell r="J61" t="str">
            <v>igen</v>
          </cell>
          <cell r="K61" t="str">
            <v>Szárazföldi telepítésű szélerőmű</v>
          </cell>
          <cell r="L61" t="str">
            <v>WINDONSHORE</v>
          </cell>
          <cell r="M61" t="str">
            <v>igen</v>
          </cell>
          <cell r="N61" t="str">
            <v>nem</v>
          </cell>
          <cell r="O61" t="str">
            <v>nem</v>
          </cell>
          <cell r="P61">
            <v>49.99</v>
          </cell>
          <cell r="Q61">
            <v>0.1</v>
          </cell>
          <cell r="R61" t="str">
            <v>nem</v>
          </cell>
          <cell r="S61">
            <v>0</v>
          </cell>
          <cell r="T61" t="str">
            <v>nem</v>
          </cell>
          <cell r="U61" t="str">
            <v>nem</v>
          </cell>
          <cell r="Y61" t="str">
            <v>SZHO PV1    120.00</v>
          </cell>
          <cell r="AB61">
            <v>5</v>
          </cell>
          <cell r="AC61" t="str">
            <v>MAVIR_520   120.00</v>
          </cell>
          <cell r="AD61">
            <v>47848</v>
          </cell>
          <cell r="AF61">
            <v>52231</v>
          </cell>
          <cell r="BQ61" t="str">
            <v>54/2024 kormány rendelet</v>
          </cell>
        </row>
        <row r="62">
          <cell r="A62">
            <v>112311300056</v>
          </cell>
          <cell r="B62" t="str">
            <v>EDPR Zephyr</v>
          </cell>
          <cell r="C62" t="str">
            <v>Gencsapáti_Kőszegpaty</v>
          </cell>
          <cell r="D62" t="str">
            <v>kiesett</v>
          </cell>
          <cell r="E62">
            <v>47118</v>
          </cell>
          <cell r="F62" t="str">
            <v>MAVIR</v>
          </cell>
          <cell r="H62">
            <v>30</v>
          </cell>
          <cell r="I62">
            <v>400</v>
          </cell>
          <cell r="J62" t="str">
            <v>igen</v>
          </cell>
          <cell r="K62" t="str">
            <v>Szárazföldi telepítésű szélerőmű</v>
          </cell>
          <cell r="L62" t="str">
            <v>WINDONSHORE</v>
          </cell>
          <cell r="M62" t="str">
            <v>igen</v>
          </cell>
          <cell r="N62" t="str">
            <v>nem</v>
          </cell>
          <cell r="O62" t="str">
            <v>nem</v>
          </cell>
          <cell r="P62">
            <v>30</v>
          </cell>
          <cell r="Q62">
            <v>0.1</v>
          </cell>
          <cell r="R62" t="str">
            <v>nem</v>
          </cell>
          <cell r="S62">
            <v>0</v>
          </cell>
          <cell r="T62" t="str">
            <v>nem</v>
          </cell>
          <cell r="U62" t="str">
            <v>nem</v>
          </cell>
          <cell r="Y62" t="str">
            <v>SZHO PV1    120.00</v>
          </cell>
          <cell r="AB62">
            <v>5</v>
          </cell>
          <cell r="AC62" t="str">
            <v>MAVIR_521   120.00</v>
          </cell>
          <cell r="AD62">
            <v>47848</v>
          </cell>
          <cell r="AF62">
            <v>52231</v>
          </cell>
          <cell r="BQ62" t="str">
            <v>54/2024 kormány rendelet</v>
          </cell>
        </row>
        <row r="63">
          <cell r="A63">
            <v>112311300057</v>
          </cell>
          <cell r="B63" t="str">
            <v>Euronergy Omicron</v>
          </cell>
          <cell r="C63" t="str">
            <v>Tárkány</v>
          </cell>
          <cell r="D63" t="str">
            <v>kiesett</v>
          </cell>
          <cell r="E63">
            <v>46203</v>
          </cell>
          <cell r="F63" t="str">
            <v>MAVIR</v>
          </cell>
          <cell r="H63">
            <v>49</v>
          </cell>
          <cell r="I63">
            <v>132</v>
          </cell>
          <cell r="J63" t="str">
            <v>igen</v>
          </cell>
          <cell r="K63" t="str">
            <v>Szárazföldi telepítésű szélerőmű</v>
          </cell>
          <cell r="L63" t="str">
            <v>WINDONSHORE</v>
          </cell>
          <cell r="M63" t="str">
            <v>igen</v>
          </cell>
          <cell r="N63" t="str">
            <v>nem</v>
          </cell>
          <cell r="O63" t="str">
            <v>nem</v>
          </cell>
          <cell r="P63">
            <v>49</v>
          </cell>
          <cell r="Q63">
            <v>49</v>
          </cell>
          <cell r="R63" t="str">
            <v>nem</v>
          </cell>
          <cell r="S63">
            <v>0</v>
          </cell>
          <cell r="T63" t="str">
            <v>nem</v>
          </cell>
          <cell r="U63" t="str">
            <v>nem</v>
          </cell>
          <cell r="Y63" t="str">
            <v>GYOR B      120.00</v>
          </cell>
          <cell r="AB63">
            <v>3</v>
          </cell>
          <cell r="AC63" t="str">
            <v>MAVIR_474   120.00</v>
          </cell>
          <cell r="AD63">
            <v>46752</v>
          </cell>
          <cell r="AF63">
            <v>52231</v>
          </cell>
          <cell r="BQ63" t="str">
            <v>54/2024 kormány rendelet</v>
          </cell>
        </row>
        <row r="64">
          <cell r="A64">
            <v>112311300057</v>
          </cell>
          <cell r="B64" t="str">
            <v>Euronergy Omicron</v>
          </cell>
          <cell r="C64" t="str">
            <v>Tárkány</v>
          </cell>
          <cell r="D64" t="str">
            <v>kiesett</v>
          </cell>
          <cell r="E64">
            <v>46203</v>
          </cell>
          <cell r="F64" t="str">
            <v>MAVIR</v>
          </cell>
          <cell r="H64">
            <v>49</v>
          </cell>
          <cell r="I64">
            <v>132</v>
          </cell>
          <cell r="J64" t="str">
            <v>igen</v>
          </cell>
          <cell r="K64" t="str">
            <v>-</v>
          </cell>
          <cell r="L64" t="str">
            <v>BATTERYSTRG</v>
          </cell>
          <cell r="M64" t="str">
            <v>igen</v>
          </cell>
          <cell r="N64" t="str">
            <v>nem</v>
          </cell>
          <cell r="O64" t="str">
            <v>nem</v>
          </cell>
          <cell r="P64">
            <v>49</v>
          </cell>
          <cell r="Q64">
            <v>49</v>
          </cell>
          <cell r="R64" t="str">
            <v>nem</v>
          </cell>
          <cell r="S64">
            <v>98</v>
          </cell>
          <cell r="T64" t="str">
            <v>nem</v>
          </cell>
          <cell r="U64" t="str">
            <v>nem</v>
          </cell>
          <cell r="Y64" t="str">
            <v>GYOR B      120.00</v>
          </cell>
          <cell r="AB64">
            <v>3</v>
          </cell>
          <cell r="AC64" t="str">
            <v>MAVIR_474   120.00</v>
          </cell>
          <cell r="AD64">
            <v>46752</v>
          </cell>
          <cell r="AE64">
            <v>46752</v>
          </cell>
          <cell r="AF64">
            <v>52231</v>
          </cell>
          <cell r="BQ64" t="str">
            <v>54/2024 kormány rendelet</v>
          </cell>
        </row>
        <row r="65">
          <cell r="A65">
            <v>112311300058</v>
          </cell>
          <cell r="B65" t="str">
            <v>Euronergy Omicron</v>
          </cell>
          <cell r="C65" t="str">
            <v>Tárkány</v>
          </cell>
          <cell r="D65" t="str">
            <v>kiesett</v>
          </cell>
          <cell r="E65">
            <v>46203</v>
          </cell>
          <cell r="F65" t="str">
            <v>MAVIR</v>
          </cell>
          <cell r="H65">
            <v>49</v>
          </cell>
          <cell r="I65">
            <v>132</v>
          </cell>
          <cell r="J65" t="str">
            <v>igen</v>
          </cell>
          <cell r="K65" t="str">
            <v>Szárazföldi telepítésű szélerőmű</v>
          </cell>
          <cell r="L65" t="str">
            <v>WINDONSHORE</v>
          </cell>
          <cell r="M65" t="str">
            <v>igen</v>
          </cell>
          <cell r="N65" t="str">
            <v>nem</v>
          </cell>
          <cell r="O65" t="str">
            <v>nem</v>
          </cell>
          <cell r="P65">
            <v>49</v>
          </cell>
          <cell r="Q65">
            <v>49</v>
          </cell>
          <cell r="R65" t="str">
            <v>nem</v>
          </cell>
          <cell r="S65">
            <v>0</v>
          </cell>
          <cell r="T65" t="str">
            <v>nem</v>
          </cell>
          <cell r="U65" t="str">
            <v>nem</v>
          </cell>
          <cell r="Y65" t="str">
            <v>GYOR B      120.00</v>
          </cell>
          <cell r="AB65">
            <v>3</v>
          </cell>
          <cell r="AC65" t="str">
            <v>MAVIR_475   120.00</v>
          </cell>
          <cell r="AD65">
            <v>46752</v>
          </cell>
          <cell r="AF65">
            <v>52231</v>
          </cell>
          <cell r="BQ65" t="str">
            <v>54/2024 kormány rendelet</v>
          </cell>
        </row>
        <row r="66">
          <cell r="A66">
            <v>112311300058</v>
          </cell>
          <cell r="B66" t="str">
            <v>Euronergy Omicron</v>
          </cell>
          <cell r="C66" t="str">
            <v>Tárkány</v>
          </cell>
          <cell r="D66" t="str">
            <v>kiesett</v>
          </cell>
          <cell r="E66">
            <v>46203</v>
          </cell>
          <cell r="F66" t="str">
            <v>MAVIR</v>
          </cell>
          <cell r="H66">
            <v>49</v>
          </cell>
          <cell r="I66">
            <v>132</v>
          </cell>
          <cell r="J66" t="str">
            <v>igen</v>
          </cell>
          <cell r="K66" t="str">
            <v>-</v>
          </cell>
          <cell r="L66" t="str">
            <v>BATTERYSTRG</v>
          </cell>
          <cell r="M66" t="str">
            <v>igen</v>
          </cell>
          <cell r="N66" t="str">
            <v>nem</v>
          </cell>
          <cell r="O66" t="str">
            <v>nem</v>
          </cell>
          <cell r="P66">
            <v>49</v>
          </cell>
          <cell r="Q66">
            <v>49</v>
          </cell>
          <cell r="R66" t="str">
            <v>nem</v>
          </cell>
          <cell r="S66">
            <v>98</v>
          </cell>
          <cell r="T66" t="str">
            <v>nem</v>
          </cell>
          <cell r="U66" t="str">
            <v>nem</v>
          </cell>
          <cell r="Y66" t="str">
            <v>GYOR B      120.00</v>
          </cell>
          <cell r="AB66">
            <v>3</v>
          </cell>
          <cell r="AC66" t="str">
            <v>MAVIR_475   120.00</v>
          </cell>
          <cell r="AD66">
            <v>46752</v>
          </cell>
          <cell r="AE66">
            <v>46752</v>
          </cell>
          <cell r="AF66">
            <v>52231</v>
          </cell>
          <cell r="BQ66" t="str">
            <v>54/2024 kormány rendelet</v>
          </cell>
        </row>
        <row r="67">
          <cell r="A67">
            <v>112311300059</v>
          </cell>
          <cell r="B67" t="str">
            <v>Euronergy Omicron</v>
          </cell>
          <cell r="C67" t="str">
            <v>Kerékteleki</v>
          </cell>
          <cell r="D67" t="str">
            <v>kiesett</v>
          </cell>
          <cell r="E67">
            <v>46203</v>
          </cell>
          <cell r="F67" t="str">
            <v>MAVIR</v>
          </cell>
          <cell r="H67">
            <v>49</v>
          </cell>
          <cell r="I67">
            <v>132</v>
          </cell>
          <cell r="J67" t="str">
            <v>igen</v>
          </cell>
          <cell r="K67" t="str">
            <v>Szárazföldi telepítésű szélerőmű</v>
          </cell>
          <cell r="L67" t="str">
            <v>WINDONSHORE</v>
          </cell>
          <cell r="M67" t="str">
            <v>igen</v>
          </cell>
          <cell r="N67" t="str">
            <v>nem</v>
          </cell>
          <cell r="O67" t="str">
            <v>nem</v>
          </cell>
          <cell r="P67">
            <v>49</v>
          </cell>
          <cell r="Q67">
            <v>49</v>
          </cell>
          <cell r="R67" t="str">
            <v>nem</v>
          </cell>
          <cell r="S67">
            <v>0</v>
          </cell>
          <cell r="T67" t="str">
            <v>nem</v>
          </cell>
          <cell r="U67" t="str">
            <v>nem</v>
          </cell>
          <cell r="Y67" t="str">
            <v>GYOR B      120.00</v>
          </cell>
          <cell r="AB67">
            <v>3</v>
          </cell>
          <cell r="AC67" t="str">
            <v>MAVIR_476   120.00</v>
          </cell>
          <cell r="AD67">
            <v>46752</v>
          </cell>
          <cell r="AF67">
            <v>52231</v>
          </cell>
          <cell r="BQ67" t="str">
            <v>54/2024 kormány rendelet</v>
          </cell>
        </row>
        <row r="68">
          <cell r="A68">
            <v>112311300059</v>
          </cell>
          <cell r="B68" t="str">
            <v>Euronergy Omicron</v>
          </cell>
          <cell r="C68" t="str">
            <v>Kerékteleki</v>
          </cell>
          <cell r="D68" t="str">
            <v>kiesett</v>
          </cell>
          <cell r="E68">
            <v>46203</v>
          </cell>
          <cell r="F68" t="str">
            <v>MAVIR</v>
          </cell>
          <cell r="H68">
            <v>49</v>
          </cell>
          <cell r="I68">
            <v>132</v>
          </cell>
          <cell r="J68" t="str">
            <v>igen</v>
          </cell>
          <cell r="K68" t="str">
            <v>-</v>
          </cell>
          <cell r="L68" t="str">
            <v>BATTERYSTRG</v>
          </cell>
          <cell r="M68" t="str">
            <v>igen</v>
          </cell>
          <cell r="N68" t="str">
            <v>nem</v>
          </cell>
          <cell r="O68" t="str">
            <v>nem</v>
          </cell>
          <cell r="P68">
            <v>49</v>
          </cell>
          <cell r="Q68">
            <v>49</v>
          </cell>
          <cell r="R68" t="str">
            <v>nem</v>
          </cell>
          <cell r="S68">
            <v>98</v>
          </cell>
          <cell r="T68" t="str">
            <v>nem</v>
          </cell>
          <cell r="U68" t="str">
            <v>nem</v>
          </cell>
          <cell r="Y68" t="str">
            <v>GYOR B      120.00</v>
          </cell>
          <cell r="AB68">
            <v>3</v>
          </cell>
          <cell r="AC68" t="str">
            <v>MAVIR_476   120.00</v>
          </cell>
          <cell r="AD68">
            <v>46752</v>
          </cell>
          <cell r="AE68">
            <v>46752</v>
          </cell>
          <cell r="AF68">
            <v>52231</v>
          </cell>
          <cell r="BQ68" t="str">
            <v>54/2024 kormány rendelet</v>
          </cell>
        </row>
        <row r="69">
          <cell r="A69">
            <v>112311300060</v>
          </cell>
          <cell r="B69" t="str">
            <v>Euronergy Omicron</v>
          </cell>
          <cell r="C69" t="str">
            <v>Kerékteleki</v>
          </cell>
          <cell r="D69" t="str">
            <v>kiesett</v>
          </cell>
          <cell r="E69">
            <v>46203</v>
          </cell>
          <cell r="F69" t="str">
            <v>MAVIR</v>
          </cell>
          <cell r="H69">
            <v>49</v>
          </cell>
          <cell r="I69">
            <v>132</v>
          </cell>
          <cell r="J69" t="str">
            <v>igen</v>
          </cell>
          <cell r="K69" t="str">
            <v>Szárazföldi telepítésű szélerőmű</v>
          </cell>
          <cell r="L69" t="str">
            <v>WINDONSHORE</v>
          </cell>
          <cell r="M69" t="str">
            <v>igen</v>
          </cell>
          <cell r="N69" t="str">
            <v>nem</v>
          </cell>
          <cell r="O69" t="str">
            <v>nem</v>
          </cell>
          <cell r="P69">
            <v>49</v>
          </cell>
          <cell r="Q69">
            <v>49</v>
          </cell>
          <cell r="R69" t="str">
            <v>nem</v>
          </cell>
          <cell r="S69">
            <v>0</v>
          </cell>
          <cell r="T69" t="str">
            <v>nem</v>
          </cell>
          <cell r="U69" t="str">
            <v>nem</v>
          </cell>
          <cell r="Y69" t="str">
            <v>GYOR B      120.00</v>
          </cell>
          <cell r="AB69">
            <v>3</v>
          </cell>
          <cell r="AC69" t="str">
            <v>MAVIR_477   120.00</v>
          </cell>
          <cell r="AD69">
            <v>46752</v>
          </cell>
          <cell r="AF69">
            <v>52231</v>
          </cell>
          <cell r="BQ69" t="str">
            <v>54/2024 kormány rendelet</v>
          </cell>
        </row>
        <row r="70">
          <cell r="A70">
            <v>112311300060</v>
          </cell>
          <cell r="B70" t="str">
            <v>Euronergy Omicron</v>
          </cell>
          <cell r="C70" t="str">
            <v>Kerékteleki</v>
          </cell>
          <cell r="D70" t="str">
            <v>kiesett</v>
          </cell>
          <cell r="E70">
            <v>46203</v>
          </cell>
          <cell r="F70" t="str">
            <v>MAVIR</v>
          </cell>
          <cell r="H70">
            <v>49</v>
          </cell>
          <cell r="I70">
            <v>132</v>
          </cell>
          <cell r="J70" t="str">
            <v>igen</v>
          </cell>
          <cell r="K70" t="str">
            <v>-</v>
          </cell>
          <cell r="L70" t="str">
            <v>BATTERYSTRG</v>
          </cell>
          <cell r="M70" t="str">
            <v>igen</v>
          </cell>
          <cell r="N70" t="str">
            <v>nem</v>
          </cell>
          <cell r="O70" t="str">
            <v>nem</v>
          </cell>
          <cell r="P70">
            <v>49</v>
          </cell>
          <cell r="Q70">
            <v>49</v>
          </cell>
          <cell r="R70" t="str">
            <v>nem</v>
          </cell>
          <cell r="S70">
            <v>98</v>
          </cell>
          <cell r="T70" t="str">
            <v>nem</v>
          </cell>
          <cell r="U70" t="str">
            <v>nem</v>
          </cell>
          <cell r="Y70" t="str">
            <v>GYOR B      120.00</v>
          </cell>
          <cell r="AB70">
            <v>3</v>
          </cell>
          <cell r="AC70" t="str">
            <v>MAVIR_477   120.00</v>
          </cell>
          <cell r="AD70">
            <v>46752</v>
          </cell>
          <cell r="AE70">
            <v>46752</v>
          </cell>
          <cell r="AF70">
            <v>52231</v>
          </cell>
          <cell r="BQ70" t="str">
            <v>54/2024 kormány rendelet</v>
          </cell>
        </row>
        <row r="71">
          <cell r="A71">
            <v>112311300061</v>
          </cell>
          <cell r="B71" t="str">
            <v>Euronergy Arrabona</v>
          </cell>
          <cell r="C71" t="str">
            <v>Beled</v>
          </cell>
          <cell r="D71" t="str">
            <v>előrejelzett</v>
          </cell>
          <cell r="E71">
            <v>46203</v>
          </cell>
          <cell r="F71" t="str">
            <v>MAVIR</v>
          </cell>
          <cell r="H71">
            <v>49</v>
          </cell>
          <cell r="I71">
            <v>400</v>
          </cell>
          <cell r="J71" t="str">
            <v>igen</v>
          </cell>
          <cell r="K71" t="str">
            <v>Szárazföldi telepítésű szélerőmű</v>
          </cell>
          <cell r="L71" t="str">
            <v>WINDONSHORE</v>
          </cell>
          <cell r="M71" t="str">
            <v>igen</v>
          </cell>
          <cell r="N71" t="str">
            <v>nem</v>
          </cell>
          <cell r="O71" t="str">
            <v>nem</v>
          </cell>
          <cell r="P71">
            <v>49</v>
          </cell>
          <cell r="Q71">
            <v>49</v>
          </cell>
          <cell r="R71" t="str">
            <v>nem</v>
          </cell>
          <cell r="S71">
            <v>0</v>
          </cell>
          <cell r="T71" t="str">
            <v>nem</v>
          </cell>
          <cell r="U71" t="str">
            <v>nem</v>
          </cell>
          <cell r="Y71" t="str">
            <v>VADO PV3    120.00</v>
          </cell>
          <cell r="AB71">
            <v>7</v>
          </cell>
          <cell r="AC71" t="str">
            <v>MAVIR_615   120.00</v>
          </cell>
          <cell r="AD71">
            <v>47483</v>
          </cell>
          <cell r="AF71">
            <v>47483</v>
          </cell>
          <cell r="AK71">
            <v>1408.4337021972779</v>
          </cell>
          <cell r="AL71">
            <v>838.53826533573954</v>
          </cell>
          <cell r="AM71">
            <v>0</v>
          </cell>
          <cell r="AN71">
            <v>11.382460675000001</v>
          </cell>
          <cell r="AO71">
            <v>1303.668181829875</v>
          </cell>
          <cell r="AP71">
            <v>0</v>
          </cell>
          <cell r="AQ71">
            <v>32.918005662500001</v>
          </cell>
          <cell r="AR71">
            <v>0</v>
          </cell>
          <cell r="AS71">
            <v>47483</v>
          </cell>
          <cell r="AT71" t="str">
            <v>igen</v>
          </cell>
          <cell r="AY71">
            <v>47483</v>
          </cell>
          <cell r="BA71">
            <v>1413.8909458063802</v>
          </cell>
          <cell r="BB71">
            <v>875.445295850805</v>
          </cell>
          <cell r="BC71">
            <v>0</v>
          </cell>
          <cell r="BD71">
            <v>11.382460675000001</v>
          </cell>
          <cell r="BE71">
            <v>993.02024248775001</v>
          </cell>
          <cell r="BF71">
            <v>0</v>
          </cell>
          <cell r="BG71">
            <v>32.918005662500001</v>
          </cell>
          <cell r="BH71">
            <v>0</v>
          </cell>
          <cell r="BI71" t="str">
            <v>nem kell</v>
          </cell>
        </row>
        <row r="72">
          <cell r="A72">
            <v>112311300061</v>
          </cell>
          <cell r="B72" t="str">
            <v>Euronergy Arrabona</v>
          </cell>
          <cell r="C72" t="str">
            <v>Beled</v>
          </cell>
          <cell r="D72" t="str">
            <v>előrejelzett</v>
          </cell>
          <cell r="E72">
            <v>46203</v>
          </cell>
          <cell r="F72" t="str">
            <v>MAVIR</v>
          </cell>
          <cell r="H72">
            <v>49</v>
          </cell>
          <cell r="I72">
            <v>400</v>
          </cell>
          <cell r="J72" t="str">
            <v>igen</v>
          </cell>
          <cell r="K72" t="str">
            <v>-</v>
          </cell>
          <cell r="L72" t="str">
            <v>BATTERYSTRG</v>
          </cell>
          <cell r="M72" t="str">
            <v>igen</v>
          </cell>
          <cell r="N72" t="str">
            <v>nem</v>
          </cell>
          <cell r="O72" t="str">
            <v>nem</v>
          </cell>
          <cell r="P72">
            <v>49</v>
          </cell>
          <cell r="Q72">
            <v>49</v>
          </cell>
          <cell r="R72" t="str">
            <v>nem</v>
          </cell>
          <cell r="S72">
            <v>98</v>
          </cell>
          <cell r="T72" t="str">
            <v>nem</v>
          </cell>
          <cell r="U72" t="str">
            <v>nem</v>
          </cell>
          <cell r="Y72" t="str">
            <v>VADO PV3    120.00</v>
          </cell>
          <cell r="AB72">
            <v>7</v>
          </cell>
          <cell r="AC72" t="str">
            <v>MAVIR_615   120.00</v>
          </cell>
          <cell r="AD72">
            <v>47483</v>
          </cell>
          <cell r="AF72">
            <v>47483</v>
          </cell>
          <cell r="AS72">
            <v>47483</v>
          </cell>
          <cell r="AT72" t="str">
            <v>igen</v>
          </cell>
          <cell r="BI72" t="str">
            <v>nem kell</v>
          </cell>
        </row>
        <row r="73">
          <cell r="A73">
            <v>112311300062</v>
          </cell>
          <cell r="B73" t="str">
            <v>Euronergy Arrabona</v>
          </cell>
          <cell r="C73" t="str">
            <v>Beled</v>
          </cell>
          <cell r="D73" t="str">
            <v>előrejelzett</v>
          </cell>
          <cell r="E73">
            <v>46203</v>
          </cell>
          <cell r="F73" t="str">
            <v>MAVIR</v>
          </cell>
          <cell r="H73">
            <v>49</v>
          </cell>
          <cell r="I73">
            <v>400</v>
          </cell>
          <cell r="J73" t="str">
            <v>igen</v>
          </cell>
          <cell r="K73" t="str">
            <v>Szárazföldi telepítésű szélerőmű</v>
          </cell>
          <cell r="L73" t="str">
            <v>WINDONSHORE</v>
          </cell>
          <cell r="M73" t="str">
            <v>igen</v>
          </cell>
          <cell r="N73" t="str">
            <v>nem</v>
          </cell>
          <cell r="O73" t="str">
            <v>nem</v>
          </cell>
          <cell r="P73">
            <v>49</v>
          </cell>
          <cell r="Q73">
            <v>49</v>
          </cell>
          <cell r="R73" t="str">
            <v>nem</v>
          </cell>
          <cell r="S73">
            <v>0</v>
          </cell>
          <cell r="T73" t="str">
            <v>nem</v>
          </cell>
          <cell r="U73" t="str">
            <v>nem</v>
          </cell>
          <cell r="Y73" t="str">
            <v>VADO PV3    120.00</v>
          </cell>
          <cell r="AB73">
            <v>7</v>
          </cell>
          <cell r="AC73" t="str">
            <v>MAVIR_616   120.00</v>
          </cell>
          <cell r="AD73">
            <v>47483</v>
          </cell>
          <cell r="AF73">
            <v>47483</v>
          </cell>
          <cell r="AK73">
            <v>1408.4337021972779</v>
          </cell>
          <cell r="AL73">
            <v>838.53826533573954</v>
          </cell>
          <cell r="AM73">
            <v>0</v>
          </cell>
          <cell r="AN73">
            <v>11.382460675000001</v>
          </cell>
          <cell r="AO73">
            <v>1303.668181829875</v>
          </cell>
          <cell r="AP73">
            <v>0</v>
          </cell>
          <cell r="AQ73">
            <v>32.918005662500001</v>
          </cell>
          <cell r="AR73">
            <v>0</v>
          </cell>
          <cell r="AS73">
            <v>47483</v>
          </cell>
          <cell r="AT73" t="str">
            <v>igen</v>
          </cell>
          <cell r="AY73">
            <v>47483</v>
          </cell>
          <cell r="BA73">
            <v>1413.8909458063802</v>
          </cell>
          <cell r="BB73">
            <v>875.445295850805</v>
          </cell>
          <cell r="BC73">
            <v>0</v>
          </cell>
          <cell r="BD73">
            <v>11.382460675000001</v>
          </cell>
          <cell r="BE73">
            <v>993.02024248775001</v>
          </cell>
          <cell r="BF73">
            <v>0</v>
          </cell>
          <cell r="BG73">
            <v>32.918005662500001</v>
          </cell>
          <cell r="BH73">
            <v>0</v>
          </cell>
          <cell r="BI73" t="str">
            <v>nem kell</v>
          </cell>
        </row>
        <row r="74">
          <cell r="A74">
            <v>112311300062</v>
          </cell>
          <cell r="B74" t="str">
            <v>Euronergy Arrabona</v>
          </cell>
          <cell r="C74" t="str">
            <v>Beled</v>
          </cell>
          <cell r="D74" t="str">
            <v>előrejelzett</v>
          </cell>
          <cell r="E74">
            <v>46203</v>
          </cell>
          <cell r="F74" t="str">
            <v>MAVIR</v>
          </cell>
          <cell r="H74">
            <v>49</v>
          </cell>
          <cell r="I74">
            <v>400</v>
          </cell>
          <cell r="J74" t="str">
            <v>igen</v>
          </cell>
          <cell r="K74" t="str">
            <v>-</v>
          </cell>
          <cell r="L74" t="str">
            <v>BATTERYSTRG</v>
          </cell>
          <cell r="M74" t="str">
            <v>igen</v>
          </cell>
          <cell r="N74" t="str">
            <v>nem</v>
          </cell>
          <cell r="O74" t="str">
            <v>nem</v>
          </cell>
          <cell r="P74">
            <v>49</v>
          </cell>
          <cell r="Q74">
            <v>49</v>
          </cell>
          <cell r="R74" t="str">
            <v>nem</v>
          </cell>
          <cell r="S74">
            <v>98</v>
          </cell>
          <cell r="T74" t="str">
            <v>nem</v>
          </cell>
          <cell r="U74" t="str">
            <v>nem</v>
          </cell>
          <cell r="Y74" t="str">
            <v>VADO PV3    120.00</v>
          </cell>
          <cell r="AB74">
            <v>7</v>
          </cell>
          <cell r="AC74" t="str">
            <v>MAVIR_616   120.00</v>
          </cell>
          <cell r="AD74">
            <v>47483</v>
          </cell>
          <cell r="AF74">
            <v>47483</v>
          </cell>
          <cell r="AS74">
            <v>47483</v>
          </cell>
          <cell r="AT74" t="str">
            <v>igen</v>
          </cell>
          <cell r="BI74" t="str">
            <v>nem kell</v>
          </cell>
        </row>
        <row r="75">
          <cell r="A75">
            <v>112311300063</v>
          </cell>
          <cell r="B75" t="str">
            <v>Euronergy Arrabona</v>
          </cell>
          <cell r="C75" t="str">
            <v>Mihályi</v>
          </cell>
          <cell r="D75" t="str">
            <v>előrejelzett</v>
          </cell>
          <cell r="E75">
            <v>46203</v>
          </cell>
          <cell r="F75" t="str">
            <v>MAVIR</v>
          </cell>
          <cell r="H75">
            <v>49</v>
          </cell>
          <cell r="I75">
            <v>400</v>
          </cell>
          <cell r="J75" t="str">
            <v>igen</v>
          </cell>
          <cell r="K75" t="str">
            <v>Szárazföldi telepítésű szélerőmű</v>
          </cell>
          <cell r="L75" t="str">
            <v>WINDONSHORE</v>
          </cell>
          <cell r="M75" t="str">
            <v>igen</v>
          </cell>
          <cell r="N75" t="str">
            <v>nem</v>
          </cell>
          <cell r="O75" t="str">
            <v>nem</v>
          </cell>
          <cell r="P75">
            <v>49</v>
          </cell>
          <cell r="Q75">
            <v>49</v>
          </cell>
          <cell r="R75" t="str">
            <v>nem</v>
          </cell>
          <cell r="S75">
            <v>0</v>
          </cell>
          <cell r="T75" t="str">
            <v>nem</v>
          </cell>
          <cell r="U75" t="str">
            <v>nem</v>
          </cell>
          <cell r="Y75" t="str">
            <v>VADO PV3    120.00</v>
          </cell>
          <cell r="AB75">
            <v>7</v>
          </cell>
          <cell r="AC75" t="str">
            <v>MAVIR_617   120.00</v>
          </cell>
          <cell r="AD75">
            <v>47483</v>
          </cell>
          <cell r="AF75">
            <v>47483</v>
          </cell>
          <cell r="AK75">
            <v>1408.4337021972779</v>
          </cell>
          <cell r="AL75">
            <v>838.53826533573954</v>
          </cell>
          <cell r="AM75">
            <v>0</v>
          </cell>
          <cell r="AN75">
            <v>11.382460675000001</v>
          </cell>
          <cell r="AO75">
            <v>1303.668181829875</v>
          </cell>
          <cell r="AP75">
            <v>0</v>
          </cell>
          <cell r="AQ75">
            <v>32.918005662500001</v>
          </cell>
          <cell r="AR75">
            <v>0</v>
          </cell>
          <cell r="AS75">
            <v>47483</v>
          </cell>
          <cell r="AT75" t="str">
            <v>igen</v>
          </cell>
          <cell r="AY75">
            <v>47483</v>
          </cell>
          <cell r="BA75">
            <v>1413.8909458063802</v>
          </cell>
          <cell r="BB75">
            <v>875.445295850805</v>
          </cell>
          <cell r="BC75">
            <v>0</v>
          </cell>
          <cell r="BD75">
            <v>11.382460675000001</v>
          </cell>
          <cell r="BE75">
            <v>993.02024248775001</v>
          </cell>
          <cell r="BF75">
            <v>0</v>
          </cell>
          <cell r="BG75">
            <v>32.918005662500001</v>
          </cell>
          <cell r="BH75">
            <v>0</v>
          </cell>
          <cell r="BI75" t="str">
            <v>nem kell</v>
          </cell>
        </row>
        <row r="76">
          <cell r="A76">
            <v>112311300063</v>
          </cell>
          <cell r="B76" t="str">
            <v>Euronergy Arrabona</v>
          </cell>
          <cell r="C76" t="str">
            <v>Mihályi</v>
          </cell>
          <cell r="D76" t="str">
            <v>előrejelzett</v>
          </cell>
          <cell r="E76">
            <v>46203</v>
          </cell>
          <cell r="F76" t="str">
            <v>MAVIR</v>
          </cell>
          <cell r="H76">
            <v>49</v>
          </cell>
          <cell r="I76">
            <v>400</v>
          </cell>
          <cell r="J76" t="str">
            <v>igen</v>
          </cell>
          <cell r="K76" t="str">
            <v>-</v>
          </cell>
          <cell r="L76" t="str">
            <v>BATTERYSTRG</v>
          </cell>
          <cell r="M76" t="str">
            <v>igen</v>
          </cell>
          <cell r="N76" t="str">
            <v>nem</v>
          </cell>
          <cell r="O76" t="str">
            <v>nem</v>
          </cell>
          <cell r="P76">
            <v>49</v>
          </cell>
          <cell r="Q76">
            <v>49</v>
          </cell>
          <cell r="R76" t="str">
            <v>nem</v>
          </cell>
          <cell r="S76">
            <v>98</v>
          </cell>
          <cell r="T76" t="str">
            <v>nem</v>
          </cell>
          <cell r="U76" t="str">
            <v>nem</v>
          </cell>
          <cell r="Y76" t="str">
            <v>VADO PV3    120.00</v>
          </cell>
          <cell r="AB76">
            <v>7</v>
          </cell>
          <cell r="AC76" t="str">
            <v>MAVIR_617   120.00</v>
          </cell>
          <cell r="AD76">
            <v>47483</v>
          </cell>
          <cell r="AF76">
            <v>47483</v>
          </cell>
          <cell r="AS76">
            <v>47483</v>
          </cell>
          <cell r="AT76" t="str">
            <v>igen</v>
          </cell>
          <cell r="BI76" t="str">
            <v>nem kell</v>
          </cell>
        </row>
        <row r="77">
          <cell r="A77">
            <v>112311300064</v>
          </cell>
          <cell r="B77" t="str">
            <v>Euronergy Arrabona</v>
          </cell>
          <cell r="C77" t="str">
            <v>Vadosfa</v>
          </cell>
          <cell r="D77" t="str">
            <v>előrejelzett</v>
          </cell>
          <cell r="E77">
            <v>46203</v>
          </cell>
          <cell r="F77" t="str">
            <v>MAVIR</v>
          </cell>
          <cell r="H77">
            <v>49</v>
          </cell>
          <cell r="I77">
            <v>400</v>
          </cell>
          <cell r="J77" t="str">
            <v>igen</v>
          </cell>
          <cell r="K77" t="str">
            <v>Szárazföldi telepítésű szélerőmű</v>
          </cell>
          <cell r="L77" t="str">
            <v>WINDONSHORE</v>
          </cell>
          <cell r="M77" t="str">
            <v>igen</v>
          </cell>
          <cell r="N77" t="str">
            <v>nem</v>
          </cell>
          <cell r="O77" t="str">
            <v>nem</v>
          </cell>
          <cell r="P77">
            <v>49</v>
          </cell>
          <cell r="Q77">
            <v>49</v>
          </cell>
          <cell r="R77" t="str">
            <v>nem</v>
          </cell>
          <cell r="S77">
            <v>0</v>
          </cell>
          <cell r="T77" t="str">
            <v>nem</v>
          </cell>
          <cell r="U77" t="str">
            <v>nem</v>
          </cell>
          <cell r="Y77" t="str">
            <v>VADO PV3    120.00</v>
          </cell>
          <cell r="AB77">
            <v>7</v>
          </cell>
          <cell r="AC77" t="str">
            <v>MAVIR_618   120.00</v>
          </cell>
          <cell r="AD77">
            <v>47483</v>
          </cell>
          <cell r="AF77">
            <v>47483</v>
          </cell>
          <cell r="AK77">
            <v>1408.4337021972779</v>
          </cell>
          <cell r="AL77">
            <v>838.53826533573954</v>
          </cell>
          <cell r="AM77">
            <v>0</v>
          </cell>
          <cell r="AN77">
            <v>11.382460675000001</v>
          </cell>
          <cell r="AO77">
            <v>1303.668181829875</v>
          </cell>
          <cell r="AP77">
            <v>0</v>
          </cell>
          <cell r="AQ77">
            <v>32.918005662500001</v>
          </cell>
          <cell r="AR77">
            <v>0</v>
          </cell>
          <cell r="AS77">
            <v>47483</v>
          </cell>
          <cell r="AT77" t="str">
            <v>igen</v>
          </cell>
          <cell r="AY77">
            <v>47483</v>
          </cell>
          <cell r="BA77">
            <v>1413.8909458063802</v>
          </cell>
          <cell r="BB77">
            <v>875.445295850805</v>
          </cell>
          <cell r="BC77">
            <v>0</v>
          </cell>
          <cell r="BD77">
            <v>11.382460675000001</v>
          </cell>
          <cell r="BE77">
            <v>993.02024248775001</v>
          </cell>
          <cell r="BF77">
            <v>0</v>
          </cell>
          <cell r="BG77">
            <v>32.918005662500001</v>
          </cell>
          <cell r="BH77">
            <v>0</v>
          </cell>
          <cell r="BI77" t="str">
            <v>nem kell</v>
          </cell>
        </row>
        <row r="78">
          <cell r="A78">
            <v>112311300064</v>
          </cell>
          <cell r="B78" t="str">
            <v>Euronergy Arrabona</v>
          </cell>
          <cell r="C78" t="str">
            <v>Vadosfa</v>
          </cell>
          <cell r="D78" t="str">
            <v>előrejelzett</v>
          </cell>
          <cell r="E78">
            <v>46203</v>
          </cell>
          <cell r="F78" t="str">
            <v>MAVIR</v>
          </cell>
          <cell r="H78">
            <v>49</v>
          </cell>
          <cell r="I78">
            <v>400</v>
          </cell>
          <cell r="J78" t="str">
            <v>igen</v>
          </cell>
          <cell r="K78" t="str">
            <v>-</v>
          </cell>
          <cell r="L78" t="str">
            <v>BATTERYSTRG</v>
          </cell>
          <cell r="M78" t="str">
            <v>igen</v>
          </cell>
          <cell r="N78" t="str">
            <v>nem</v>
          </cell>
          <cell r="O78" t="str">
            <v>nem</v>
          </cell>
          <cell r="P78">
            <v>49</v>
          </cell>
          <cell r="Q78">
            <v>49</v>
          </cell>
          <cell r="R78" t="str">
            <v>nem</v>
          </cell>
          <cell r="S78">
            <v>98</v>
          </cell>
          <cell r="T78" t="str">
            <v>nem</v>
          </cell>
          <cell r="U78" t="str">
            <v>nem</v>
          </cell>
          <cell r="Y78" t="str">
            <v>VADO PV3    120.00</v>
          </cell>
          <cell r="AB78">
            <v>7</v>
          </cell>
          <cell r="AC78" t="str">
            <v>MAVIR_618   120.00</v>
          </cell>
          <cell r="AD78">
            <v>47483</v>
          </cell>
          <cell r="AF78">
            <v>47483</v>
          </cell>
          <cell r="BI78" t="str">
            <v>nem kell</v>
          </cell>
        </row>
        <row r="79">
          <cell r="A79">
            <v>112311300065</v>
          </cell>
          <cell r="B79" t="str">
            <v>Green Way Global Kft.</v>
          </cell>
          <cell r="C79" t="str">
            <v>Tiszadada</v>
          </cell>
          <cell r="D79" t="str">
            <v>kiesett</v>
          </cell>
          <cell r="E79">
            <v>46022</v>
          </cell>
          <cell r="F79" t="str">
            <v>MAVIR</v>
          </cell>
          <cell r="G79" t="str">
            <v>Tiszalök</v>
          </cell>
          <cell r="H79">
            <v>49.95</v>
          </cell>
          <cell r="I79">
            <v>132</v>
          </cell>
          <cell r="J79" t="str">
            <v>igen</v>
          </cell>
          <cell r="K79" t="str">
            <v>Naperőmű - PV farm</v>
          </cell>
          <cell r="L79" t="str">
            <v>SOLARPHOTOVO</v>
          </cell>
          <cell r="M79" t="str">
            <v>igen</v>
          </cell>
          <cell r="N79" t="str">
            <v>nem</v>
          </cell>
          <cell r="O79" t="str">
            <v>nem</v>
          </cell>
          <cell r="P79">
            <v>49.95</v>
          </cell>
          <cell r="Q79">
            <v>20.66</v>
          </cell>
          <cell r="R79" t="str">
            <v>nem</v>
          </cell>
          <cell r="S79">
            <v>0</v>
          </cell>
          <cell r="T79" t="str">
            <v>nem</v>
          </cell>
          <cell r="U79" t="str">
            <v>nem</v>
          </cell>
          <cell r="Y79" t="str">
            <v>TLOK B      120.00</v>
          </cell>
          <cell r="AB79">
            <v>3</v>
          </cell>
          <cell r="AC79" t="str">
            <v>MAVIR_478   120.00</v>
          </cell>
          <cell r="AD79" t="str">
            <v>nincs közvetlen</v>
          </cell>
          <cell r="AF79">
            <v>52231</v>
          </cell>
          <cell r="BQ79" t="str">
            <v>54/2024 kormány rendelet</v>
          </cell>
        </row>
        <row r="80">
          <cell r="A80">
            <v>112311300065</v>
          </cell>
          <cell r="B80" t="str">
            <v>Green Way Global Kft.</v>
          </cell>
          <cell r="C80" t="str">
            <v>Tiszadada</v>
          </cell>
          <cell r="D80" t="str">
            <v>kiesett</v>
          </cell>
          <cell r="E80">
            <v>46022</v>
          </cell>
          <cell r="F80" t="str">
            <v>MAVIR</v>
          </cell>
          <cell r="G80" t="str">
            <v>Tiszalök</v>
          </cell>
          <cell r="H80">
            <v>20</v>
          </cell>
          <cell r="I80">
            <v>132</v>
          </cell>
          <cell r="J80" t="str">
            <v>igen</v>
          </cell>
          <cell r="K80" t="str">
            <v>-</v>
          </cell>
          <cell r="L80" t="str">
            <v>BATTERYSTRG</v>
          </cell>
          <cell r="M80" t="str">
            <v>igen</v>
          </cell>
          <cell r="N80" t="str">
            <v>nem</v>
          </cell>
          <cell r="O80" t="str">
            <v>nem</v>
          </cell>
          <cell r="P80">
            <v>49.95</v>
          </cell>
          <cell r="Q80">
            <v>20.66</v>
          </cell>
          <cell r="R80" t="str">
            <v>nem</v>
          </cell>
          <cell r="S80">
            <v>40</v>
          </cell>
          <cell r="T80" t="str">
            <v>nem</v>
          </cell>
          <cell r="U80" t="str">
            <v>nem</v>
          </cell>
          <cell r="Y80" t="str">
            <v>TLOK B      120.00</v>
          </cell>
          <cell r="AB80">
            <v>3</v>
          </cell>
          <cell r="AC80" t="str">
            <v>MAVIR_478   120.00</v>
          </cell>
          <cell r="AD80" t="str">
            <v>nincs közvetlen</v>
          </cell>
          <cell r="AE80">
            <v>46022</v>
          </cell>
          <cell r="AF80">
            <v>52231</v>
          </cell>
          <cell r="BQ80" t="str">
            <v>54/2024 kormány rendelet</v>
          </cell>
        </row>
        <row r="81">
          <cell r="A81">
            <v>112311300066</v>
          </cell>
          <cell r="B81" t="str">
            <v>Green Way Global Kft.</v>
          </cell>
          <cell r="C81" t="str">
            <v>Tiszadada</v>
          </cell>
          <cell r="D81" t="str">
            <v>kiesett</v>
          </cell>
          <cell r="E81">
            <v>45777</v>
          </cell>
          <cell r="F81" t="str">
            <v>MAVIR</v>
          </cell>
          <cell r="G81" t="str">
            <v>Tiszalök</v>
          </cell>
          <cell r="H81">
            <v>4.9800000000000004</v>
          </cell>
          <cell r="I81">
            <v>22</v>
          </cell>
          <cell r="J81" t="str">
            <v>igen</v>
          </cell>
          <cell r="K81" t="str">
            <v>Naperőmű - PV farm</v>
          </cell>
          <cell r="L81" t="str">
            <v>SOLARPHOTOVO</v>
          </cell>
          <cell r="M81" t="str">
            <v>igen</v>
          </cell>
          <cell r="N81" t="str">
            <v>nem</v>
          </cell>
          <cell r="O81" t="str">
            <v>nem</v>
          </cell>
          <cell r="P81">
            <v>4.9800000000000004</v>
          </cell>
          <cell r="Q81">
            <v>4.0999999999999996</v>
          </cell>
          <cell r="R81" t="str">
            <v>nem</v>
          </cell>
          <cell r="S81">
            <v>0</v>
          </cell>
          <cell r="T81" t="str">
            <v>nem</v>
          </cell>
          <cell r="U81" t="str">
            <v>nem</v>
          </cell>
          <cell r="Y81" t="str">
            <v>TLOK 22A    22.000</v>
          </cell>
          <cell r="AB81">
            <v>3</v>
          </cell>
          <cell r="AC81" t="str">
            <v>MAVIR_479   22.000</v>
          </cell>
          <cell r="AD81" t="str">
            <v>nincs közvetlen</v>
          </cell>
          <cell r="AF81">
            <v>52231</v>
          </cell>
          <cell r="BQ81" t="str">
            <v>54/2024 kormány rendelet</v>
          </cell>
        </row>
        <row r="82">
          <cell r="A82">
            <v>112311300066</v>
          </cell>
          <cell r="B82" t="str">
            <v>Green Way Global Kft.</v>
          </cell>
          <cell r="C82" t="str">
            <v>Tiszadada</v>
          </cell>
          <cell r="D82" t="str">
            <v>kiesett</v>
          </cell>
          <cell r="E82">
            <v>45777</v>
          </cell>
          <cell r="F82" t="str">
            <v>MAVIR</v>
          </cell>
          <cell r="G82" t="str">
            <v>Tiszalök</v>
          </cell>
          <cell r="H82">
            <v>4</v>
          </cell>
          <cell r="I82">
            <v>22</v>
          </cell>
          <cell r="J82" t="str">
            <v>igen</v>
          </cell>
          <cell r="K82" t="str">
            <v>-</v>
          </cell>
          <cell r="L82" t="str">
            <v>BATTERYSTRG</v>
          </cell>
          <cell r="M82" t="str">
            <v>igen</v>
          </cell>
          <cell r="N82" t="str">
            <v>nem</v>
          </cell>
          <cell r="O82" t="str">
            <v>nem</v>
          </cell>
          <cell r="P82">
            <v>4.9800000000000004</v>
          </cell>
          <cell r="Q82">
            <v>4.0999999999999996</v>
          </cell>
          <cell r="R82" t="str">
            <v>nem</v>
          </cell>
          <cell r="S82">
            <v>8</v>
          </cell>
          <cell r="T82" t="str">
            <v>nem</v>
          </cell>
          <cell r="U82" t="str">
            <v>nem</v>
          </cell>
          <cell r="Y82" t="str">
            <v>TLOK 22A    22.000</v>
          </cell>
          <cell r="AB82">
            <v>3</v>
          </cell>
          <cell r="AC82" t="str">
            <v>MAVIR_479   22.000</v>
          </cell>
          <cell r="AD82" t="str">
            <v>nincs közvetlen</v>
          </cell>
          <cell r="AE82">
            <v>46022</v>
          </cell>
          <cell r="AF82">
            <v>52231</v>
          </cell>
          <cell r="BQ82" t="str">
            <v>54/2024 kormány rendelet</v>
          </cell>
        </row>
        <row r="83">
          <cell r="A83">
            <v>112311300067</v>
          </cell>
          <cell r="B83" t="str">
            <v>Green Way Global Kft.</v>
          </cell>
          <cell r="C83" t="str">
            <v>Tiszadada</v>
          </cell>
          <cell r="D83" t="str">
            <v>kiesett</v>
          </cell>
          <cell r="E83">
            <v>45777</v>
          </cell>
          <cell r="F83" t="str">
            <v>MAVIR</v>
          </cell>
          <cell r="G83" t="str">
            <v>Tiszalök</v>
          </cell>
          <cell r="H83">
            <v>4.9800000000000004</v>
          </cell>
          <cell r="I83">
            <v>22</v>
          </cell>
          <cell r="J83" t="str">
            <v>igen</v>
          </cell>
          <cell r="K83" t="str">
            <v>Naperőmű - PV farm</v>
          </cell>
          <cell r="L83" t="str">
            <v>SOLARPHOTOVO</v>
          </cell>
          <cell r="M83" t="str">
            <v>igen</v>
          </cell>
          <cell r="N83" t="str">
            <v>nem</v>
          </cell>
          <cell r="O83" t="str">
            <v>nem</v>
          </cell>
          <cell r="P83">
            <v>4.9800000000000004</v>
          </cell>
          <cell r="Q83">
            <v>4.0999999999999996</v>
          </cell>
          <cell r="R83" t="str">
            <v>nem</v>
          </cell>
          <cell r="S83">
            <v>0</v>
          </cell>
          <cell r="T83" t="str">
            <v>nem</v>
          </cell>
          <cell r="U83" t="str">
            <v>nem</v>
          </cell>
          <cell r="Y83" t="str">
            <v>TLOK 22A    22.000</v>
          </cell>
          <cell r="AB83">
            <v>3</v>
          </cell>
          <cell r="AC83" t="str">
            <v>MAVIR_480   22.000</v>
          </cell>
          <cell r="AD83" t="str">
            <v>nincs közvetlen</v>
          </cell>
          <cell r="AF83">
            <v>52231</v>
          </cell>
          <cell r="BQ83" t="str">
            <v>54/2024 kormány rendelet</v>
          </cell>
        </row>
        <row r="84">
          <cell r="A84">
            <v>112311300067</v>
          </cell>
          <cell r="B84" t="str">
            <v>Green Way Global Kft.</v>
          </cell>
          <cell r="C84" t="str">
            <v>Tiszadada</v>
          </cell>
          <cell r="D84" t="str">
            <v>kiesett</v>
          </cell>
          <cell r="E84">
            <v>45777</v>
          </cell>
          <cell r="F84" t="str">
            <v>MAVIR</v>
          </cell>
          <cell r="G84" t="str">
            <v>Tiszalök</v>
          </cell>
          <cell r="H84">
            <v>4</v>
          </cell>
          <cell r="I84">
            <v>22</v>
          </cell>
          <cell r="J84" t="str">
            <v>igen</v>
          </cell>
          <cell r="K84" t="str">
            <v>-</v>
          </cell>
          <cell r="L84" t="str">
            <v>BATTERYSTRG</v>
          </cell>
          <cell r="M84" t="str">
            <v>igen</v>
          </cell>
          <cell r="N84" t="str">
            <v>nem</v>
          </cell>
          <cell r="O84" t="str">
            <v>nem</v>
          </cell>
          <cell r="P84">
            <v>4.9800000000000004</v>
          </cell>
          <cell r="Q84">
            <v>4.0999999999999996</v>
          </cell>
          <cell r="R84" t="str">
            <v>nem</v>
          </cell>
          <cell r="S84">
            <v>8</v>
          </cell>
          <cell r="T84" t="str">
            <v>nem</v>
          </cell>
          <cell r="U84" t="str">
            <v>nem</v>
          </cell>
          <cell r="Y84" t="str">
            <v>TLOK 22A    22.000</v>
          </cell>
          <cell r="AB84">
            <v>3</v>
          </cell>
          <cell r="AC84" t="str">
            <v>MAVIR_480   22.000</v>
          </cell>
          <cell r="AD84" t="str">
            <v>nincs közvetlen</v>
          </cell>
          <cell r="AE84">
            <v>46022</v>
          </cell>
          <cell r="AF84">
            <v>52231</v>
          </cell>
          <cell r="BQ84" t="str">
            <v>54/2024 kormány rendelet</v>
          </cell>
        </row>
        <row r="85">
          <cell r="A85">
            <v>112311300068</v>
          </cell>
          <cell r="B85" t="str">
            <v>Vel-City Services Kft.</v>
          </cell>
          <cell r="C85" t="str">
            <v>Jászberény</v>
          </cell>
          <cell r="D85" t="str">
            <v>elutasított</v>
          </cell>
          <cell r="E85">
            <v>45961</v>
          </cell>
          <cell r="F85" t="str">
            <v>MAVIR</v>
          </cell>
          <cell r="H85">
            <v>2</v>
          </cell>
          <cell r="J85" t="str">
            <v>igen</v>
          </cell>
          <cell r="K85" t="str">
            <v>Könnyűolaj tüzelésű erőmű (Átlagos hatásfok: 35%)</v>
          </cell>
          <cell r="L85" t="str">
            <v>LIGHTOIL</v>
          </cell>
          <cell r="M85" t="str">
            <v>igen</v>
          </cell>
          <cell r="N85" t="str">
            <v>nem</v>
          </cell>
          <cell r="O85" t="str">
            <v>nem</v>
          </cell>
          <cell r="P85">
            <v>2</v>
          </cell>
          <cell r="Q85">
            <v>6.4000000000000001E-2</v>
          </cell>
          <cell r="R85" t="str">
            <v>nem</v>
          </cell>
          <cell r="S85">
            <v>0</v>
          </cell>
          <cell r="T85" t="str">
            <v>nem</v>
          </cell>
          <cell r="U85" t="str">
            <v>nem</v>
          </cell>
          <cell r="AF85">
            <v>49309</v>
          </cell>
          <cell r="BQ85" t="str">
            <v>késve fizetett igénybejelentésit</v>
          </cell>
        </row>
        <row r="86">
          <cell r="A86" t="str">
            <v>TITASZ-3649</v>
          </cell>
          <cell r="B86" t="str">
            <v>SolarMore Kft.</v>
          </cell>
          <cell r="C86" t="str">
            <v>Szászberek</v>
          </cell>
          <cell r="D86" t="str">
            <v>kiesett</v>
          </cell>
          <cell r="E86">
            <v>47119</v>
          </cell>
          <cell r="F86" t="str">
            <v>TITÁSZ</v>
          </cell>
          <cell r="G86" t="str">
            <v>Szászberek</v>
          </cell>
          <cell r="H86">
            <v>10</v>
          </cell>
          <cell r="I86">
            <v>132</v>
          </cell>
          <cell r="J86" t="str">
            <v>Igen</v>
          </cell>
          <cell r="K86" t="str">
            <v>Naperőmű - PV farm</v>
          </cell>
          <cell r="L86" t="str">
            <v>SOLARPHOTOVO</v>
          </cell>
          <cell r="O86" t="str">
            <v>Nem</v>
          </cell>
          <cell r="P86">
            <v>10</v>
          </cell>
          <cell r="Q86">
            <v>0.06</v>
          </cell>
          <cell r="R86" t="str">
            <v>nem</v>
          </cell>
          <cell r="T86" t="str">
            <v>nem</v>
          </cell>
          <cell r="U86" t="str">
            <v>nem</v>
          </cell>
          <cell r="Y86" t="str">
            <v>SBER        120.00</v>
          </cell>
          <cell r="AB86">
            <v>3</v>
          </cell>
          <cell r="AC86" t="str">
            <v>TITASZ_481  120.00</v>
          </cell>
          <cell r="AD86" t="str">
            <v>2028Q1</v>
          </cell>
          <cell r="AF86">
            <v>52231</v>
          </cell>
          <cell r="BQ86" t="str">
            <v>54/2024 kormány rendelet</v>
          </cell>
        </row>
        <row r="87">
          <cell r="A87" t="str">
            <v>TITASZ-3650</v>
          </cell>
          <cell r="B87" t="str">
            <v>Debrecen Megyei Jogú Város önkormányzata</v>
          </cell>
          <cell r="C87" t="str">
            <v>Debrecen</v>
          </cell>
          <cell r="D87" t="str">
            <v>kiesett</v>
          </cell>
          <cell r="E87">
            <v>46722</v>
          </cell>
          <cell r="F87" t="str">
            <v>TITÁSZ</v>
          </cell>
          <cell r="G87" t="str">
            <v>Debrecen Tócóskert</v>
          </cell>
          <cell r="H87">
            <v>10.85</v>
          </cell>
          <cell r="I87">
            <v>11</v>
          </cell>
          <cell r="J87" t="str">
            <v>Igen</v>
          </cell>
          <cell r="K87" t="str">
            <v>Naperőmű - PV farm</v>
          </cell>
          <cell r="L87" t="str">
            <v>SOLARPHOTOVO</v>
          </cell>
          <cell r="O87" t="str">
            <v>Nem</v>
          </cell>
          <cell r="P87">
            <v>10.85</v>
          </cell>
          <cell r="Q87">
            <v>0.03</v>
          </cell>
          <cell r="R87" t="str">
            <v>nem</v>
          </cell>
          <cell r="T87" t="str">
            <v>nem</v>
          </cell>
          <cell r="U87" t="str">
            <v>nem</v>
          </cell>
          <cell r="Y87" t="str">
            <v>DBTOC11A    11.000</v>
          </cell>
          <cell r="AB87">
            <v>2</v>
          </cell>
          <cell r="AC87" t="str">
            <v>TITASZ_160  11.000</v>
          </cell>
          <cell r="AD87" t="str">
            <v>2027Q1</v>
          </cell>
          <cell r="AF87">
            <v>50405</v>
          </cell>
          <cell r="BQ87" t="str">
            <v>54/2024 kormány rendelet</v>
          </cell>
        </row>
        <row r="88">
          <cell r="A88" t="str">
            <v>TITASZ-3650</v>
          </cell>
          <cell r="B88" t="str">
            <v>Debrecen Megyei Jogú Város önkormányzata</v>
          </cell>
          <cell r="C88" t="str">
            <v>Debrecen</v>
          </cell>
          <cell r="D88" t="str">
            <v>kiesett</v>
          </cell>
          <cell r="E88">
            <v>46722</v>
          </cell>
          <cell r="F88" t="str">
            <v>TITÁSZ</v>
          </cell>
          <cell r="G88" t="str">
            <v>Debrecen Tócóskert</v>
          </cell>
          <cell r="H88">
            <v>1</v>
          </cell>
          <cell r="I88">
            <v>11</v>
          </cell>
          <cell r="J88" t="str">
            <v>Igen</v>
          </cell>
          <cell r="K88" t="str">
            <v>-</v>
          </cell>
          <cell r="L88" t="str">
            <v>BATTERYSTRG</v>
          </cell>
          <cell r="O88" t="str">
            <v>Nem</v>
          </cell>
          <cell r="P88">
            <v>10.85</v>
          </cell>
          <cell r="Q88">
            <v>0.03</v>
          </cell>
          <cell r="R88" t="str">
            <v>nem</v>
          </cell>
          <cell r="S88">
            <v>2.2999999999999998</v>
          </cell>
          <cell r="T88" t="str">
            <v>nem</v>
          </cell>
          <cell r="U88" t="str">
            <v>nem</v>
          </cell>
          <cell r="Y88" t="str">
            <v>DBTOC11A    11.000</v>
          </cell>
          <cell r="AB88">
            <v>2</v>
          </cell>
          <cell r="AC88" t="str">
            <v>TITASZ_160  11.000</v>
          </cell>
          <cell r="AD88" t="str">
            <v>2027Q1</v>
          </cell>
          <cell r="AF88">
            <v>50405</v>
          </cell>
          <cell r="BQ88" t="str">
            <v>54/2024 kormány rendelet</v>
          </cell>
        </row>
        <row r="89">
          <cell r="A89" t="str">
            <v>TITASZ-3651</v>
          </cell>
          <cell r="B89" t="str">
            <v>Debrecen Megyei Jogú Város önkormányzata</v>
          </cell>
          <cell r="C89" t="str">
            <v>Debrecen</v>
          </cell>
          <cell r="D89" t="str">
            <v>kiesett</v>
          </cell>
          <cell r="E89">
            <v>46722</v>
          </cell>
          <cell r="F89" t="str">
            <v>TITÁSZ</v>
          </cell>
          <cell r="G89" t="str">
            <v>Debrecen Déli Ipari Park</v>
          </cell>
          <cell r="H89">
            <v>19.18</v>
          </cell>
          <cell r="I89">
            <v>22</v>
          </cell>
          <cell r="J89" t="str">
            <v>Igen</v>
          </cell>
          <cell r="K89" t="str">
            <v>Naperőmű - PV farm</v>
          </cell>
          <cell r="L89" t="str">
            <v>SOLARPHOTOVO</v>
          </cell>
          <cell r="O89" t="str">
            <v>Nem</v>
          </cell>
          <cell r="P89">
            <v>19.18</v>
          </cell>
          <cell r="Q89">
            <v>0.03</v>
          </cell>
          <cell r="R89" t="str">
            <v>nem</v>
          </cell>
          <cell r="T89" t="str">
            <v>nem</v>
          </cell>
          <cell r="U89" t="str">
            <v>nem</v>
          </cell>
          <cell r="Y89" t="str">
            <v>DDEL 223    22.000</v>
          </cell>
          <cell r="AB89">
            <v>2</v>
          </cell>
          <cell r="AC89" t="str">
            <v>TITASZ_161  22.000</v>
          </cell>
          <cell r="AD89" t="str">
            <v>2027Q1</v>
          </cell>
          <cell r="AF89">
            <v>50405</v>
          </cell>
          <cell r="BQ89" t="str">
            <v>54/2024 kormány rendelet</v>
          </cell>
        </row>
        <row r="90">
          <cell r="A90" t="str">
            <v>TITASZ-3651</v>
          </cell>
          <cell r="B90" t="str">
            <v>Debrecen Megyei Jogú Város önkormányzata</v>
          </cell>
          <cell r="C90" t="str">
            <v>Debrecen</v>
          </cell>
          <cell r="D90" t="str">
            <v>kiesett</v>
          </cell>
          <cell r="E90">
            <v>46722</v>
          </cell>
          <cell r="F90" t="str">
            <v>TITÁSZ</v>
          </cell>
          <cell r="G90" t="str">
            <v>Debrecen Déli Ipari Park</v>
          </cell>
          <cell r="H90">
            <v>2</v>
          </cell>
          <cell r="I90">
            <v>22</v>
          </cell>
          <cell r="J90" t="str">
            <v>Igen</v>
          </cell>
          <cell r="K90" t="str">
            <v>-</v>
          </cell>
          <cell r="L90" t="str">
            <v>BATTERYSTRG</v>
          </cell>
          <cell r="O90" t="str">
            <v>Nem</v>
          </cell>
          <cell r="P90">
            <v>19.18</v>
          </cell>
          <cell r="Q90">
            <v>0.03</v>
          </cell>
          <cell r="R90" t="str">
            <v>nem</v>
          </cell>
          <cell r="S90">
            <v>4.5</v>
          </cell>
          <cell r="T90" t="str">
            <v>nem</v>
          </cell>
          <cell r="U90" t="str">
            <v>nem</v>
          </cell>
          <cell r="Y90" t="str">
            <v>DDEL 223    22.000</v>
          </cell>
          <cell r="AB90">
            <v>2</v>
          </cell>
          <cell r="AC90" t="str">
            <v>TITASZ_161  22.000</v>
          </cell>
          <cell r="AD90" t="str">
            <v>2027Q1</v>
          </cell>
          <cell r="AF90">
            <v>50405</v>
          </cell>
          <cell r="BQ90" t="str">
            <v>54/2024 kormány rendelet</v>
          </cell>
        </row>
        <row r="91">
          <cell r="A91" t="str">
            <v>TITASZ-3652</v>
          </cell>
          <cell r="B91" t="str">
            <v>Voltaigo Hungary Kft.</v>
          </cell>
          <cell r="C91" t="str">
            <v>Kótaj</v>
          </cell>
          <cell r="D91" t="str">
            <v>kiesett</v>
          </cell>
          <cell r="E91">
            <v>45809</v>
          </cell>
          <cell r="F91" t="str">
            <v>TITÁSZ</v>
          </cell>
          <cell r="G91" t="str">
            <v>Ibrány</v>
          </cell>
          <cell r="H91">
            <v>1.1000000000000001</v>
          </cell>
          <cell r="I91">
            <v>22</v>
          </cell>
          <cell r="J91" t="str">
            <v>Igen</v>
          </cell>
          <cell r="K91" t="str">
            <v>Naperőmű - PV farm</v>
          </cell>
          <cell r="L91" t="str">
            <v>SOLARPHOTOVO</v>
          </cell>
          <cell r="O91" t="str">
            <v>Nem</v>
          </cell>
          <cell r="P91">
            <v>1.1000000000000001</v>
          </cell>
          <cell r="Q91">
            <v>0.01</v>
          </cell>
          <cell r="R91" t="str">
            <v>nem</v>
          </cell>
          <cell r="T91" t="str">
            <v>nem</v>
          </cell>
          <cell r="U91" t="str">
            <v>nem</v>
          </cell>
          <cell r="Y91" t="str">
            <v>IBRAN221    22.000</v>
          </cell>
          <cell r="AB91" t="str">
            <v>2B</v>
          </cell>
          <cell r="AC91" t="str">
            <v>TITASZ_162  22.000</v>
          </cell>
          <cell r="AD91" t="str">
            <v>2028Q1</v>
          </cell>
          <cell r="AF91">
            <v>50405</v>
          </cell>
          <cell r="BQ91" t="str">
            <v>54/2024 kormány rendelet</v>
          </cell>
        </row>
        <row r="92">
          <cell r="A92" t="str">
            <v>TITASZ-3653</v>
          </cell>
          <cell r="B92" t="str">
            <v>Jász-Föld Zrt.</v>
          </cell>
          <cell r="C92" t="str">
            <v>Jászladány</v>
          </cell>
          <cell r="D92" t="str">
            <v>kiesett</v>
          </cell>
          <cell r="E92">
            <v>45839</v>
          </cell>
          <cell r="F92" t="str">
            <v>TITÁSZ</v>
          </cell>
          <cell r="G92" t="str">
            <v>Szolnok OVIT</v>
          </cell>
          <cell r="H92">
            <v>2.5</v>
          </cell>
          <cell r="I92">
            <v>22</v>
          </cell>
          <cell r="J92" t="str">
            <v>Igen</v>
          </cell>
          <cell r="K92" t="str">
            <v>Naperőmű - PV farm</v>
          </cell>
          <cell r="L92" t="str">
            <v>SOLARPHOTOVO</v>
          </cell>
          <cell r="O92" t="str">
            <v>Nem</v>
          </cell>
          <cell r="P92">
            <v>2.5</v>
          </cell>
          <cell r="Q92">
            <v>0.7</v>
          </cell>
          <cell r="R92" t="str">
            <v>nem</v>
          </cell>
          <cell r="T92" t="str">
            <v>nem</v>
          </cell>
          <cell r="U92" t="str">
            <v>nem</v>
          </cell>
          <cell r="Y92" t="str">
            <v>SZOL 221    22.000</v>
          </cell>
          <cell r="AB92" t="str">
            <v>2B</v>
          </cell>
          <cell r="AC92" t="str">
            <v>TITASZ_163  22.000</v>
          </cell>
          <cell r="AD92" t="str">
            <v>2028Q1</v>
          </cell>
          <cell r="AF92">
            <v>50405</v>
          </cell>
          <cell r="BQ92" t="str">
            <v>54/2024 kormány rendelet</v>
          </cell>
        </row>
        <row r="93">
          <cell r="A93" t="str">
            <v>TITASZ-3653</v>
          </cell>
          <cell r="B93" t="str">
            <v>Jász-Föld Zrt.</v>
          </cell>
          <cell r="C93" t="str">
            <v>Jászladány</v>
          </cell>
          <cell r="D93" t="str">
            <v>kiesett</v>
          </cell>
          <cell r="E93">
            <v>45839</v>
          </cell>
          <cell r="F93" t="str">
            <v>TITÁSZ</v>
          </cell>
          <cell r="G93" t="str">
            <v>Szolnok OVIT</v>
          </cell>
          <cell r="H93">
            <v>0.7</v>
          </cell>
          <cell r="I93">
            <v>22</v>
          </cell>
          <cell r="J93" t="str">
            <v>Igen</v>
          </cell>
          <cell r="K93" t="str">
            <v>-</v>
          </cell>
          <cell r="L93" t="str">
            <v>BATTERYSTRG</v>
          </cell>
          <cell r="O93" t="str">
            <v>Nem</v>
          </cell>
          <cell r="P93">
            <v>2.5</v>
          </cell>
          <cell r="Q93">
            <v>0.7</v>
          </cell>
          <cell r="R93" t="str">
            <v>nem</v>
          </cell>
          <cell r="S93">
            <v>1.4</v>
          </cell>
          <cell r="T93" t="str">
            <v>nem</v>
          </cell>
          <cell r="U93" t="str">
            <v>nem</v>
          </cell>
          <cell r="Y93" t="str">
            <v>SZOL 221    22.000</v>
          </cell>
          <cell r="AB93" t="str">
            <v>2B</v>
          </cell>
          <cell r="AC93" t="str">
            <v>TITASZ_163  22.000</v>
          </cell>
          <cell r="AD93" t="str">
            <v>2028Q1</v>
          </cell>
          <cell r="AE93">
            <v>46843</v>
          </cell>
          <cell r="AF93">
            <v>50405</v>
          </cell>
          <cell r="BQ93" t="str">
            <v>54/2024 kormány rendelet</v>
          </cell>
        </row>
        <row r="94">
          <cell r="A94" t="str">
            <v>TITASZ-3654</v>
          </cell>
          <cell r="B94" t="str">
            <v>Szatmári Kft.</v>
          </cell>
          <cell r="C94" t="str">
            <v>Jászladány</v>
          </cell>
          <cell r="D94" t="str">
            <v>kiesett</v>
          </cell>
          <cell r="E94">
            <v>45992</v>
          </cell>
          <cell r="F94" t="str">
            <v>TITÁSZ</v>
          </cell>
          <cell r="G94" t="str">
            <v>Szolnok OVIT</v>
          </cell>
          <cell r="H94">
            <v>2.5</v>
          </cell>
          <cell r="I94">
            <v>22</v>
          </cell>
          <cell r="J94" t="str">
            <v>Igen</v>
          </cell>
          <cell r="K94" t="str">
            <v>Naperőmű - PV farm</v>
          </cell>
          <cell r="L94" t="str">
            <v>SOLARPHOTOVO</v>
          </cell>
          <cell r="O94" t="str">
            <v>Nem</v>
          </cell>
          <cell r="P94">
            <v>2.5</v>
          </cell>
          <cell r="Q94">
            <v>0.7</v>
          </cell>
          <cell r="R94" t="str">
            <v>nem</v>
          </cell>
          <cell r="T94" t="str">
            <v>nem</v>
          </cell>
          <cell r="U94" t="str">
            <v>nem</v>
          </cell>
          <cell r="Y94" t="str">
            <v>SZOL 221    22.000</v>
          </cell>
          <cell r="AB94" t="str">
            <v>2B</v>
          </cell>
          <cell r="AC94" t="str">
            <v>TITASZ_164  22.000</v>
          </cell>
          <cell r="AD94" t="str">
            <v>2028Q1</v>
          </cell>
          <cell r="AF94">
            <v>50405</v>
          </cell>
          <cell r="BQ94" t="str">
            <v>54/2024 kormány rendelet</v>
          </cell>
        </row>
        <row r="95">
          <cell r="A95" t="str">
            <v>TITASZ-3654</v>
          </cell>
          <cell r="B95" t="str">
            <v>Szatmári Kft.</v>
          </cell>
          <cell r="C95" t="str">
            <v>Jászladány</v>
          </cell>
          <cell r="D95" t="str">
            <v>kiesett</v>
          </cell>
          <cell r="E95">
            <v>45992</v>
          </cell>
          <cell r="F95" t="str">
            <v>TITÁSZ</v>
          </cell>
          <cell r="G95" t="str">
            <v>Szolnok OVIT</v>
          </cell>
          <cell r="H95">
            <v>0.7</v>
          </cell>
          <cell r="I95">
            <v>22</v>
          </cell>
          <cell r="J95" t="str">
            <v>Igen</v>
          </cell>
          <cell r="K95" t="str">
            <v>-</v>
          </cell>
          <cell r="L95" t="str">
            <v>BATTERYSTRG</v>
          </cell>
          <cell r="O95" t="str">
            <v>Nem</v>
          </cell>
          <cell r="P95">
            <v>2.5</v>
          </cell>
          <cell r="Q95">
            <v>0.7</v>
          </cell>
          <cell r="R95" t="str">
            <v>nem</v>
          </cell>
          <cell r="S95">
            <v>1.4</v>
          </cell>
          <cell r="T95" t="str">
            <v>nem</v>
          </cell>
          <cell r="U95" t="str">
            <v>nem</v>
          </cell>
          <cell r="Y95" t="str">
            <v>SZOL 221    22.000</v>
          </cell>
          <cell r="AB95" t="str">
            <v>2B</v>
          </cell>
          <cell r="AC95" t="str">
            <v>TITASZ_164  22.000</v>
          </cell>
          <cell r="AD95" t="str">
            <v>2028Q1</v>
          </cell>
          <cell r="AE95">
            <v>46843</v>
          </cell>
          <cell r="AF95">
            <v>50405</v>
          </cell>
          <cell r="BQ95" t="str">
            <v>54/2024 kormány rendelet</v>
          </cell>
        </row>
        <row r="96">
          <cell r="A96" t="str">
            <v>TITASZ-3655</v>
          </cell>
          <cell r="B96" t="str">
            <v>Hajdúsági napelempark Kft.</v>
          </cell>
          <cell r="C96" t="str">
            <v>Bocskaikert</v>
          </cell>
          <cell r="D96" t="str">
            <v>elutasított</v>
          </cell>
          <cell r="F96" t="str">
            <v>TITÁSZ</v>
          </cell>
          <cell r="H96">
            <v>0.495</v>
          </cell>
          <cell r="J96" t="str">
            <v>Igen</v>
          </cell>
          <cell r="K96" t="str">
            <v>Naperőmű - PV farm</v>
          </cell>
          <cell r="L96" t="str">
            <v>SOLARPHOTOVO</v>
          </cell>
          <cell r="O96" t="str">
            <v>Nem</v>
          </cell>
          <cell r="P96">
            <v>0</v>
          </cell>
          <cell r="Q96">
            <v>0</v>
          </cell>
          <cell r="R96" t="str">
            <v>-</v>
          </cell>
          <cell r="T96" t="str">
            <v>üzembe helyezési határidő</v>
          </cell>
          <cell r="U96" t="str">
            <v>nem</v>
          </cell>
          <cell r="V96" t="str">
            <v>TITASZ-2134</v>
          </cell>
          <cell r="AF96">
            <v>49309</v>
          </cell>
          <cell r="BQ96" t="str">
            <v>Hiányos igénybejelentés</v>
          </cell>
        </row>
        <row r="97">
          <cell r="A97" t="str">
            <v>TITASZ-3656</v>
          </cell>
          <cell r="B97" t="str">
            <v>Hajdúsági napelempark Kft.</v>
          </cell>
          <cell r="C97" t="str">
            <v>Bocskaikert</v>
          </cell>
          <cell r="D97" t="str">
            <v>elutasított</v>
          </cell>
          <cell r="F97" t="str">
            <v>TITÁSZ</v>
          </cell>
          <cell r="H97">
            <v>0.495</v>
          </cell>
          <cell r="J97" t="str">
            <v>Igen</v>
          </cell>
          <cell r="K97" t="str">
            <v>Naperőmű - PV farm</v>
          </cell>
          <cell r="L97" t="str">
            <v>SOLARPHOTOVO</v>
          </cell>
          <cell r="O97" t="str">
            <v>Nem</v>
          </cell>
          <cell r="P97">
            <v>0</v>
          </cell>
          <cell r="Q97">
            <v>0</v>
          </cell>
          <cell r="R97" t="str">
            <v>-</v>
          </cell>
          <cell r="T97" t="str">
            <v>üzembe helyezési határidő</v>
          </cell>
          <cell r="U97" t="str">
            <v>nem</v>
          </cell>
          <cell r="V97" t="str">
            <v>TITASZ-2132</v>
          </cell>
          <cell r="AF97">
            <v>49309</v>
          </cell>
          <cell r="BQ97" t="str">
            <v>Hiányos igénybejelentés</v>
          </cell>
        </row>
        <row r="98">
          <cell r="A98" t="str">
            <v>TITASZ-3657</v>
          </cell>
          <cell r="B98" t="str">
            <v>Hajdúsági napelempark Kft.</v>
          </cell>
          <cell r="C98" t="str">
            <v>Bocskaikert</v>
          </cell>
          <cell r="D98" t="str">
            <v>elutasított</v>
          </cell>
          <cell r="F98" t="str">
            <v>TITÁSZ</v>
          </cell>
          <cell r="H98">
            <v>0.495</v>
          </cell>
          <cell r="J98" t="str">
            <v>Igen</v>
          </cell>
          <cell r="K98" t="str">
            <v>Naperőmű - PV farm</v>
          </cell>
          <cell r="L98" t="str">
            <v>SOLARPHOTOVO</v>
          </cell>
          <cell r="O98" t="str">
            <v>Nem</v>
          </cell>
          <cell r="P98">
            <v>0</v>
          </cell>
          <cell r="Q98">
            <v>0</v>
          </cell>
          <cell r="R98" t="str">
            <v>-</v>
          </cell>
          <cell r="T98" t="str">
            <v>üzembe helyezési határidő</v>
          </cell>
          <cell r="U98" t="str">
            <v>nem</v>
          </cell>
          <cell r="V98" t="str">
            <v>TITASZ-2513</v>
          </cell>
          <cell r="AF98">
            <v>49309</v>
          </cell>
          <cell r="BQ98" t="str">
            <v>Hiányos igénybejelentés</v>
          </cell>
        </row>
        <row r="99">
          <cell r="A99" t="str">
            <v>TITASZ-3658</v>
          </cell>
          <cell r="B99" t="str">
            <v>Bocskaikerti Szolárpark Kft.</v>
          </cell>
          <cell r="C99" t="str">
            <v>Bocskaikert</v>
          </cell>
          <cell r="D99" t="str">
            <v>elutasított</v>
          </cell>
          <cell r="F99" t="str">
            <v>TITÁSZ</v>
          </cell>
          <cell r="H99">
            <v>0.495</v>
          </cell>
          <cell r="J99" t="str">
            <v>Igen</v>
          </cell>
          <cell r="K99" t="str">
            <v>Naperőmű - PV farm</v>
          </cell>
          <cell r="L99" t="str">
            <v>SOLARPHOTOVO</v>
          </cell>
          <cell r="O99" t="str">
            <v>Nem</v>
          </cell>
          <cell r="P99">
            <v>0</v>
          </cell>
          <cell r="Q99">
            <v>0</v>
          </cell>
          <cell r="R99" t="str">
            <v>-</v>
          </cell>
          <cell r="T99" t="str">
            <v>üzembe helyezési határidő</v>
          </cell>
          <cell r="U99" t="str">
            <v>nem</v>
          </cell>
          <cell r="V99" t="str">
            <v>TITASZ-2131</v>
          </cell>
          <cell r="AF99">
            <v>49309</v>
          </cell>
          <cell r="BQ99" t="str">
            <v>Hiányos igénybejelentés</v>
          </cell>
        </row>
        <row r="100">
          <cell r="A100" t="str">
            <v>TITASZ-3659</v>
          </cell>
          <cell r="B100" t="str">
            <v>Monosolar Bocskaikert Kft.</v>
          </cell>
          <cell r="C100" t="str">
            <v>Bocskaikert</v>
          </cell>
          <cell r="D100" t="str">
            <v>elutasított</v>
          </cell>
          <cell r="F100" t="str">
            <v>TITÁSZ</v>
          </cell>
          <cell r="H100">
            <v>0.47499999999999998</v>
          </cell>
          <cell r="J100" t="str">
            <v>Igen</v>
          </cell>
          <cell r="K100" t="str">
            <v>Naperőmű - PV farm</v>
          </cell>
          <cell r="L100" t="str">
            <v>SOLARPHOTOVO</v>
          </cell>
          <cell r="O100" t="str">
            <v>Nem</v>
          </cell>
          <cell r="P100">
            <v>0</v>
          </cell>
          <cell r="Q100">
            <v>0</v>
          </cell>
          <cell r="R100" t="str">
            <v>-</v>
          </cell>
          <cell r="T100" t="str">
            <v>kiegészítő p. biztosíték</v>
          </cell>
          <cell r="U100" t="str">
            <v>nem</v>
          </cell>
          <cell r="V100" t="str">
            <v>TITASZ-1678</v>
          </cell>
          <cell r="AF100">
            <v>49309</v>
          </cell>
          <cell r="BQ100" t="str">
            <v>Hiányos igénybejelentés</v>
          </cell>
        </row>
        <row r="101">
          <cell r="A101" t="str">
            <v>TITASZ-3660</v>
          </cell>
          <cell r="B101" t="str">
            <v>Monosolar Bocskaikert Kft.</v>
          </cell>
          <cell r="C101" t="str">
            <v>Bocskaikert</v>
          </cell>
          <cell r="D101" t="str">
            <v>elutasított</v>
          </cell>
          <cell r="F101" t="str">
            <v>TITÁSZ</v>
          </cell>
          <cell r="H101">
            <v>0.495</v>
          </cell>
          <cell r="J101" t="str">
            <v>Igen</v>
          </cell>
          <cell r="K101" t="str">
            <v>Naperőmű - PV farm</v>
          </cell>
          <cell r="L101" t="str">
            <v>SOLARPHOTOVO</v>
          </cell>
          <cell r="O101" t="str">
            <v>Nem</v>
          </cell>
          <cell r="P101">
            <v>0</v>
          </cell>
          <cell r="Q101">
            <v>0</v>
          </cell>
          <cell r="R101" t="str">
            <v>-</v>
          </cell>
          <cell r="T101" t="str">
            <v>kiegészítő p. biztosíték</v>
          </cell>
          <cell r="U101" t="str">
            <v>nem</v>
          </cell>
          <cell r="V101" t="str">
            <v>TITASZ-1677</v>
          </cell>
          <cell r="AF101">
            <v>49309</v>
          </cell>
          <cell r="BQ101" t="str">
            <v>Hiányos igénybejelentés</v>
          </cell>
        </row>
        <row r="102">
          <cell r="A102" t="str">
            <v>TITASZ-3661</v>
          </cell>
          <cell r="B102" t="str">
            <v>Futó-Napenergia Kft.</v>
          </cell>
          <cell r="C102" t="str">
            <v>Bocskaikert</v>
          </cell>
          <cell r="D102" t="str">
            <v>elutasított</v>
          </cell>
          <cell r="F102" t="str">
            <v>TITÁSZ</v>
          </cell>
          <cell r="H102">
            <v>0.495</v>
          </cell>
          <cell r="J102" t="str">
            <v>Igen</v>
          </cell>
          <cell r="K102" t="str">
            <v>Naperőmű - PV farm</v>
          </cell>
          <cell r="L102" t="str">
            <v>SOLARPHOTOVO</v>
          </cell>
          <cell r="O102" t="str">
            <v>Nem</v>
          </cell>
          <cell r="P102">
            <v>0</v>
          </cell>
          <cell r="Q102">
            <v>0</v>
          </cell>
          <cell r="R102" t="str">
            <v>-</v>
          </cell>
          <cell r="T102" t="str">
            <v>üzembe helyezési határidő</v>
          </cell>
          <cell r="U102" t="str">
            <v>nem</v>
          </cell>
          <cell r="V102" t="str">
            <v>TITASZ-2510</v>
          </cell>
          <cell r="AF102">
            <v>49309</v>
          </cell>
          <cell r="BQ102" t="str">
            <v>Hiányos igénybejelentés</v>
          </cell>
        </row>
        <row r="103">
          <cell r="A103" t="str">
            <v>TITASZ-3662</v>
          </cell>
          <cell r="B103" t="str">
            <v>Monosolar Bocskaikert Kft.</v>
          </cell>
          <cell r="C103" t="str">
            <v>Bocskaikert</v>
          </cell>
          <cell r="D103" t="str">
            <v>elutasított</v>
          </cell>
          <cell r="F103" t="str">
            <v>TITÁSZ</v>
          </cell>
          <cell r="H103">
            <v>0.495</v>
          </cell>
          <cell r="J103" t="str">
            <v>Igen</v>
          </cell>
          <cell r="K103" t="str">
            <v>Naperőmű - PV farm</v>
          </cell>
          <cell r="L103" t="str">
            <v>SOLARPHOTOVO</v>
          </cell>
          <cell r="O103" t="str">
            <v>Nem</v>
          </cell>
          <cell r="P103">
            <v>0</v>
          </cell>
          <cell r="Q103">
            <v>0</v>
          </cell>
          <cell r="R103" t="str">
            <v>-</v>
          </cell>
          <cell r="T103" t="str">
            <v>kiegészítő p. biztosíték</v>
          </cell>
          <cell r="U103" t="str">
            <v>nem</v>
          </cell>
          <cell r="V103" t="str">
            <v>TITASZ-1679</v>
          </cell>
          <cell r="AF103">
            <v>49309</v>
          </cell>
          <cell r="BQ103" t="str">
            <v>Hiányos igénybejelentés</v>
          </cell>
        </row>
        <row r="104">
          <cell r="A104" t="str">
            <v>TITASZ-3663</v>
          </cell>
          <cell r="B104" t="str">
            <v>Trashure.HU Zrt.</v>
          </cell>
          <cell r="C104" t="str">
            <v>Szelevény</v>
          </cell>
          <cell r="D104" t="str">
            <v>kiesett</v>
          </cell>
          <cell r="E104">
            <v>45444</v>
          </cell>
          <cell r="F104" t="str">
            <v>TITÁSZ</v>
          </cell>
          <cell r="G104" t="str">
            <v>Kunszentmárton</v>
          </cell>
          <cell r="H104">
            <v>1.4</v>
          </cell>
          <cell r="I104">
            <v>22</v>
          </cell>
          <cell r="J104" t="str">
            <v>Igen</v>
          </cell>
          <cell r="K104" t="str">
            <v>22 - Egyéb -Hulladék</v>
          </cell>
          <cell r="L104" t="str">
            <v>OTHERRES</v>
          </cell>
          <cell r="O104" t="str">
            <v>Nem</v>
          </cell>
          <cell r="P104">
            <v>1.4</v>
          </cell>
          <cell r="Q104">
            <v>0.5</v>
          </cell>
          <cell r="R104" t="str">
            <v>nem</v>
          </cell>
          <cell r="T104" t="str">
            <v>nem</v>
          </cell>
          <cell r="U104" t="str">
            <v>nem</v>
          </cell>
          <cell r="Y104" t="str">
            <v>KUNSZ221    22.000</v>
          </cell>
          <cell r="AB104">
            <v>1</v>
          </cell>
          <cell r="AC104" t="str">
            <v>TITASZ_53   22.000</v>
          </cell>
          <cell r="AD104" t="str">
            <v>2026Q1</v>
          </cell>
          <cell r="AE104">
            <v>46112</v>
          </cell>
          <cell r="AF104">
            <v>50040</v>
          </cell>
          <cell r="BQ104" t="str">
            <v>54/2024 kormány rendelet</v>
          </cell>
        </row>
        <row r="105">
          <cell r="A105" t="str">
            <v>TITASZ-3664</v>
          </cell>
          <cell r="B105" t="str">
            <v>Soil-Plan Kft.</v>
          </cell>
          <cell r="C105" t="str">
            <v>Berettyóújfalu</v>
          </cell>
          <cell r="D105" t="str">
            <v>kiesett</v>
          </cell>
          <cell r="E105">
            <v>46327</v>
          </cell>
          <cell r="F105" t="str">
            <v>TITÁSZ</v>
          </cell>
          <cell r="G105" t="str">
            <v>Berettyóújfalu</v>
          </cell>
          <cell r="H105">
            <v>2</v>
          </cell>
          <cell r="I105">
            <v>22</v>
          </cell>
          <cell r="J105" t="str">
            <v>Igen</v>
          </cell>
          <cell r="K105" t="str">
            <v>Naperőmű - PV farm</v>
          </cell>
          <cell r="L105" t="str">
            <v>SOLARPHOTOVO</v>
          </cell>
          <cell r="O105" t="str">
            <v>Nem</v>
          </cell>
          <cell r="P105">
            <v>2</v>
          </cell>
          <cell r="Q105">
            <v>0.5</v>
          </cell>
          <cell r="R105" t="str">
            <v>nem</v>
          </cell>
          <cell r="T105" t="str">
            <v>nem</v>
          </cell>
          <cell r="U105" t="str">
            <v>nem</v>
          </cell>
          <cell r="Y105" t="str">
            <v>BUJF 221    22.000</v>
          </cell>
          <cell r="AB105">
            <v>2</v>
          </cell>
          <cell r="AC105" t="str">
            <v>TITASZ_165  22.000</v>
          </cell>
          <cell r="AD105" t="str">
            <v>2026Q1</v>
          </cell>
          <cell r="AF105">
            <v>50405</v>
          </cell>
          <cell r="BQ105" t="str">
            <v>54/2024 kormány rendelet</v>
          </cell>
        </row>
        <row r="106">
          <cell r="A106" t="str">
            <v>TITASZ-3664</v>
          </cell>
          <cell r="B106" t="str">
            <v>Soil-Plan Kft.</v>
          </cell>
          <cell r="C106" t="str">
            <v>Berettyóújfalu</v>
          </cell>
          <cell r="D106" t="str">
            <v>kiesett</v>
          </cell>
          <cell r="E106">
            <v>46327</v>
          </cell>
          <cell r="F106" t="str">
            <v>TITÁSZ</v>
          </cell>
          <cell r="G106" t="str">
            <v>Berettyóújfalu</v>
          </cell>
          <cell r="H106">
            <v>0.5</v>
          </cell>
          <cell r="I106">
            <v>22</v>
          </cell>
          <cell r="J106" t="str">
            <v>Igen</v>
          </cell>
          <cell r="K106" t="str">
            <v>-</v>
          </cell>
          <cell r="L106" t="str">
            <v>BATTERYSTRG</v>
          </cell>
          <cell r="O106" t="str">
            <v>Nem</v>
          </cell>
          <cell r="P106">
            <v>2</v>
          </cell>
          <cell r="Q106">
            <v>0.5</v>
          </cell>
          <cell r="R106" t="str">
            <v>nem</v>
          </cell>
          <cell r="S106">
            <v>1</v>
          </cell>
          <cell r="T106" t="str">
            <v>nem</v>
          </cell>
          <cell r="U106" t="str">
            <v>nem</v>
          </cell>
          <cell r="Y106" t="str">
            <v>BUJF 221    22.000</v>
          </cell>
          <cell r="AB106">
            <v>2</v>
          </cell>
          <cell r="AC106" t="str">
            <v>TITASZ_165  22.000</v>
          </cell>
          <cell r="AD106" t="str">
            <v>2026Q1</v>
          </cell>
          <cell r="AE106">
            <v>46112</v>
          </cell>
          <cell r="AF106">
            <v>50405</v>
          </cell>
          <cell r="BQ106" t="str">
            <v>54/2024 kormány rendelet</v>
          </cell>
        </row>
        <row r="107">
          <cell r="A107" t="str">
            <v>TITASZ-3665</v>
          </cell>
          <cell r="B107" t="str">
            <v>B-Solution Kft</v>
          </cell>
          <cell r="C107" t="str">
            <v>Tiszaadony</v>
          </cell>
          <cell r="D107" t="str">
            <v>kiesett</v>
          </cell>
          <cell r="E107">
            <v>46905</v>
          </cell>
          <cell r="F107" t="str">
            <v>TITÁSZ</v>
          </cell>
          <cell r="G107" t="str">
            <v>Vásárosnamény</v>
          </cell>
          <cell r="H107">
            <v>0.44</v>
          </cell>
          <cell r="I107">
            <v>22</v>
          </cell>
          <cell r="J107" t="str">
            <v>Igen</v>
          </cell>
          <cell r="K107" t="str">
            <v>Naperőmű - PV farm</v>
          </cell>
          <cell r="L107" t="str">
            <v>SOLARPHOTOVO</v>
          </cell>
          <cell r="O107" t="str">
            <v>Nem</v>
          </cell>
          <cell r="P107">
            <v>0.44</v>
          </cell>
          <cell r="Q107">
            <v>5.0000000000000001E-3</v>
          </cell>
          <cell r="R107" t="str">
            <v>nem</v>
          </cell>
          <cell r="T107" t="str">
            <v>nem</v>
          </cell>
          <cell r="U107" t="str">
            <v>nem</v>
          </cell>
          <cell r="Y107" t="str">
            <v>VNAM 222    22.000</v>
          </cell>
          <cell r="AB107">
            <v>2</v>
          </cell>
          <cell r="AC107" t="str">
            <v>TITASZ_166  22.000</v>
          </cell>
          <cell r="AD107" t="str">
            <v>2026Q1</v>
          </cell>
          <cell r="AF107">
            <v>50405</v>
          </cell>
          <cell r="BQ107" t="str">
            <v>54/2024 kormány rendelet</v>
          </cell>
        </row>
        <row r="108">
          <cell r="A108" t="str">
            <v>TITASZ-3666</v>
          </cell>
          <cell r="B108" t="str">
            <v>B-Solution Kft</v>
          </cell>
          <cell r="C108" t="str">
            <v>Vásárosnamény</v>
          </cell>
          <cell r="D108" t="str">
            <v>kiesett</v>
          </cell>
          <cell r="E108">
            <v>47088</v>
          </cell>
          <cell r="F108" t="str">
            <v>TITÁSZ</v>
          </cell>
          <cell r="G108" t="str">
            <v>Vásárosnamény</v>
          </cell>
          <cell r="H108">
            <v>0.48</v>
          </cell>
          <cell r="I108">
            <v>22</v>
          </cell>
          <cell r="J108" t="str">
            <v>Igen</v>
          </cell>
          <cell r="K108" t="str">
            <v>Naperőmű - PV farm</v>
          </cell>
          <cell r="L108" t="str">
            <v>SOLARPHOTOVO</v>
          </cell>
          <cell r="O108" t="str">
            <v>Nem</v>
          </cell>
          <cell r="P108">
            <v>0.48</v>
          </cell>
          <cell r="Q108">
            <v>5.0000000000000001E-3</v>
          </cell>
          <cell r="R108" t="str">
            <v>nem</v>
          </cell>
          <cell r="T108" t="str">
            <v>nem</v>
          </cell>
          <cell r="U108" t="str">
            <v>nem</v>
          </cell>
          <cell r="Y108" t="str">
            <v>VNAM 222    22.000</v>
          </cell>
          <cell r="AB108">
            <v>2</v>
          </cell>
          <cell r="AC108" t="str">
            <v>TITASZ_167  22.000</v>
          </cell>
          <cell r="AD108" t="str">
            <v>2026Q1</v>
          </cell>
          <cell r="AF108">
            <v>50405</v>
          </cell>
          <cell r="BQ108" t="str">
            <v>54/2024 kormány rendelet</v>
          </cell>
        </row>
        <row r="109">
          <cell r="A109" t="str">
            <v>TITASZ-3667</v>
          </cell>
          <cell r="B109" t="str">
            <v>K und K 97 Mezőgazdasági Kft.</v>
          </cell>
          <cell r="C109" t="str">
            <v>Hajdúnánás</v>
          </cell>
          <cell r="D109" t="str">
            <v>kiesett</v>
          </cell>
          <cell r="E109">
            <v>47119</v>
          </cell>
          <cell r="F109" t="str">
            <v>TITÁSZ</v>
          </cell>
          <cell r="G109" t="str">
            <v>Hajdúnánás</v>
          </cell>
          <cell r="H109">
            <v>0.48</v>
          </cell>
          <cell r="I109">
            <v>22</v>
          </cell>
          <cell r="J109" t="str">
            <v>Igen</v>
          </cell>
          <cell r="K109" t="str">
            <v>Naperőmű - PV farm</v>
          </cell>
          <cell r="L109" t="str">
            <v>SOLARPHOTOVO</v>
          </cell>
          <cell r="O109" t="str">
            <v>Nem</v>
          </cell>
          <cell r="P109">
            <v>0.48</v>
          </cell>
          <cell r="Q109">
            <v>0.01</v>
          </cell>
          <cell r="R109" t="str">
            <v>nem</v>
          </cell>
          <cell r="T109" t="str">
            <v>nem</v>
          </cell>
          <cell r="U109" t="str">
            <v>nem</v>
          </cell>
          <cell r="Y109" t="str">
            <v>HNAN 22A    22.000</v>
          </cell>
          <cell r="AB109" t="str">
            <v>2B</v>
          </cell>
          <cell r="AC109" t="str">
            <v>TITASZ_168  22.000</v>
          </cell>
          <cell r="AD109" t="str">
            <v>2028Q1</v>
          </cell>
          <cell r="AF109">
            <v>50405</v>
          </cell>
          <cell r="BQ109" t="str">
            <v>54/2024 kormány rendelet</v>
          </cell>
        </row>
        <row r="110">
          <cell r="A110" t="str">
            <v>TITASZ-3668</v>
          </cell>
          <cell r="B110" t="str">
            <v>KB Agroinvest Kft.</v>
          </cell>
          <cell r="C110" t="str">
            <v>Hajdúnánás</v>
          </cell>
          <cell r="D110" t="str">
            <v>kiesett</v>
          </cell>
          <cell r="E110">
            <v>47119</v>
          </cell>
          <cell r="F110" t="str">
            <v>TITÁSZ</v>
          </cell>
          <cell r="G110" t="str">
            <v>Hajdúnánás</v>
          </cell>
          <cell r="H110">
            <v>0.48</v>
          </cell>
          <cell r="I110">
            <v>22</v>
          </cell>
          <cell r="J110" t="str">
            <v>Igen</v>
          </cell>
          <cell r="K110" t="str">
            <v>Naperőmű - PV farm</v>
          </cell>
          <cell r="L110" t="str">
            <v>SOLARPHOTOVO</v>
          </cell>
          <cell r="O110" t="str">
            <v>Nem</v>
          </cell>
          <cell r="P110">
            <v>0.48</v>
          </cell>
          <cell r="Q110">
            <v>0.01</v>
          </cell>
          <cell r="R110" t="str">
            <v>nem</v>
          </cell>
          <cell r="T110" t="str">
            <v>nem</v>
          </cell>
          <cell r="U110" t="str">
            <v>nem</v>
          </cell>
          <cell r="Y110" t="str">
            <v>HNAN 22A    22.000</v>
          </cell>
          <cell r="AB110" t="str">
            <v>2B</v>
          </cell>
          <cell r="AC110" t="str">
            <v>TITASZ_169  22.000</v>
          </cell>
          <cell r="AD110" t="str">
            <v>2028Q1</v>
          </cell>
          <cell r="AF110">
            <v>50405</v>
          </cell>
          <cell r="BQ110" t="str">
            <v>54/2024 kormány rendelet</v>
          </cell>
        </row>
        <row r="111">
          <cell r="A111" t="str">
            <v>TITASZ-3669</v>
          </cell>
          <cell r="B111" t="str">
            <v>KB Agroinvest Kft.</v>
          </cell>
          <cell r="C111" t="str">
            <v>Görbeháza</v>
          </cell>
          <cell r="D111" t="str">
            <v>kiesett</v>
          </cell>
          <cell r="E111">
            <v>47119</v>
          </cell>
          <cell r="F111" t="str">
            <v>TITÁSZ</v>
          </cell>
          <cell r="G111" t="str">
            <v>Polgár</v>
          </cell>
          <cell r="H111">
            <v>0.48</v>
          </cell>
          <cell r="I111">
            <v>22</v>
          </cell>
          <cell r="J111" t="str">
            <v>Igen</v>
          </cell>
          <cell r="K111" t="str">
            <v>Naperőmű - PV farm</v>
          </cell>
          <cell r="L111" t="str">
            <v>SOLARPHOTOVO</v>
          </cell>
          <cell r="O111" t="str">
            <v>Nem</v>
          </cell>
          <cell r="P111">
            <v>0.48</v>
          </cell>
          <cell r="Q111">
            <v>0.01</v>
          </cell>
          <cell r="R111" t="str">
            <v>nem</v>
          </cell>
          <cell r="T111" t="str">
            <v>nem</v>
          </cell>
          <cell r="U111" t="str">
            <v>nem</v>
          </cell>
          <cell r="Y111" t="str">
            <v>POLG 223    22.000</v>
          </cell>
          <cell r="AB111">
            <v>2</v>
          </cell>
          <cell r="AC111" t="str">
            <v>TITASZ_170  22.000</v>
          </cell>
          <cell r="AD111" t="str">
            <v>2026Q1</v>
          </cell>
          <cell r="AF111">
            <v>50405</v>
          </cell>
          <cell r="BQ111" t="str">
            <v>54/2024 kormány rendelet</v>
          </cell>
        </row>
        <row r="112">
          <cell r="A112" t="str">
            <v>TITASZ-3670</v>
          </cell>
          <cell r="B112" t="str">
            <v>KB Agroinvest Kft.</v>
          </cell>
          <cell r="C112" t="str">
            <v>Hajdúdorog</v>
          </cell>
          <cell r="D112" t="str">
            <v>kiesett</v>
          </cell>
          <cell r="E112">
            <v>47119</v>
          </cell>
          <cell r="F112" t="str">
            <v>TITÁSZ</v>
          </cell>
          <cell r="G112" t="str">
            <v>Hajdúnánás</v>
          </cell>
          <cell r="H112">
            <v>0.48</v>
          </cell>
          <cell r="I112">
            <v>22</v>
          </cell>
          <cell r="J112" t="str">
            <v>Igen</v>
          </cell>
          <cell r="K112" t="str">
            <v>Naperőmű - PV farm</v>
          </cell>
          <cell r="L112" t="str">
            <v>SOLARPHOTOVO</v>
          </cell>
          <cell r="O112" t="str">
            <v>Nem</v>
          </cell>
          <cell r="P112">
            <v>0.48</v>
          </cell>
          <cell r="Q112">
            <v>0.01</v>
          </cell>
          <cell r="R112" t="str">
            <v>nem</v>
          </cell>
          <cell r="T112" t="str">
            <v>nem</v>
          </cell>
          <cell r="U112" t="str">
            <v>nem</v>
          </cell>
          <cell r="Y112" t="str">
            <v>HNAN 22A    22.000</v>
          </cell>
          <cell r="AB112" t="str">
            <v>2B</v>
          </cell>
          <cell r="AC112" t="str">
            <v>TITASZ_171  22.000</v>
          </cell>
          <cell r="AD112" t="str">
            <v>2028Q1</v>
          </cell>
          <cell r="AF112">
            <v>50405</v>
          </cell>
          <cell r="BQ112" t="str">
            <v>54/2024 kormány rendelet</v>
          </cell>
        </row>
        <row r="113">
          <cell r="A113" t="str">
            <v>TITASZ-3671</v>
          </cell>
          <cell r="B113" t="str">
            <v>KB Agroinvest Kft.</v>
          </cell>
          <cell r="C113" t="str">
            <v>Hajdúhadház</v>
          </cell>
          <cell r="D113" t="str">
            <v>kiesett</v>
          </cell>
          <cell r="E113">
            <v>47119</v>
          </cell>
          <cell r="F113" t="str">
            <v>TITÁSZ</v>
          </cell>
          <cell r="G113" t="str">
            <v>Hajdúböszörmény</v>
          </cell>
          <cell r="H113">
            <v>0.48</v>
          </cell>
          <cell r="I113">
            <v>22</v>
          </cell>
          <cell r="J113" t="str">
            <v>Igen</v>
          </cell>
          <cell r="K113" t="str">
            <v>Naperőmű - PV farm</v>
          </cell>
          <cell r="L113" t="str">
            <v>SOLARPHOTOVO</v>
          </cell>
          <cell r="O113" t="str">
            <v>Nem</v>
          </cell>
          <cell r="P113">
            <v>0.48</v>
          </cell>
          <cell r="Q113">
            <v>0.01</v>
          </cell>
          <cell r="R113" t="str">
            <v>nem</v>
          </cell>
          <cell r="T113" t="str">
            <v>nem</v>
          </cell>
          <cell r="U113" t="str">
            <v>nem</v>
          </cell>
          <cell r="Y113" t="str">
            <v>HBOSZ221    22.000</v>
          </cell>
          <cell r="AB113">
            <v>2</v>
          </cell>
          <cell r="AC113" t="str">
            <v>TITASZ_172  22.000</v>
          </cell>
          <cell r="AD113" t="str">
            <v>2026Q1</v>
          </cell>
          <cell r="AF113">
            <v>50405</v>
          </cell>
          <cell r="BQ113" t="str">
            <v>54/2024 kormány rendelet</v>
          </cell>
        </row>
        <row r="114">
          <cell r="A114" t="str">
            <v>TITASZ-3672</v>
          </cell>
          <cell r="B114" t="str">
            <v>KB Agroinvest Kft.</v>
          </cell>
          <cell r="C114" t="str">
            <v>Hajdúböszörmény</v>
          </cell>
          <cell r="D114" t="str">
            <v>kiesett</v>
          </cell>
          <cell r="E114">
            <v>47119</v>
          </cell>
          <cell r="F114" t="str">
            <v>TITÁSZ</v>
          </cell>
          <cell r="G114" t="str">
            <v>Hajdúböszörmény</v>
          </cell>
          <cell r="H114">
            <v>0.48</v>
          </cell>
          <cell r="I114">
            <v>22</v>
          </cell>
          <cell r="J114" t="str">
            <v>Igen</v>
          </cell>
          <cell r="K114" t="str">
            <v>Naperőmű - PV farm</v>
          </cell>
          <cell r="L114" t="str">
            <v>SOLARPHOTOVO</v>
          </cell>
          <cell r="O114" t="str">
            <v>Nem</v>
          </cell>
          <cell r="P114">
            <v>0.48</v>
          </cell>
          <cell r="Q114">
            <v>0.01</v>
          </cell>
          <cell r="R114" t="str">
            <v>nem</v>
          </cell>
          <cell r="T114" t="str">
            <v>nem</v>
          </cell>
          <cell r="U114" t="str">
            <v>nem</v>
          </cell>
          <cell r="Y114" t="str">
            <v>HBOSZ221    22.000</v>
          </cell>
          <cell r="AB114">
            <v>2</v>
          </cell>
          <cell r="AC114" t="str">
            <v>TITASZ_173  22.000</v>
          </cell>
          <cell r="AD114" t="str">
            <v>2026Q1</v>
          </cell>
          <cell r="AF114">
            <v>50405</v>
          </cell>
          <cell r="BQ114" t="str">
            <v>54/2024 kormány rendelet</v>
          </cell>
        </row>
        <row r="115">
          <cell r="A115" t="str">
            <v>TITASZ-3673</v>
          </cell>
          <cell r="B115" t="str">
            <v>K und K 97 Mezőgazdasági Kft.</v>
          </cell>
          <cell r="C115" t="str">
            <v>Hajdúböszörmény</v>
          </cell>
          <cell r="D115" t="str">
            <v>kiesett</v>
          </cell>
          <cell r="E115">
            <v>47119</v>
          </cell>
          <cell r="F115" t="str">
            <v>TITÁSZ</v>
          </cell>
          <cell r="G115" t="str">
            <v>Hajdúböszörmény</v>
          </cell>
          <cell r="H115">
            <v>0.48</v>
          </cell>
          <cell r="I115">
            <v>22</v>
          </cell>
          <cell r="J115" t="str">
            <v>Igen</v>
          </cell>
          <cell r="K115" t="str">
            <v>Naperőmű - PV farm</v>
          </cell>
          <cell r="L115" t="str">
            <v>SOLARPHOTOVO</v>
          </cell>
          <cell r="O115" t="str">
            <v>Nem</v>
          </cell>
          <cell r="P115">
            <v>0.48</v>
          </cell>
          <cell r="Q115">
            <v>0.01</v>
          </cell>
          <cell r="R115" t="str">
            <v>nem</v>
          </cell>
          <cell r="T115" t="str">
            <v>nem</v>
          </cell>
          <cell r="U115" t="str">
            <v>nem</v>
          </cell>
          <cell r="Y115" t="str">
            <v>HBOSZ221    22.000</v>
          </cell>
          <cell r="AB115">
            <v>2</v>
          </cell>
          <cell r="AC115" t="str">
            <v>TITASZ_174  22.000</v>
          </cell>
          <cell r="AD115" t="str">
            <v>2026Q1</v>
          </cell>
          <cell r="AF115">
            <v>50405</v>
          </cell>
          <cell r="BQ115" t="str">
            <v>54/2024 kormány rendelet</v>
          </cell>
        </row>
        <row r="116">
          <cell r="A116" t="str">
            <v>TITASZ-3674</v>
          </cell>
          <cell r="B116" t="str">
            <v>K und K 97 Mezőgazdasági Kft.</v>
          </cell>
          <cell r="C116" t="str">
            <v>Hajdúhadház</v>
          </cell>
          <cell r="D116" t="str">
            <v>kiesett</v>
          </cell>
          <cell r="E116">
            <v>47119</v>
          </cell>
          <cell r="F116" t="str">
            <v>TITÁSZ</v>
          </cell>
          <cell r="G116" t="str">
            <v>Hajdúböszörmény</v>
          </cell>
          <cell r="H116">
            <v>0.48</v>
          </cell>
          <cell r="I116">
            <v>22</v>
          </cell>
          <cell r="J116" t="str">
            <v>Igen</v>
          </cell>
          <cell r="K116" t="str">
            <v>Naperőmű - PV farm</v>
          </cell>
          <cell r="L116" t="str">
            <v>SOLARPHOTOVO</v>
          </cell>
          <cell r="O116" t="str">
            <v>Nem</v>
          </cell>
          <cell r="P116">
            <v>0.48</v>
          </cell>
          <cell r="Q116">
            <v>0.01</v>
          </cell>
          <cell r="R116" t="str">
            <v>nem</v>
          </cell>
          <cell r="T116" t="str">
            <v>nem</v>
          </cell>
          <cell r="U116" t="str">
            <v>nem</v>
          </cell>
          <cell r="Y116" t="str">
            <v>HBOSZ221    22.000</v>
          </cell>
          <cell r="AB116">
            <v>2</v>
          </cell>
          <cell r="AC116" t="str">
            <v>TITASZ_175  22.000</v>
          </cell>
          <cell r="AD116" t="str">
            <v>2026Q1</v>
          </cell>
          <cell r="AF116">
            <v>50405</v>
          </cell>
          <cell r="BQ116" t="str">
            <v>54/2024 kormány rendelet</v>
          </cell>
        </row>
        <row r="117">
          <cell r="A117" t="str">
            <v>TITASZ-3675</v>
          </cell>
          <cell r="B117" t="str">
            <v>K und K 97 Mezőgazdasági Kft.</v>
          </cell>
          <cell r="C117" t="str">
            <v>Hajdúdorog</v>
          </cell>
          <cell r="D117" t="str">
            <v>kiesett</v>
          </cell>
          <cell r="E117">
            <v>47119</v>
          </cell>
          <cell r="F117" t="str">
            <v>TITÁSZ</v>
          </cell>
          <cell r="G117" t="str">
            <v>Hajdúnánás</v>
          </cell>
          <cell r="H117">
            <v>0.48</v>
          </cell>
          <cell r="I117">
            <v>22</v>
          </cell>
          <cell r="J117" t="str">
            <v>Igen</v>
          </cell>
          <cell r="K117" t="str">
            <v>Naperőmű - PV farm</v>
          </cell>
          <cell r="L117" t="str">
            <v>SOLARPHOTOVO</v>
          </cell>
          <cell r="O117" t="str">
            <v>Nem</v>
          </cell>
          <cell r="P117">
            <v>0.48</v>
          </cell>
          <cell r="Q117">
            <v>0.01</v>
          </cell>
          <cell r="R117" t="str">
            <v>nem</v>
          </cell>
          <cell r="T117" t="str">
            <v>nem</v>
          </cell>
          <cell r="U117" t="str">
            <v>nem</v>
          </cell>
          <cell r="Y117" t="str">
            <v>HNAN 22A    22.000</v>
          </cell>
          <cell r="AB117" t="str">
            <v>2B</v>
          </cell>
          <cell r="AC117" t="str">
            <v>TITASZ_176  22.000</v>
          </cell>
          <cell r="AD117" t="str">
            <v>2028Q1</v>
          </cell>
          <cell r="AF117">
            <v>50405</v>
          </cell>
          <cell r="BQ117" t="str">
            <v>54/2024 kormány rendelet</v>
          </cell>
        </row>
        <row r="118">
          <cell r="A118" t="str">
            <v>TITASZ-3676</v>
          </cell>
          <cell r="B118" t="str">
            <v>K und K 97 Mezőgazdasági Kft.</v>
          </cell>
          <cell r="C118" t="str">
            <v>Hajdúnánás</v>
          </cell>
          <cell r="D118" t="str">
            <v>kiesett</v>
          </cell>
          <cell r="E118">
            <v>47119</v>
          </cell>
          <cell r="F118" t="str">
            <v>TITÁSZ</v>
          </cell>
          <cell r="G118" t="str">
            <v>Hajdúnánás</v>
          </cell>
          <cell r="H118">
            <v>0.48</v>
          </cell>
          <cell r="I118">
            <v>22</v>
          </cell>
          <cell r="J118" t="str">
            <v>Igen</v>
          </cell>
          <cell r="K118" t="str">
            <v>Naperőmű - PV farm</v>
          </cell>
          <cell r="L118" t="str">
            <v>SOLARPHOTOVO</v>
          </cell>
          <cell r="O118" t="str">
            <v>Nem</v>
          </cell>
          <cell r="P118">
            <v>0.48</v>
          </cell>
          <cell r="Q118">
            <v>0.01</v>
          </cell>
          <cell r="R118" t="str">
            <v>nem</v>
          </cell>
          <cell r="T118" t="str">
            <v>nem</v>
          </cell>
          <cell r="U118" t="str">
            <v>nem</v>
          </cell>
          <cell r="Y118" t="str">
            <v>HNAN 22A    22.000</v>
          </cell>
          <cell r="AB118" t="str">
            <v>2B</v>
          </cell>
          <cell r="AC118" t="str">
            <v>TITASZ_177  22.000</v>
          </cell>
          <cell r="AD118" t="str">
            <v>2028Q1</v>
          </cell>
          <cell r="AF118">
            <v>50405</v>
          </cell>
          <cell r="BQ118" t="str">
            <v>54/2024 kormány rendelet</v>
          </cell>
        </row>
        <row r="119">
          <cell r="A119" t="str">
            <v>TITASZ-3677</v>
          </cell>
          <cell r="B119" t="str">
            <v>TG Property Kft.</v>
          </cell>
          <cell r="C119" t="str">
            <v>Sáp</v>
          </cell>
          <cell r="D119" t="str">
            <v>kiesett</v>
          </cell>
          <cell r="E119">
            <v>47088</v>
          </cell>
          <cell r="F119" t="str">
            <v>TITÁSZ</v>
          </cell>
          <cell r="G119" t="str">
            <v>Berettyóújfalu</v>
          </cell>
          <cell r="H119">
            <v>0.44</v>
          </cell>
          <cell r="I119">
            <v>22</v>
          </cell>
          <cell r="J119" t="str">
            <v>Igen</v>
          </cell>
          <cell r="K119" t="str">
            <v>Naperőmű - PV farm</v>
          </cell>
          <cell r="L119" t="str">
            <v>SOLARPHOTOVO</v>
          </cell>
          <cell r="O119" t="str">
            <v>Nem</v>
          </cell>
          <cell r="P119">
            <v>0.44</v>
          </cell>
          <cell r="Q119">
            <v>5.0000000000000001E-3</v>
          </cell>
          <cell r="R119" t="str">
            <v>nem</v>
          </cell>
          <cell r="T119" t="str">
            <v>nem</v>
          </cell>
          <cell r="U119" t="str">
            <v>nem</v>
          </cell>
          <cell r="Y119" t="str">
            <v>BUJF 221    22.000</v>
          </cell>
          <cell r="AB119">
            <v>2</v>
          </cell>
          <cell r="AC119" t="str">
            <v>TITASZ_178  22.000</v>
          </cell>
          <cell r="AD119" t="str">
            <v>2026Q1</v>
          </cell>
          <cell r="AF119">
            <v>50405</v>
          </cell>
          <cell r="BQ119" t="str">
            <v>54/2024 kormány rendelet</v>
          </cell>
        </row>
        <row r="120">
          <cell r="A120" t="str">
            <v>TITASZ-3678</v>
          </cell>
          <cell r="B120" t="str">
            <v>IT-DATA Rendszerház Kft.</v>
          </cell>
          <cell r="C120" t="str">
            <v>Nyíregyháza</v>
          </cell>
          <cell r="D120" t="str">
            <v>kiesett</v>
          </cell>
          <cell r="E120">
            <v>47119</v>
          </cell>
          <cell r="F120" t="str">
            <v>TITÁSZ</v>
          </cell>
          <cell r="G120" t="str">
            <v>Nyíregyháza Simai út</v>
          </cell>
          <cell r="H120">
            <v>0.48</v>
          </cell>
          <cell r="I120">
            <v>22</v>
          </cell>
          <cell r="J120" t="str">
            <v>Igen</v>
          </cell>
          <cell r="K120" t="str">
            <v>Naperőmű - PV farm</v>
          </cell>
          <cell r="L120" t="str">
            <v>SOLARPHOTOVO</v>
          </cell>
          <cell r="O120" t="str">
            <v>Nem</v>
          </cell>
          <cell r="P120">
            <v>0.48</v>
          </cell>
          <cell r="Q120">
            <v>5.0000000000000001E-3</v>
          </cell>
          <cell r="R120" t="str">
            <v>nem</v>
          </cell>
          <cell r="T120" t="str">
            <v>nem</v>
          </cell>
          <cell r="U120" t="str">
            <v>nem</v>
          </cell>
          <cell r="Y120" t="str">
            <v>NYIRS221    22.000</v>
          </cell>
          <cell r="AB120">
            <v>2</v>
          </cell>
          <cell r="AC120" t="str">
            <v>TITASZ_179  22.000</v>
          </cell>
          <cell r="AD120" t="str">
            <v>2026Q1</v>
          </cell>
          <cell r="AF120">
            <v>50405</v>
          </cell>
          <cell r="BQ120" t="str">
            <v>54/2024 kormány rendelet</v>
          </cell>
        </row>
        <row r="121">
          <cell r="A121" t="str">
            <v>TITASZ-3679</v>
          </cell>
          <cell r="B121" t="str">
            <v>TDF STEEL Kft.</v>
          </cell>
          <cell r="C121" t="str">
            <v>Kunszentmárton</v>
          </cell>
          <cell r="D121" t="str">
            <v>kiesett</v>
          </cell>
          <cell r="E121">
            <v>45627</v>
          </cell>
          <cell r="F121" t="str">
            <v>TITÁSZ</v>
          </cell>
          <cell r="G121" t="str">
            <v>Kunszentmárton</v>
          </cell>
          <cell r="H121">
            <v>1</v>
          </cell>
          <cell r="I121">
            <v>22</v>
          </cell>
          <cell r="J121" t="str">
            <v>Igen</v>
          </cell>
          <cell r="K121" t="str">
            <v>Naperőmű - PV farm</v>
          </cell>
          <cell r="L121" t="str">
            <v>SOLARPHOTOVO</v>
          </cell>
          <cell r="O121" t="str">
            <v>Nem</v>
          </cell>
          <cell r="P121">
            <v>1</v>
          </cell>
          <cell r="Q121">
            <v>1</v>
          </cell>
          <cell r="R121" t="str">
            <v>igen</v>
          </cell>
          <cell r="T121" t="str">
            <v>nem</v>
          </cell>
          <cell r="U121" t="str">
            <v>nem</v>
          </cell>
          <cell r="Y121" t="str">
            <v>KUNSZ221    22.000</v>
          </cell>
          <cell r="AB121" t="str">
            <v>2B</v>
          </cell>
          <cell r="AC121" t="str">
            <v>TITASZ_180  22.000</v>
          </cell>
          <cell r="AD121" t="str">
            <v>2028Q1</v>
          </cell>
          <cell r="AF121">
            <v>50405</v>
          </cell>
          <cell r="BQ121" t="str">
            <v>54/2024 kormány rendelet</v>
          </cell>
        </row>
        <row r="122">
          <cell r="A122" t="str">
            <v>TITASZ-3679</v>
          </cell>
          <cell r="B122" t="str">
            <v>TDF STEEL Kft.</v>
          </cell>
          <cell r="C122" t="str">
            <v>Kunszentmárton</v>
          </cell>
          <cell r="D122" t="str">
            <v>kiesett</v>
          </cell>
          <cell r="E122">
            <v>45627</v>
          </cell>
          <cell r="F122" t="str">
            <v>TITÁSZ</v>
          </cell>
          <cell r="G122" t="str">
            <v>Kunszentmárton</v>
          </cell>
          <cell r="H122">
            <v>1</v>
          </cell>
          <cell r="I122">
            <v>22</v>
          </cell>
          <cell r="J122" t="str">
            <v>Igen</v>
          </cell>
          <cell r="K122" t="str">
            <v>-</v>
          </cell>
          <cell r="L122" t="str">
            <v>BATTERYSTRG</v>
          </cell>
          <cell r="O122" t="str">
            <v>Nem</v>
          </cell>
          <cell r="P122">
            <v>1</v>
          </cell>
          <cell r="Q122">
            <v>1</v>
          </cell>
          <cell r="R122" t="str">
            <v>igen</v>
          </cell>
          <cell r="S122">
            <v>2</v>
          </cell>
          <cell r="T122" t="str">
            <v>nem</v>
          </cell>
          <cell r="U122" t="str">
            <v>nem</v>
          </cell>
          <cell r="Y122" t="str">
            <v>KUNSZ221    22.000</v>
          </cell>
          <cell r="AB122" t="str">
            <v>2B</v>
          </cell>
          <cell r="AC122" t="str">
            <v>TITASZ_180  22.000</v>
          </cell>
          <cell r="AD122" t="str">
            <v>2028Q1</v>
          </cell>
          <cell r="AE122">
            <v>46843</v>
          </cell>
          <cell r="AF122">
            <v>50405</v>
          </cell>
          <cell r="BQ122" t="str">
            <v>54/2024 kormány rendelet</v>
          </cell>
        </row>
        <row r="123">
          <cell r="A123" t="str">
            <v>TITASZ-3680</v>
          </cell>
          <cell r="B123" t="str">
            <v>Suncity2020 Kft.</v>
          </cell>
          <cell r="C123" t="str">
            <v>Szolnok</v>
          </cell>
          <cell r="D123" t="str">
            <v>kiesett</v>
          </cell>
          <cell r="E123">
            <v>46174</v>
          </cell>
          <cell r="F123" t="str">
            <v>TITÁSZ</v>
          </cell>
          <cell r="G123" t="str">
            <v>Szolnok Ipari</v>
          </cell>
          <cell r="H123">
            <v>19</v>
          </cell>
          <cell r="I123">
            <v>22</v>
          </cell>
          <cell r="J123" t="str">
            <v>Igen</v>
          </cell>
          <cell r="K123" t="str">
            <v>Naperőmű - PV farm</v>
          </cell>
          <cell r="L123" t="str">
            <v>SOLARPHOTOVO</v>
          </cell>
          <cell r="O123" t="str">
            <v>Nem</v>
          </cell>
          <cell r="P123">
            <v>19</v>
          </cell>
          <cell r="Q123">
            <v>8</v>
          </cell>
          <cell r="R123" t="str">
            <v>nem</v>
          </cell>
          <cell r="T123" t="str">
            <v>nem</v>
          </cell>
          <cell r="U123" t="str">
            <v>nem</v>
          </cell>
          <cell r="Y123" t="str">
            <v>SZOLI223    22.000</v>
          </cell>
          <cell r="AB123">
            <v>2</v>
          </cell>
          <cell r="AC123" t="str">
            <v>TITASZ_181  22.000</v>
          </cell>
          <cell r="AD123" t="str">
            <v>2027Q1</v>
          </cell>
          <cell r="AF123">
            <v>50405</v>
          </cell>
          <cell r="BQ123" t="str">
            <v>54/2024 kormány rendelet</v>
          </cell>
        </row>
        <row r="124">
          <cell r="A124" t="str">
            <v>TITASZ-3680</v>
          </cell>
          <cell r="B124" t="str">
            <v>Suncity2020 Kft.</v>
          </cell>
          <cell r="C124" t="str">
            <v>Szolnok</v>
          </cell>
          <cell r="D124" t="str">
            <v>kiesett</v>
          </cell>
          <cell r="E124">
            <v>46174</v>
          </cell>
          <cell r="F124" t="str">
            <v>TITÁSZ</v>
          </cell>
          <cell r="G124" t="str">
            <v>Szolnok Ipari</v>
          </cell>
          <cell r="H124">
            <v>8</v>
          </cell>
          <cell r="I124">
            <v>22</v>
          </cell>
          <cell r="J124" t="str">
            <v>Igen</v>
          </cell>
          <cell r="K124" t="str">
            <v>-</v>
          </cell>
          <cell r="L124" t="str">
            <v>BATTERYSTRG</v>
          </cell>
          <cell r="O124" t="str">
            <v>Nem</v>
          </cell>
          <cell r="P124">
            <v>19</v>
          </cell>
          <cell r="Q124">
            <v>8</v>
          </cell>
          <cell r="R124" t="str">
            <v>nem</v>
          </cell>
          <cell r="S124">
            <v>16</v>
          </cell>
          <cell r="T124" t="str">
            <v>nem</v>
          </cell>
          <cell r="U124" t="str">
            <v>nem</v>
          </cell>
          <cell r="Y124" t="str">
            <v>SZOLI223    22.000</v>
          </cell>
          <cell r="AB124">
            <v>2</v>
          </cell>
          <cell r="AC124" t="str">
            <v>TITASZ_181  22.000</v>
          </cell>
          <cell r="AD124" t="str">
            <v>2027Q1</v>
          </cell>
          <cell r="AE124">
            <v>46477</v>
          </cell>
          <cell r="AF124">
            <v>50405</v>
          </cell>
          <cell r="BQ124" t="str">
            <v>54/2024 kormány rendelet</v>
          </cell>
        </row>
        <row r="125">
          <cell r="A125" t="str">
            <v>TITASZ-3681</v>
          </cell>
          <cell r="B125" t="str">
            <v>Global Sol Kft.</v>
          </cell>
          <cell r="C125" t="str">
            <v>Nyíregyháza</v>
          </cell>
          <cell r="D125" t="str">
            <v>kiesett</v>
          </cell>
          <cell r="E125">
            <v>45627</v>
          </cell>
          <cell r="F125" t="str">
            <v>TITÁSZ</v>
          </cell>
          <cell r="G125" t="str">
            <v>Nyíregyháza Simai út</v>
          </cell>
          <cell r="H125">
            <v>0.5</v>
          </cell>
          <cell r="I125">
            <v>22</v>
          </cell>
          <cell r="J125" t="str">
            <v>Igen</v>
          </cell>
          <cell r="K125" t="str">
            <v>Naperőmű - PV farm</v>
          </cell>
          <cell r="L125" t="str">
            <v>SOLARPHOTOVO</v>
          </cell>
          <cell r="O125" t="str">
            <v>Nem</v>
          </cell>
          <cell r="P125">
            <v>0.5</v>
          </cell>
          <cell r="Q125">
            <v>0.01</v>
          </cell>
          <cell r="R125" t="str">
            <v>nem</v>
          </cell>
          <cell r="T125" t="str">
            <v>nem</v>
          </cell>
          <cell r="U125" t="str">
            <v>nem</v>
          </cell>
          <cell r="Y125" t="str">
            <v>NYIRS221    22.000</v>
          </cell>
          <cell r="AB125">
            <v>2</v>
          </cell>
          <cell r="AC125" t="str">
            <v>TITASZ_182  22.000</v>
          </cell>
          <cell r="AD125" t="str">
            <v>2026Q1</v>
          </cell>
          <cell r="AF125">
            <v>50405</v>
          </cell>
          <cell r="BQ125" t="str">
            <v>54/2024 kormány rendelet</v>
          </cell>
        </row>
        <row r="126">
          <cell r="A126" t="str">
            <v>TITASZ-3681</v>
          </cell>
          <cell r="B126" t="str">
            <v>Global Sol Kft.</v>
          </cell>
          <cell r="C126" t="str">
            <v>Nyíregyháza</v>
          </cell>
          <cell r="D126" t="str">
            <v>kiesett</v>
          </cell>
          <cell r="E126">
            <v>45627</v>
          </cell>
          <cell r="F126" t="str">
            <v>TITÁSZ</v>
          </cell>
          <cell r="G126" t="str">
            <v>Nyíregyháza Simai út</v>
          </cell>
          <cell r="H126">
            <v>0.2</v>
          </cell>
          <cell r="I126">
            <v>22</v>
          </cell>
          <cell r="J126" t="str">
            <v>Igen</v>
          </cell>
          <cell r="K126" t="str">
            <v>-</v>
          </cell>
          <cell r="L126" t="str">
            <v>BATTERYSTRG</v>
          </cell>
          <cell r="O126" t="str">
            <v>Nem</v>
          </cell>
          <cell r="P126">
            <v>0.5</v>
          </cell>
          <cell r="Q126">
            <v>0.01</v>
          </cell>
          <cell r="R126" t="str">
            <v>nem</v>
          </cell>
          <cell r="S126">
            <v>0.4</v>
          </cell>
          <cell r="T126" t="str">
            <v>nem</v>
          </cell>
          <cell r="U126" t="str">
            <v>nem</v>
          </cell>
          <cell r="Y126" t="str">
            <v>NYIRS221    22.000</v>
          </cell>
          <cell r="AB126">
            <v>2</v>
          </cell>
          <cell r="AC126" t="str">
            <v>TITASZ_182  22.000</v>
          </cell>
          <cell r="AD126" t="str">
            <v>2026Q1</v>
          </cell>
          <cell r="AF126">
            <v>50405</v>
          </cell>
          <cell r="BQ126" t="str">
            <v>54/2024 kormány rendelet</v>
          </cell>
        </row>
        <row r="127">
          <cell r="A127" t="str">
            <v>TITASZ-3682</v>
          </cell>
          <cell r="B127" t="str">
            <v>Global Sol Kft.</v>
          </cell>
          <cell r="C127" t="str">
            <v>Nyíregyháza</v>
          </cell>
          <cell r="D127" t="str">
            <v>kiesett</v>
          </cell>
          <cell r="E127">
            <v>45627</v>
          </cell>
          <cell r="F127" t="str">
            <v>TITÁSZ</v>
          </cell>
          <cell r="G127" t="str">
            <v>Nyíregyháza Simai út</v>
          </cell>
          <cell r="H127">
            <v>0.5</v>
          </cell>
          <cell r="I127">
            <v>22</v>
          </cell>
          <cell r="J127" t="str">
            <v>Igen</v>
          </cell>
          <cell r="K127" t="str">
            <v>Naperőmű - PV farm</v>
          </cell>
          <cell r="L127" t="str">
            <v>SOLARPHOTOVO</v>
          </cell>
          <cell r="O127" t="str">
            <v>Nem</v>
          </cell>
          <cell r="P127">
            <v>0.5</v>
          </cell>
          <cell r="Q127">
            <v>0.01</v>
          </cell>
          <cell r="R127" t="str">
            <v>nem</v>
          </cell>
          <cell r="T127" t="str">
            <v>nem</v>
          </cell>
          <cell r="U127" t="str">
            <v>nem</v>
          </cell>
          <cell r="Y127" t="str">
            <v>NYIRS221    22.000</v>
          </cell>
          <cell r="AB127">
            <v>2</v>
          </cell>
          <cell r="AC127" t="str">
            <v>TITASZ_183  22.000</v>
          </cell>
          <cell r="AD127" t="str">
            <v>2026Q1</v>
          </cell>
          <cell r="AF127">
            <v>50405</v>
          </cell>
          <cell r="BQ127" t="str">
            <v>54/2024 kormány rendelet</v>
          </cell>
        </row>
        <row r="128">
          <cell r="A128" t="str">
            <v>TITASZ-3683</v>
          </cell>
          <cell r="B128" t="str">
            <v>Global Sol Kft.</v>
          </cell>
          <cell r="C128" t="str">
            <v>Nyíregyháza</v>
          </cell>
          <cell r="D128" t="str">
            <v>kiesett</v>
          </cell>
          <cell r="E128">
            <v>45627</v>
          </cell>
          <cell r="F128" t="str">
            <v>TITÁSZ</v>
          </cell>
          <cell r="G128" t="str">
            <v>Nyíregyháza Simai út</v>
          </cell>
          <cell r="H128">
            <v>0.5</v>
          </cell>
          <cell r="I128">
            <v>22</v>
          </cell>
          <cell r="J128" t="str">
            <v>Igen</v>
          </cell>
          <cell r="K128" t="str">
            <v>Naperőmű - PV farm</v>
          </cell>
          <cell r="L128" t="str">
            <v>SOLARPHOTOVO</v>
          </cell>
          <cell r="O128" t="str">
            <v>Nem</v>
          </cell>
          <cell r="P128">
            <v>0.5</v>
          </cell>
          <cell r="Q128">
            <v>0.01</v>
          </cell>
          <cell r="R128" t="str">
            <v>nem</v>
          </cell>
          <cell r="T128" t="str">
            <v>nem</v>
          </cell>
          <cell r="U128" t="str">
            <v>nem</v>
          </cell>
          <cell r="Y128" t="str">
            <v>NYIRS221    22.000</v>
          </cell>
          <cell r="AB128">
            <v>2</v>
          </cell>
          <cell r="AC128" t="str">
            <v>TITASZ_184  22.000</v>
          </cell>
          <cell r="AD128" t="str">
            <v>2026Q1</v>
          </cell>
          <cell r="AF128">
            <v>50405</v>
          </cell>
          <cell r="BQ128" t="str">
            <v>54/2024 kormány rendelet</v>
          </cell>
        </row>
        <row r="129">
          <cell r="A129" t="str">
            <v>TITASZ-3684</v>
          </cell>
          <cell r="B129" t="str">
            <v>Global Sol Kft.</v>
          </cell>
          <cell r="C129" t="str">
            <v>Nyíregyháza</v>
          </cell>
          <cell r="D129" t="str">
            <v>kiesett</v>
          </cell>
          <cell r="E129">
            <v>45627</v>
          </cell>
          <cell r="F129" t="str">
            <v>TITÁSZ</v>
          </cell>
          <cell r="G129" t="str">
            <v>Nyíregyháza Simai út</v>
          </cell>
          <cell r="H129">
            <v>0.5</v>
          </cell>
          <cell r="I129">
            <v>22</v>
          </cell>
          <cell r="J129" t="str">
            <v>Igen</v>
          </cell>
          <cell r="K129" t="str">
            <v>Naperőmű - PV farm</v>
          </cell>
          <cell r="L129" t="str">
            <v>SOLARPHOTOVO</v>
          </cell>
          <cell r="O129" t="str">
            <v>Nem</v>
          </cell>
          <cell r="P129">
            <v>0.5</v>
          </cell>
          <cell r="Q129">
            <v>0.01</v>
          </cell>
          <cell r="R129" t="str">
            <v>nem</v>
          </cell>
          <cell r="T129" t="str">
            <v>nem</v>
          </cell>
          <cell r="U129" t="str">
            <v>nem</v>
          </cell>
          <cell r="Y129" t="str">
            <v>NYIRS221    22.000</v>
          </cell>
          <cell r="AB129">
            <v>2</v>
          </cell>
          <cell r="AC129" t="str">
            <v>TITASZ_185  22.000</v>
          </cell>
          <cell r="AD129" t="str">
            <v>2026Q1</v>
          </cell>
          <cell r="AF129">
            <v>50405</v>
          </cell>
          <cell r="BQ129" t="str">
            <v>54/2024 kormány rendelet</v>
          </cell>
        </row>
        <row r="130">
          <cell r="A130" t="str">
            <v>TITASZ-3684</v>
          </cell>
          <cell r="B130" t="str">
            <v>Global Sol Kft.</v>
          </cell>
          <cell r="C130" t="str">
            <v>Nyíregyháza</v>
          </cell>
          <cell r="D130" t="str">
            <v>kiesett</v>
          </cell>
          <cell r="E130">
            <v>45627</v>
          </cell>
          <cell r="F130" t="str">
            <v>TITÁSZ</v>
          </cell>
          <cell r="G130" t="str">
            <v>Nyíregyháza Simai út</v>
          </cell>
          <cell r="H130">
            <v>0.2</v>
          </cell>
          <cell r="I130">
            <v>22</v>
          </cell>
          <cell r="J130" t="str">
            <v>Igen</v>
          </cell>
          <cell r="K130" t="str">
            <v>-</v>
          </cell>
          <cell r="L130" t="str">
            <v>BATTERYSTRG</v>
          </cell>
          <cell r="O130" t="str">
            <v>Nem</v>
          </cell>
          <cell r="P130">
            <v>0.5</v>
          </cell>
          <cell r="Q130">
            <v>0.01</v>
          </cell>
          <cell r="R130" t="str">
            <v>nem</v>
          </cell>
          <cell r="S130">
            <v>0.4</v>
          </cell>
          <cell r="T130" t="str">
            <v>nem</v>
          </cell>
          <cell r="U130" t="str">
            <v>nem</v>
          </cell>
          <cell r="Y130" t="str">
            <v>NYIRS221    22.000</v>
          </cell>
          <cell r="AB130">
            <v>2</v>
          </cell>
          <cell r="AC130" t="str">
            <v>TITASZ_185  22.000</v>
          </cell>
          <cell r="AD130" t="str">
            <v>2026Q1</v>
          </cell>
          <cell r="AF130">
            <v>50405</v>
          </cell>
          <cell r="BQ130" t="str">
            <v>54/2024 kormány rendelet</v>
          </cell>
        </row>
        <row r="131">
          <cell r="A131" t="str">
            <v>TITASZ-3685</v>
          </cell>
          <cell r="B131" t="str">
            <v>Báka Solar</v>
          </cell>
          <cell r="C131" t="str">
            <v>Kisvárda</v>
          </cell>
          <cell r="D131" t="str">
            <v>kiesett</v>
          </cell>
          <cell r="E131">
            <v>45627</v>
          </cell>
          <cell r="F131" t="str">
            <v>TITÁSZ</v>
          </cell>
          <cell r="G131" t="str">
            <v>Kisvárda TITÁSZ</v>
          </cell>
          <cell r="H131">
            <v>2</v>
          </cell>
          <cell r="I131">
            <v>22</v>
          </cell>
          <cell r="J131" t="str">
            <v>Igen</v>
          </cell>
          <cell r="K131" t="str">
            <v>Naperőmű - PV farm</v>
          </cell>
          <cell r="L131" t="str">
            <v>SOLARPHOTOVO</v>
          </cell>
          <cell r="O131" t="str">
            <v>Nem</v>
          </cell>
          <cell r="P131">
            <v>2</v>
          </cell>
          <cell r="Q131">
            <v>0.01</v>
          </cell>
          <cell r="R131" t="str">
            <v>nem</v>
          </cell>
          <cell r="T131" t="str">
            <v>nem</v>
          </cell>
          <cell r="U131" t="str">
            <v>nem</v>
          </cell>
          <cell r="Y131" t="str">
            <v>KISVT221    22.000</v>
          </cell>
          <cell r="AB131">
            <v>2</v>
          </cell>
          <cell r="AC131" t="str">
            <v>TITASZ_186  22.000</v>
          </cell>
          <cell r="AD131" t="str">
            <v>2026Q1</v>
          </cell>
          <cell r="AF131">
            <v>50405</v>
          </cell>
          <cell r="BQ131" t="str">
            <v>54/2024 kormány rendelet</v>
          </cell>
        </row>
        <row r="132">
          <cell r="A132" t="str">
            <v>TITASZ-3685</v>
          </cell>
          <cell r="B132" t="str">
            <v>Báka Solar</v>
          </cell>
          <cell r="C132" t="str">
            <v>Kisvárda</v>
          </cell>
          <cell r="D132" t="str">
            <v>kiesett</v>
          </cell>
          <cell r="E132">
            <v>45627</v>
          </cell>
          <cell r="F132" t="str">
            <v>TITÁSZ</v>
          </cell>
          <cell r="G132" t="str">
            <v>Kisvárda TITÁSZ</v>
          </cell>
          <cell r="H132">
            <v>0.7</v>
          </cell>
          <cell r="I132">
            <v>22</v>
          </cell>
          <cell r="J132" t="str">
            <v>Igen</v>
          </cell>
          <cell r="K132" t="str">
            <v>-</v>
          </cell>
          <cell r="L132" t="str">
            <v>BATTERYSTRG</v>
          </cell>
          <cell r="O132" t="str">
            <v>Nem</v>
          </cell>
          <cell r="P132">
            <v>2</v>
          </cell>
          <cell r="Q132">
            <v>0.01</v>
          </cell>
          <cell r="R132" t="str">
            <v>nem</v>
          </cell>
          <cell r="S132">
            <v>1.4</v>
          </cell>
          <cell r="T132" t="str">
            <v>nem</v>
          </cell>
          <cell r="U132" t="str">
            <v>nem</v>
          </cell>
          <cell r="Y132" t="str">
            <v>KISVT221    22.000</v>
          </cell>
          <cell r="AB132">
            <v>2</v>
          </cell>
          <cell r="AC132" t="str">
            <v>TITASZ_186  22.000</v>
          </cell>
          <cell r="AD132" t="str">
            <v>2026Q1</v>
          </cell>
          <cell r="AF132">
            <v>50405</v>
          </cell>
          <cell r="BQ132" t="str">
            <v>54/2024 kormány rendelet</v>
          </cell>
        </row>
        <row r="133">
          <cell r="A133" t="str">
            <v>TITASZ-3686</v>
          </cell>
          <cell r="B133" t="str">
            <v>Hui Guang Yuan Kft.</v>
          </cell>
          <cell r="C133" t="str">
            <v>Kocsord</v>
          </cell>
          <cell r="D133" t="str">
            <v>előrejelzett</v>
          </cell>
          <cell r="F133" t="str">
            <v>TITÁSZ</v>
          </cell>
          <cell r="G133" t="str">
            <v>Mátészalka</v>
          </cell>
          <cell r="H133">
            <v>0.96</v>
          </cell>
          <cell r="I133">
            <v>22</v>
          </cell>
          <cell r="J133" t="str">
            <v>Igen</v>
          </cell>
          <cell r="K133" t="str">
            <v>Naperőmű - PV farm</v>
          </cell>
          <cell r="L133" t="str">
            <v>SOLARPHOTOVO</v>
          </cell>
          <cell r="O133" t="str">
            <v>Nem</v>
          </cell>
          <cell r="P133">
            <v>0.96</v>
          </cell>
          <cell r="Q133">
            <v>0</v>
          </cell>
          <cell r="R133" t="str">
            <v>-</v>
          </cell>
          <cell r="T133" t="str">
            <v>pénzügyi biztosíték</v>
          </cell>
          <cell r="U133" t="str">
            <v>nem</v>
          </cell>
          <cell r="V133" t="str">
            <v>TITASZ-2195,1</v>
          </cell>
          <cell r="Y133" t="str">
            <v>MSZAL221    22.000</v>
          </cell>
          <cell r="AB133">
            <v>0</v>
          </cell>
          <cell r="AC133" t="str">
            <v>TITASZ_1    22.000</v>
          </cell>
          <cell r="AD133" t="str">
            <v>2026Q1</v>
          </cell>
          <cell r="AF133">
            <v>49309</v>
          </cell>
          <cell r="AK133">
            <v>10.9</v>
          </cell>
          <cell r="AS133">
            <v>47848</v>
          </cell>
          <cell r="AT133" t="str">
            <v>igen</v>
          </cell>
          <cell r="AX133" t="str">
            <v>igen</v>
          </cell>
          <cell r="AY133">
            <v>47848</v>
          </cell>
          <cell r="AZ133" t="str">
            <v>-</v>
          </cell>
          <cell r="BA133">
            <v>10.9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 t="str">
            <v>nem kell</v>
          </cell>
        </row>
        <row r="134">
          <cell r="A134" t="str">
            <v>TITASZ-3687</v>
          </cell>
          <cell r="B134" t="str">
            <v>Hui Guang Yuan Kft.</v>
          </cell>
          <cell r="C134" t="str">
            <v>Kocsord</v>
          </cell>
          <cell r="D134" t="str">
            <v>előrejelzett</v>
          </cell>
          <cell r="F134" t="str">
            <v>TITÁSZ</v>
          </cell>
          <cell r="G134" t="str">
            <v>Mátészalka</v>
          </cell>
          <cell r="H134">
            <v>0.96</v>
          </cell>
          <cell r="I134">
            <v>22</v>
          </cell>
          <cell r="J134" t="str">
            <v>Igen</v>
          </cell>
          <cell r="K134" t="str">
            <v>Naperőmű - PV farm</v>
          </cell>
          <cell r="L134" t="str">
            <v>SOLARPHOTOVO</v>
          </cell>
          <cell r="O134" t="str">
            <v>Nem</v>
          </cell>
          <cell r="P134">
            <v>0.96</v>
          </cell>
          <cell r="Q134">
            <v>0</v>
          </cell>
          <cell r="R134" t="str">
            <v>-</v>
          </cell>
          <cell r="T134" t="str">
            <v>pénzügyi biztosíték</v>
          </cell>
          <cell r="U134" t="str">
            <v>nem</v>
          </cell>
          <cell r="V134" t="str">
            <v>TITASZ-2195,2</v>
          </cell>
          <cell r="Y134" t="str">
            <v>MSZAL221    22.000</v>
          </cell>
          <cell r="AB134">
            <v>0</v>
          </cell>
          <cell r="AC134" t="str">
            <v>TITASZ_2    22.000</v>
          </cell>
          <cell r="AD134" t="str">
            <v>2026Q1</v>
          </cell>
          <cell r="AF134">
            <v>49309</v>
          </cell>
          <cell r="AK134">
            <v>10.9</v>
          </cell>
          <cell r="AS134">
            <v>47848</v>
          </cell>
          <cell r="AT134" t="str">
            <v>igen</v>
          </cell>
          <cell r="AX134" t="str">
            <v>igen</v>
          </cell>
          <cell r="AY134">
            <v>47848</v>
          </cell>
          <cell r="AZ134" t="str">
            <v>-</v>
          </cell>
          <cell r="BA134">
            <v>10.9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 t="str">
            <v>nem kell</v>
          </cell>
        </row>
        <row r="135">
          <cell r="A135" t="str">
            <v>TITASZ-3688</v>
          </cell>
          <cell r="B135" t="str">
            <v>Hui Guang Yuan Kft.</v>
          </cell>
          <cell r="C135" t="str">
            <v>Kocsord</v>
          </cell>
          <cell r="D135" t="str">
            <v>előrejelzett</v>
          </cell>
          <cell r="F135" t="str">
            <v>TITÁSZ</v>
          </cell>
          <cell r="G135" t="str">
            <v>Mátészalka</v>
          </cell>
          <cell r="H135">
            <v>0.96</v>
          </cell>
          <cell r="I135">
            <v>22</v>
          </cell>
          <cell r="J135" t="str">
            <v>Igen</v>
          </cell>
          <cell r="K135" t="str">
            <v>Naperőmű - PV farm</v>
          </cell>
          <cell r="L135" t="str">
            <v>SOLARPHOTOVO</v>
          </cell>
          <cell r="O135" t="str">
            <v>Nem</v>
          </cell>
          <cell r="P135">
            <v>0.96</v>
          </cell>
          <cell r="Q135">
            <v>0</v>
          </cell>
          <cell r="R135" t="str">
            <v>-</v>
          </cell>
          <cell r="T135" t="str">
            <v>pénzügyi biztosíték</v>
          </cell>
          <cell r="U135" t="str">
            <v>nem</v>
          </cell>
          <cell r="V135" t="str">
            <v>TITASZ-2195,3</v>
          </cell>
          <cell r="Y135" t="str">
            <v>MSZAL221    22.000</v>
          </cell>
          <cell r="AB135">
            <v>0</v>
          </cell>
          <cell r="AC135" t="str">
            <v>TITASZ_3    22.000</v>
          </cell>
          <cell r="AD135" t="str">
            <v>2026Q1</v>
          </cell>
          <cell r="AF135">
            <v>49309</v>
          </cell>
          <cell r="AK135">
            <v>10.9</v>
          </cell>
          <cell r="AS135">
            <v>47848</v>
          </cell>
          <cell r="AT135" t="str">
            <v>igen</v>
          </cell>
          <cell r="AX135" t="str">
            <v>igen</v>
          </cell>
          <cell r="AY135">
            <v>47848</v>
          </cell>
          <cell r="AZ135" t="str">
            <v>-</v>
          </cell>
          <cell r="BA135">
            <v>10.9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 t="str">
            <v>nem kell</v>
          </cell>
        </row>
        <row r="136">
          <cell r="A136" t="str">
            <v>TITASZ-3689</v>
          </cell>
          <cell r="B136" t="str">
            <v>Kerekiné és Társa Kft.</v>
          </cell>
          <cell r="C136" t="str">
            <v>Nyírmihálydi</v>
          </cell>
          <cell r="D136" t="str">
            <v>kiesett</v>
          </cell>
          <cell r="E136">
            <v>45627</v>
          </cell>
          <cell r="F136" t="str">
            <v>TITÁSZ</v>
          </cell>
          <cell r="G136" t="str">
            <v>Nyíradony</v>
          </cell>
          <cell r="H136">
            <v>0.5</v>
          </cell>
          <cell r="I136">
            <v>22</v>
          </cell>
          <cell r="J136" t="str">
            <v>Igen</v>
          </cell>
          <cell r="K136" t="str">
            <v>Naperőmű - PV farm</v>
          </cell>
          <cell r="L136" t="str">
            <v>SOLARPHOTOVO</v>
          </cell>
          <cell r="O136" t="str">
            <v>Nem</v>
          </cell>
          <cell r="P136">
            <v>0.5</v>
          </cell>
          <cell r="Q136">
            <v>0.01</v>
          </cell>
          <cell r="R136" t="str">
            <v>nem</v>
          </cell>
          <cell r="T136" t="str">
            <v>nem</v>
          </cell>
          <cell r="U136" t="str">
            <v>nem</v>
          </cell>
          <cell r="Y136" t="str">
            <v>NYAD 221    22.000</v>
          </cell>
          <cell r="AB136">
            <v>2</v>
          </cell>
          <cell r="AC136" t="str">
            <v>TITASZ_187  22.000</v>
          </cell>
          <cell r="AD136" t="str">
            <v>2026Q1</v>
          </cell>
          <cell r="AF136">
            <v>50405</v>
          </cell>
          <cell r="BQ136" t="str">
            <v>54/2024 kormány rendelet</v>
          </cell>
        </row>
        <row r="137">
          <cell r="A137" t="str">
            <v>TITASZ-3689</v>
          </cell>
          <cell r="B137" t="str">
            <v>Kerekiné és Társa Kft.</v>
          </cell>
          <cell r="C137" t="str">
            <v>Nyírmihálydi</v>
          </cell>
          <cell r="D137" t="str">
            <v>kiesett</v>
          </cell>
          <cell r="E137">
            <v>45627</v>
          </cell>
          <cell r="F137" t="str">
            <v>TITÁSZ</v>
          </cell>
          <cell r="G137" t="str">
            <v>Nyíradony</v>
          </cell>
          <cell r="H137">
            <v>0.2</v>
          </cell>
          <cell r="I137">
            <v>22</v>
          </cell>
          <cell r="J137" t="str">
            <v>Igen</v>
          </cell>
          <cell r="K137" t="str">
            <v>-</v>
          </cell>
          <cell r="L137" t="str">
            <v>BATTERYSTRG</v>
          </cell>
          <cell r="O137" t="str">
            <v>Nem</v>
          </cell>
          <cell r="P137">
            <v>0.5</v>
          </cell>
          <cell r="Q137">
            <v>0.01</v>
          </cell>
          <cell r="R137" t="str">
            <v>nem</v>
          </cell>
          <cell r="S137">
            <v>0.4</v>
          </cell>
          <cell r="T137" t="str">
            <v>nem</v>
          </cell>
          <cell r="U137" t="str">
            <v>nem</v>
          </cell>
          <cell r="Y137" t="str">
            <v>NYAD 221    22.000</v>
          </cell>
          <cell r="AB137">
            <v>2</v>
          </cell>
          <cell r="AC137" t="str">
            <v>TITASZ_187  22.000</v>
          </cell>
          <cell r="AD137" t="str">
            <v>2026Q1</v>
          </cell>
          <cell r="AF137">
            <v>50405</v>
          </cell>
          <cell r="BQ137" t="str">
            <v>54/2024 kormány rendelet</v>
          </cell>
        </row>
        <row r="138">
          <cell r="A138" t="str">
            <v>TITASZ-3690</v>
          </cell>
          <cell r="B138" t="str">
            <v>Nádró Bi-Ver-An Kft.</v>
          </cell>
          <cell r="C138" t="str">
            <v>Nyírmihálydi</v>
          </cell>
          <cell r="D138" t="str">
            <v>kiesett</v>
          </cell>
          <cell r="E138">
            <v>45627</v>
          </cell>
          <cell r="F138" t="str">
            <v>TITÁSZ</v>
          </cell>
          <cell r="G138" t="str">
            <v>Nyíradony</v>
          </cell>
          <cell r="H138">
            <v>0.5</v>
          </cell>
          <cell r="I138">
            <v>22</v>
          </cell>
          <cell r="J138" t="str">
            <v>Igen</v>
          </cell>
          <cell r="K138" t="str">
            <v>Naperőmű - PV farm</v>
          </cell>
          <cell r="L138" t="str">
            <v>SOLARPHOTOVO</v>
          </cell>
          <cell r="O138" t="str">
            <v>Nem</v>
          </cell>
          <cell r="P138">
            <v>0.5</v>
          </cell>
          <cell r="Q138">
            <v>0.01</v>
          </cell>
          <cell r="R138" t="str">
            <v>nem</v>
          </cell>
          <cell r="T138" t="str">
            <v>nem</v>
          </cell>
          <cell r="U138" t="str">
            <v>nem</v>
          </cell>
          <cell r="Y138" t="str">
            <v>NYAD 221    22.000</v>
          </cell>
          <cell r="AB138">
            <v>2</v>
          </cell>
          <cell r="AC138" t="str">
            <v>TITASZ_188  22.000</v>
          </cell>
          <cell r="AD138" t="str">
            <v>2026Q1</v>
          </cell>
          <cell r="AF138">
            <v>50405</v>
          </cell>
          <cell r="BQ138" t="str">
            <v>54/2024 kormány rendelet</v>
          </cell>
        </row>
        <row r="139">
          <cell r="A139" t="str">
            <v>TITASZ-3690</v>
          </cell>
          <cell r="B139" t="str">
            <v>Nádró Bi-Ver-An Kft.</v>
          </cell>
          <cell r="C139" t="str">
            <v>Nyírmihálydi</v>
          </cell>
          <cell r="D139" t="str">
            <v>kiesett</v>
          </cell>
          <cell r="E139">
            <v>45627</v>
          </cell>
          <cell r="F139" t="str">
            <v>TITÁSZ</v>
          </cell>
          <cell r="G139" t="str">
            <v>Nyíradony</v>
          </cell>
          <cell r="H139">
            <v>0.2</v>
          </cell>
          <cell r="I139">
            <v>22</v>
          </cell>
          <cell r="J139" t="str">
            <v>Igen</v>
          </cell>
          <cell r="K139" t="str">
            <v>-</v>
          </cell>
          <cell r="L139" t="str">
            <v>BATTERYSTRG</v>
          </cell>
          <cell r="O139" t="str">
            <v>Nem</v>
          </cell>
          <cell r="P139">
            <v>0.5</v>
          </cell>
          <cell r="Q139">
            <v>0.01</v>
          </cell>
          <cell r="R139" t="str">
            <v>nem</v>
          </cell>
          <cell r="S139">
            <v>0.4</v>
          </cell>
          <cell r="T139" t="str">
            <v>nem</v>
          </cell>
          <cell r="U139" t="str">
            <v>nem</v>
          </cell>
          <cell r="Y139" t="str">
            <v>NYAD 221    22.000</v>
          </cell>
          <cell r="AB139">
            <v>2</v>
          </cell>
          <cell r="AC139" t="str">
            <v>TITASZ_188  22.000</v>
          </cell>
          <cell r="AD139" t="str">
            <v>2026Q1</v>
          </cell>
          <cell r="AF139">
            <v>50405</v>
          </cell>
          <cell r="BQ139" t="str">
            <v>54/2024 kormány rendelet</v>
          </cell>
        </row>
        <row r="140">
          <cell r="A140" t="str">
            <v>TITASZ-3691</v>
          </cell>
          <cell r="B140" t="str">
            <v>Wemont Villamos Szerelőipari Kft.</v>
          </cell>
          <cell r="C140" t="str">
            <v>Kisvárda</v>
          </cell>
          <cell r="D140" t="str">
            <v>kiesett</v>
          </cell>
          <cell r="E140">
            <v>45627</v>
          </cell>
          <cell r="F140" t="str">
            <v>TITÁSZ</v>
          </cell>
          <cell r="G140" t="str">
            <v>Kisvárda TITÁSZ</v>
          </cell>
          <cell r="H140">
            <v>1</v>
          </cell>
          <cell r="I140">
            <v>22</v>
          </cell>
          <cell r="J140" t="str">
            <v>Igen</v>
          </cell>
          <cell r="K140" t="str">
            <v>Naperőmű - PV farm</v>
          </cell>
          <cell r="L140" t="str">
            <v>SOLARPHOTOVO</v>
          </cell>
          <cell r="O140" t="str">
            <v>Nem</v>
          </cell>
          <cell r="P140">
            <v>1</v>
          </cell>
          <cell r="Q140">
            <v>0.01</v>
          </cell>
          <cell r="R140" t="str">
            <v>nem</v>
          </cell>
          <cell r="T140" t="str">
            <v>nem</v>
          </cell>
          <cell r="U140" t="str">
            <v>nem</v>
          </cell>
          <cell r="Y140" t="str">
            <v>KISVT221    22.000</v>
          </cell>
          <cell r="AB140">
            <v>2</v>
          </cell>
          <cell r="AC140" t="str">
            <v>TITASZ_189  22.000</v>
          </cell>
          <cell r="AD140" t="str">
            <v>2026Q1</v>
          </cell>
          <cell r="AF140">
            <v>50405</v>
          </cell>
          <cell r="BQ140" t="str">
            <v>54/2024 kormány rendelet</v>
          </cell>
        </row>
        <row r="141">
          <cell r="A141" t="str">
            <v>TITASZ-3691</v>
          </cell>
          <cell r="B141" t="str">
            <v>Wemont Villamos Szerelőipari Kft.</v>
          </cell>
          <cell r="C141" t="str">
            <v>Kisvárda</v>
          </cell>
          <cell r="D141" t="str">
            <v>kiesett</v>
          </cell>
          <cell r="E141">
            <v>45627</v>
          </cell>
          <cell r="F141" t="str">
            <v>TITÁSZ</v>
          </cell>
          <cell r="G141" t="str">
            <v>Kisvárda TITÁSZ</v>
          </cell>
          <cell r="H141">
            <v>0.3</v>
          </cell>
          <cell r="I141">
            <v>22</v>
          </cell>
          <cell r="J141" t="str">
            <v>Igen</v>
          </cell>
          <cell r="K141" t="str">
            <v>-</v>
          </cell>
          <cell r="L141" t="str">
            <v>BATTERYSTRG</v>
          </cell>
          <cell r="O141" t="str">
            <v>Nem</v>
          </cell>
          <cell r="P141">
            <v>1</v>
          </cell>
          <cell r="Q141">
            <v>0.01</v>
          </cell>
          <cell r="R141" t="str">
            <v>nem</v>
          </cell>
          <cell r="S141">
            <v>0.6</v>
          </cell>
          <cell r="T141" t="str">
            <v>nem</v>
          </cell>
          <cell r="U141" t="str">
            <v>nem</v>
          </cell>
          <cell r="Y141" t="str">
            <v>KISVT221    22.000</v>
          </cell>
          <cell r="AB141">
            <v>2</v>
          </cell>
          <cell r="AC141" t="str">
            <v>TITASZ_189  22.000</v>
          </cell>
          <cell r="AD141" t="str">
            <v>2026Q1</v>
          </cell>
          <cell r="AF141">
            <v>50405</v>
          </cell>
          <cell r="BQ141" t="str">
            <v>54/2024 kormány rendelet</v>
          </cell>
        </row>
        <row r="142">
          <cell r="A142" t="str">
            <v>TITASZ-3692</v>
          </cell>
          <cell r="B142" t="str">
            <v>Wemont Villamos Szerelőipari Kft.</v>
          </cell>
          <cell r="C142" t="str">
            <v>Kisvárda</v>
          </cell>
          <cell r="D142" t="str">
            <v>kiesett</v>
          </cell>
          <cell r="E142">
            <v>45627</v>
          </cell>
          <cell r="F142" t="str">
            <v>TITÁSZ</v>
          </cell>
          <cell r="G142" t="str">
            <v>Kisvárda TITÁSZ</v>
          </cell>
          <cell r="H142">
            <v>1</v>
          </cell>
          <cell r="I142">
            <v>22</v>
          </cell>
          <cell r="J142" t="str">
            <v>Igen</v>
          </cell>
          <cell r="K142" t="str">
            <v>Naperőmű - PV farm</v>
          </cell>
          <cell r="L142" t="str">
            <v>SOLARPHOTOVO</v>
          </cell>
          <cell r="O142" t="str">
            <v>Nem</v>
          </cell>
          <cell r="P142">
            <v>1</v>
          </cell>
          <cell r="Q142">
            <v>0.01</v>
          </cell>
          <cell r="R142" t="str">
            <v>nem</v>
          </cell>
          <cell r="T142" t="str">
            <v>nem</v>
          </cell>
          <cell r="U142" t="str">
            <v>nem</v>
          </cell>
          <cell r="Y142" t="str">
            <v>KISVT221    22.000</v>
          </cell>
          <cell r="AB142">
            <v>2</v>
          </cell>
          <cell r="AC142" t="str">
            <v>TITASZ_190  22.000</v>
          </cell>
          <cell r="AD142" t="str">
            <v>2026Q1</v>
          </cell>
          <cell r="AF142">
            <v>50405</v>
          </cell>
          <cell r="BQ142" t="str">
            <v>54/2024 kormány rendelet</v>
          </cell>
        </row>
        <row r="143">
          <cell r="A143" t="str">
            <v>TITASZ-3692</v>
          </cell>
          <cell r="B143" t="str">
            <v>Wemont Villamos Szerelőipari Kft.</v>
          </cell>
          <cell r="C143" t="str">
            <v>Kisvárda</v>
          </cell>
          <cell r="D143" t="str">
            <v>kiesett</v>
          </cell>
          <cell r="E143">
            <v>45627</v>
          </cell>
          <cell r="F143" t="str">
            <v>TITÁSZ</v>
          </cell>
          <cell r="G143" t="str">
            <v>Kisvárda TITÁSZ</v>
          </cell>
          <cell r="H143">
            <v>0.3</v>
          </cell>
          <cell r="I143">
            <v>22</v>
          </cell>
          <cell r="J143" t="str">
            <v>Igen</v>
          </cell>
          <cell r="K143" t="str">
            <v>-</v>
          </cell>
          <cell r="L143" t="str">
            <v>BATTERYSTRG</v>
          </cell>
          <cell r="O143" t="str">
            <v>Nem</v>
          </cell>
          <cell r="P143">
            <v>1</v>
          </cell>
          <cell r="Q143">
            <v>0.01</v>
          </cell>
          <cell r="R143" t="str">
            <v>nem</v>
          </cell>
          <cell r="S143">
            <v>0.6</v>
          </cell>
          <cell r="T143" t="str">
            <v>nem</v>
          </cell>
          <cell r="U143" t="str">
            <v>nem</v>
          </cell>
          <cell r="Y143" t="str">
            <v>KISVT221    22.000</v>
          </cell>
          <cell r="AB143">
            <v>2</v>
          </cell>
          <cell r="AC143" t="str">
            <v>TITASZ_190  22.000</v>
          </cell>
          <cell r="AD143" t="str">
            <v>2026Q1</v>
          </cell>
          <cell r="AF143">
            <v>50405</v>
          </cell>
          <cell r="BQ143" t="str">
            <v>54/2024 kormány rendelet</v>
          </cell>
        </row>
        <row r="144">
          <cell r="A144" t="str">
            <v>TITASZ-3693</v>
          </cell>
          <cell r="B144" t="str">
            <v>Paulik Fafeldolgozó Kft.</v>
          </cell>
          <cell r="C144" t="str">
            <v>Nyíradony</v>
          </cell>
          <cell r="D144" t="str">
            <v>kiesett</v>
          </cell>
          <cell r="E144">
            <v>45627</v>
          </cell>
          <cell r="F144" t="str">
            <v>TITÁSZ</v>
          </cell>
          <cell r="G144" t="str">
            <v>Nyíradony</v>
          </cell>
          <cell r="H144">
            <v>0.4</v>
          </cell>
          <cell r="I144">
            <v>22</v>
          </cell>
          <cell r="J144" t="str">
            <v>Igen</v>
          </cell>
          <cell r="K144" t="str">
            <v>Naperőmű - PV farm</v>
          </cell>
          <cell r="L144" t="str">
            <v>SOLARPHOTOVO</v>
          </cell>
          <cell r="N144" t="str">
            <v>Igen</v>
          </cell>
          <cell r="O144" t="str">
            <v>Nem</v>
          </cell>
          <cell r="P144">
            <v>0.4</v>
          </cell>
          <cell r="Q144">
            <v>0.54500000000000004</v>
          </cell>
          <cell r="R144" t="str">
            <v>nem</v>
          </cell>
          <cell r="T144" t="str">
            <v>nem</v>
          </cell>
          <cell r="U144" t="str">
            <v>nem</v>
          </cell>
          <cell r="Y144" t="str">
            <v>NYAD 221    22.000</v>
          </cell>
          <cell r="AB144">
            <v>2</v>
          </cell>
          <cell r="AC144" t="str">
            <v>TITASZ_191  22.000</v>
          </cell>
          <cell r="AD144" t="str">
            <v>2026Q1</v>
          </cell>
          <cell r="AF144">
            <v>50405</v>
          </cell>
          <cell r="BQ144" t="str">
            <v>54/2024 kormány rendelet</v>
          </cell>
        </row>
        <row r="145">
          <cell r="A145" t="str">
            <v>TITASZ-3694</v>
          </cell>
          <cell r="B145" t="str">
            <v>SolarMore Kft.</v>
          </cell>
          <cell r="C145" t="str">
            <v>Túrkeve</v>
          </cell>
          <cell r="D145" t="str">
            <v>kiesett</v>
          </cell>
          <cell r="E145">
            <v>47119</v>
          </cell>
          <cell r="F145" t="str">
            <v>TITÁSZ</v>
          </cell>
          <cell r="G145" t="str">
            <v>Mezőtúr</v>
          </cell>
          <cell r="H145">
            <v>22</v>
          </cell>
          <cell r="I145">
            <v>132</v>
          </cell>
          <cell r="J145" t="str">
            <v>Igen</v>
          </cell>
          <cell r="K145" t="str">
            <v>Naperőmű - PV farm</v>
          </cell>
          <cell r="L145" t="str">
            <v>SOLARPHOTOVO</v>
          </cell>
          <cell r="O145" t="str">
            <v>Nem</v>
          </cell>
          <cell r="P145">
            <v>22</v>
          </cell>
          <cell r="Q145">
            <v>0.06</v>
          </cell>
          <cell r="R145" t="str">
            <v>nem</v>
          </cell>
          <cell r="T145" t="str">
            <v>nem</v>
          </cell>
          <cell r="U145" t="str">
            <v>nem</v>
          </cell>
          <cell r="Y145" t="str">
            <v>MTURPPV     120.00</v>
          </cell>
          <cell r="AB145">
            <v>3</v>
          </cell>
          <cell r="AC145" t="str">
            <v>TITASZ_482  120.00</v>
          </cell>
          <cell r="AD145" t="str">
            <v>2028Q1</v>
          </cell>
          <cell r="AF145">
            <v>52231</v>
          </cell>
          <cell r="BQ145" t="str">
            <v>54/2024 kormány rendelet</v>
          </cell>
        </row>
        <row r="146">
          <cell r="A146" t="str">
            <v>TITASZ-3695</v>
          </cell>
          <cell r="B146" t="str">
            <v>Molnár Energia Kft.</v>
          </cell>
          <cell r="C146" t="str">
            <v>Újfehértó</v>
          </cell>
          <cell r="D146" t="str">
            <v>elutasított</v>
          </cell>
          <cell r="E146">
            <v>45627</v>
          </cell>
          <cell r="F146" t="str">
            <v>TITÁSZ</v>
          </cell>
          <cell r="H146">
            <v>0.49</v>
          </cell>
          <cell r="J146" t="str">
            <v>Igen</v>
          </cell>
          <cell r="K146" t="str">
            <v>Naperőmű - PV farm</v>
          </cell>
          <cell r="L146" t="str">
            <v>SOLARPHOTOVO</v>
          </cell>
          <cell r="O146" t="str">
            <v>Nem</v>
          </cell>
          <cell r="P146">
            <v>0.49</v>
          </cell>
          <cell r="Q146">
            <v>0.01</v>
          </cell>
          <cell r="R146" t="str">
            <v>nem</v>
          </cell>
          <cell r="T146" t="str">
            <v>nem</v>
          </cell>
          <cell r="U146" t="str">
            <v>nem</v>
          </cell>
          <cell r="AF146">
            <v>49309</v>
          </cell>
          <cell r="BQ146" t="str">
            <v>Hiányos igénybejelentés</v>
          </cell>
        </row>
        <row r="147">
          <cell r="A147" t="str">
            <v>TITASZ-3696</v>
          </cell>
          <cell r="B147" t="str">
            <v>Molnár Energia Kft.</v>
          </cell>
          <cell r="C147" t="str">
            <v>Újfehértó</v>
          </cell>
          <cell r="D147" t="str">
            <v>elutasított</v>
          </cell>
          <cell r="E147">
            <v>45627</v>
          </cell>
          <cell r="F147" t="str">
            <v>TITÁSZ</v>
          </cell>
          <cell r="H147">
            <v>0.49</v>
          </cell>
          <cell r="J147" t="str">
            <v>Igen</v>
          </cell>
          <cell r="K147" t="str">
            <v>Naperőmű - PV farm</v>
          </cell>
          <cell r="L147" t="str">
            <v>SOLARPHOTOVO</v>
          </cell>
          <cell r="O147" t="str">
            <v>Nem</v>
          </cell>
          <cell r="P147">
            <v>0.49</v>
          </cell>
          <cell r="Q147">
            <v>0.01</v>
          </cell>
          <cell r="R147" t="str">
            <v>nem</v>
          </cell>
          <cell r="T147" t="str">
            <v>nem</v>
          </cell>
          <cell r="U147" t="str">
            <v>nem</v>
          </cell>
          <cell r="AF147">
            <v>49309</v>
          </cell>
          <cell r="BQ147" t="str">
            <v>Hiányos igénybejelentés</v>
          </cell>
        </row>
        <row r="148">
          <cell r="A148" t="str">
            <v>TITASZ-3696</v>
          </cell>
          <cell r="B148" t="str">
            <v>Molnár Energia Kft.</v>
          </cell>
          <cell r="C148" t="str">
            <v>Újfehértó</v>
          </cell>
          <cell r="D148" t="str">
            <v>elutasított</v>
          </cell>
          <cell r="E148">
            <v>45627</v>
          </cell>
          <cell r="F148" t="str">
            <v>TITÁSZ</v>
          </cell>
          <cell r="H148">
            <v>0.2</v>
          </cell>
          <cell r="J148" t="str">
            <v>Igen</v>
          </cell>
          <cell r="K148" t="str">
            <v>-</v>
          </cell>
          <cell r="L148" t="str">
            <v>BATTERYSTRG</v>
          </cell>
          <cell r="O148" t="str">
            <v>Nem</v>
          </cell>
          <cell r="P148">
            <v>0.49</v>
          </cell>
          <cell r="Q148">
            <v>0.01</v>
          </cell>
          <cell r="R148" t="str">
            <v>nem</v>
          </cell>
          <cell r="S148">
            <v>0.4</v>
          </cell>
          <cell r="T148" t="str">
            <v>nem</v>
          </cell>
          <cell r="U148" t="str">
            <v>nem</v>
          </cell>
          <cell r="AF148">
            <v>49309</v>
          </cell>
          <cell r="BQ148" t="str">
            <v>Hiányos igénybejelentés</v>
          </cell>
        </row>
        <row r="149">
          <cell r="A149" t="str">
            <v>TITASZ-3697</v>
          </cell>
          <cell r="B149" t="str">
            <v>Molnár Energia Kft.</v>
          </cell>
          <cell r="C149" t="str">
            <v>Újfehértó</v>
          </cell>
          <cell r="D149" t="str">
            <v>elutasított</v>
          </cell>
          <cell r="E149">
            <v>45627</v>
          </cell>
          <cell r="F149" t="str">
            <v>TITÁSZ</v>
          </cell>
          <cell r="H149">
            <v>0.49</v>
          </cell>
          <cell r="J149" t="str">
            <v>Igen</v>
          </cell>
          <cell r="K149" t="str">
            <v>Naperőmű - PV farm</v>
          </cell>
          <cell r="L149" t="str">
            <v>SOLARPHOTOVO</v>
          </cell>
          <cell r="O149" t="str">
            <v>Nem</v>
          </cell>
          <cell r="P149">
            <v>0.49</v>
          </cell>
          <cell r="Q149">
            <v>0.01</v>
          </cell>
          <cell r="R149" t="str">
            <v>nem</v>
          </cell>
          <cell r="T149" t="str">
            <v>nem</v>
          </cell>
          <cell r="U149" t="str">
            <v>nem</v>
          </cell>
          <cell r="AF149">
            <v>49309</v>
          </cell>
          <cell r="BQ149" t="str">
            <v>Hiányos igénybejelentés</v>
          </cell>
        </row>
        <row r="150">
          <cell r="A150" t="str">
            <v>TITASZ-3697</v>
          </cell>
          <cell r="B150" t="str">
            <v>Molnár Energia Kft.</v>
          </cell>
          <cell r="C150" t="str">
            <v>Újfehértó</v>
          </cell>
          <cell r="D150" t="str">
            <v>elutasított</v>
          </cell>
          <cell r="E150">
            <v>45627</v>
          </cell>
          <cell r="F150" t="str">
            <v>TITÁSZ</v>
          </cell>
          <cell r="H150">
            <v>0.2</v>
          </cell>
          <cell r="J150" t="str">
            <v>Igen</v>
          </cell>
          <cell r="K150" t="str">
            <v>-</v>
          </cell>
          <cell r="L150" t="str">
            <v>BATTERYSTRG</v>
          </cell>
          <cell r="O150" t="str">
            <v>Nem</v>
          </cell>
          <cell r="P150">
            <v>0.49</v>
          </cell>
          <cell r="Q150">
            <v>0.01</v>
          </cell>
          <cell r="R150" t="str">
            <v>nem</v>
          </cell>
          <cell r="S150">
            <v>0.4</v>
          </cell>
          <cell r="T150" t="str">
            <v>nem</v>
          </cell>
          <cell r="U150" t="str">
            <v>nem</v>
          </cell>
          <cell r="AF150">
            <v>49309</v>
          </cell>
          <cell r="BQ150" t="str">
            <v>Hiányos igénybejelentés</v>
          </cell>
        </row>
        <row r="151">
          <cell r="A151" t="str">
            <v>TITASZ-3698</v>
          </cell>
          <cell r="B151" t="str">
            <v>Molnár Energia Kft.</v>
          </cell>
          <cell r="C151" t="str">
            <v>Újfehértó</v>
          </cell>
          <cell r="D151" t="str">
            <v>elutasított</v>
          </cell>
          <cell r="E151">
            <v>45627</v>
          </cell>
          <cell r="F151" t="str">
            <v>TITÁSZ</v>
          </cell>
          <cell r="H151">
            <v>0.49</v>
          </cell>
          <cell r="J151" t="str">
            <v>Igen</v>
          </cell>
          <cell r="K151" t="str">
            <v>Naperőmű - PV farm</v>
          </cell>
          <cell r="L151" t="str">
            <v>SOLARPHOTOVO</v>
          </cell>
          <cell r="O151" t="str">
            <v>Nem</v>
          </cell>
          <cell r="P151">
            <v>0.49</v>
          </cell>
          <cell r="Q151">
            <v>0.01</v>
          </cell>
          <cell r="R151" t="str">
            <v>nem</v>
          </cell>
          <cell r="T151" t="str">
            <v>nem</v>
          </cell>
          <cell r="U151" t="str">
            <v>nem</v>
          </cell>
          <cell r="AF151">
            <v>49309</v>
          </cell>
          <cell r="BQ151" t="str">
            <v>Hiányos igénybejelentés</v>
          </cell>
        </row>
        <row r="152">
          <cell r="A152" t="str">
            <v>TITASZ-3699</v>
          </cell>
          <cell r="B152" t="str">
            <v>Várda Vulkán Kft.</v>
          </cell>
          <cell r="C152" t="str">
            <v>Kisvárda</v>
          </cell>
          <cell r="D152" t="str">
            <v>kiesett</v>
          </cell>
          <cell r="E152">
            <v>45627</v>
          </cell>
          <cell r="F152" t="str">
            <v>TITÁSZ</v>
          </cell>
          <cell r="G152" t="str">
            <v>Kisvárda TITÁSZ</v>
          </cell>
          <cell r="H152">
            <v>2</v>
          </cell>
          <cell r="I152">
            <v>22</v>
          </cell>
          <cell r="J152" t="str">
            <v>Igen</v>
          </cell>
          <cell r="K152" t="str">
            <v>Naperőmű - PV farm</v>
          </cell>
          <cell r="L152" t="str">
            <v>SOLARPHOTOVO</v>
          </cell>
          <cell r="O152" t="str">
            <v>Nem</v>
          </cell>
          <cell r="P152">
            <v>2</v>
          </cell>
          <cell r="Q152">
            <v>0.01</v>
          </cell>
          <cell r="R152" t="str">
            <v>nem</v>
          </cell>
          <cell r="T152" t="str">
            <v>nem</v>
          </cell>
          <cell r="U152" t="str">
            <v>nem</v>
          </cell>
          <cell r="Y152" t="str">
            <v>KISVT221    22.000</v>
          </cell>
          <cell r="AB152">
            <v>2</v>
          </cell>
          <cell r="AC152" t="str">
            <v>TITASZ_192  22.000</v>
          </cell>
          <cell r="AD152" t="str">
            <v>2026Q1</v>
          </cell>
          <cell r="AF152">
            <v>50405</v>
          </cell>
          <cell r="BQ152" t="str">
            <v>54/2024 kormány rendelet</v>
          </cell>
        </row>
        <row r="153">
          <cell r="A153" t="str">
            <v>TITASZ-3699</v>
          </cell>
          <cell r="B153" t="str">
            <v>Várda Vulkán Kft.</v>
          </cell>
          <cell r="C153" t="str">
            <v>Kisvárda</v>
          </cell>
          <cell r="D153" t="str">
            <v>kiesett</v>
          </cell>
          <cell r="E153">
            <v>45627</v>
          </cell>
          <cell r="F153" t="str">
            <v>TITÁSZ</v>
          </cell>
          <cell r="G153" t="str">
            <v>Kisvárda TITÁSZ</v>
          </cell>
          <cell r="H153">
            <v>0.6</v>
          </cell>
          <cell r="I153">
            <v>22</v>
          </cell>
          <cell r="J153" t="str">
            <v>Igen</v>
          </cell>
          <cell r="K153" t="str">
            <v>-</v>
          </cell>
          <cell r="L153" t="str">
            <v>BATTERYSTRG</v>
          </cell>
          <cell r="O153" t="str">
            <v>Nem</v>
          </cell>
          <cell r="P153">
            <v>2</v>
          </cell>
          <cell r="Q153">
            <v>0.01</v>
          </cell>
          <cell r="R153" t="str">
            <v>nem</v>
          </cell>
          <cell r="S153">
            <v>1.2</v>
          </cell>
          <cell r="T153" t="str">
            <v>nem</v>
          </cell>
          <cell r="U153" t="str">
            <v>nem</v>
          </cell>
          <cell r="Y153" t="str">
            <v>KISVT221    22.000</v>
          </cell>
          <cell r="AB153">
            <v>2</v>
          </cell>
          <cell r="AC153" t="str">
            <v>TITASZ_192  22.000</v>
          </cell>
          <cell r="AD153" t="str">
            <v>2026Q1</v>
          </cell>
          <cell r="AF153">
            <v>50405</v>
          </cell>
          <cell r="BQ153" t="str">
            <v>54/2024 kormány rendelet</v>
          </cell>
        </row>
        <row r="154">
          <cell r="A154" t="str">
            <v>TITASZ-3700</v>
          </cell>
          <cell r="B154" t="str">
            <v>Molnár János</v>
          </cell>
          <cell r="C154" t="str">
            <v>Újfehértó</v>
          </cell>
          <cell r="D154" t="str">
            <v>kiesett</v>
          </cell>
          <cell r="E154">
            <v>45627</v>
          </cell>
          <cell r="F154" t="str">
            <v>TITÁSZ</v>
          </cell>
          <cell r="G154" t="str">
            <v>Nyíregyháza Simai út</v>
          </cell>
          <cell r="H154">
            <v>1</v>
          </cell>
          <cell r="I154">
            <v>22</v>
          </cell>
          <cell r="J154" t="str">
            <v>Igen</v>
          </cell>
          <cell r="K154" t="str">
            <v>Naperőmű - PV farm</v>
          </cell>
          <cell r="L154" t="str">
            <v>SOLARPHOTOVO</v>
          </cell>
          <cell r="O154" t="str">
            <v>Nem</v>
          </cell>
          <cell r="P154">
            <v>1</v>
          </cell>
          <cell r="Q154">
            <v>0.1</v>
          </cell>
          <cell r="R154" t="str">
            <v>nem</v>
          </cell>
          <cell r="T154" t="str">
            <v>nem</v>
          </cell>
          <cell r="U154" t="str">
            <v>nem</v>
          </cell>
          <cell r="Y154" t="str">
            <v>NYIRS221    22.000</v>
          </cell>
          <cell r="AB154">
            <v>2</v>
          </cell>
          <cell r="AC154" t="str">
            <v>TITASZ_193  22.000</v>
          </cell>
          <cell r="AD154" t="str">
            <v>2026Q1</v>
          </cell>
          <cell r="AF154">
            <v>50405</v>
          </cell>
          <cell r="BQ154" t="str">
            <v>54/2024 kormány rendelet</v>
          </cell>
        </row>
        <row r="155">
          <cell r="A155" t="str">
            <v>TITASZ-3700</v>
          </cell>
          <cell r="B155" t="str">
            <v>Molnár János</v>
          </cell>
          <cell r="C155" t="str">
            <v>Újfehértó</v>
          </cell>
          <cell r="D155" t="str">
            <v>kiesett</v>
          </cell>
          <cell r="E155">
            <v>45627</v>
          </cell>
          <cell r="F155" t="str">
            <v>TITÁSZ</v>
          </cell>
          <cell r="G155" t="str">
            <v>Nyíregyháza Simai út</v>
          </cell>
          <cell r="H155">
            <v>0.3</v>
          </cell>
          <cell r="I155">
            <v>22</v>
          </cell>
          <cell r="J155" t="str">
            <v>Igen</v>
          </cell>
          <cell r="K155" t="str">
            <v>-</v>
          </cell>
          <cell r="L155" t="str">
            <v>BATTERYSTRG</v>
          </cell>
          <cell r="O155" t="str">
            <v>Nem</v>
          </cell>
          <cell r="P155">
            <v>1</v>
          </cell>
          <cell r="Q155">
            <v>0.1</v>
          </cell>
          <cell r="R155" t="str">
            <v>nem</v>
          </cell>
          <cell r="S155">
            <v>0.6</v>
          </cell>
          <cell r="T155" t="str">
            <v>nem</v>
          </cell>
          <cell r="U155" t="str">
            <v>nem</v>
          </cell>
          <cell r="Y155" t="str">
            <v>NYIRS221    22.000</v>
          </cell>
          <cell r="AB155">
            <v>2</v>
          </cell>
          <cell r="AC155" t="str">
            <v>TITASZ_193  22.000</v>
          </cell>
          <cell r="AD155" t="str">
            <v>2026Q1</v>
          </cell>
          <cell r="AF155">
            <v>50405</v>
          </cell>
          <cell r="BQ155" t="str">
            <v>54/2024 kormány rendelet</v>
          </cell>
        </row>
        <row r="156">
          <cell r="A156" t="str">
            <v>TITASZ-3701</v>
          </cell>
          <cell r="B156" t="str">
            <v>Görbeháza Solar Kft.</v>
          </cell>
          <cell r="C156" t="str">
            <v>Hajdúböszörmény</v>
          </cell>
          <cell r="D156" t="str">
            <v>kiesett</v>
          </cell>
          <cell r="E156">
            <v>45627</v>
          </cell>
          <cell r="F156" t="str">
            <v>TITÁSZ</v>
          </cell>
          <cell r="G156" t="str">
            <v>Hajdúnánás</v>
          </cell>
          <cell r="H156">
            <v>0.5</v>
          </cell>
          <cell r="I156">
            <v>22</v>
          </cell>
          <cell r="J156" t="str">
            <v>Igen</v>
          </cell>
          <cell r="K156" t="str">
            <v>Naperőmű - PV farm</v>
          </cell>
          <cell r="L156" t="str">
            <v>SOLARPHOTOVO</v>
          </cell>
          <cell r="O156" t="str">
            <v>Nem</v>
          </cell>
          <cell r="P156">
            <v>0.49</v>
          </cell>
          <cell r="Q156">
            <v>0.01</v>
          </cell>
          <cell r="R156" t="str">
            <v>nem</v>
          </cell>
          <cell r="T156" t="str">
            <v>nem</v>
          </cell>
          <cell r="U156" t="str">
            <v>nem</v>
          </cell>
          <cell r="Y156" t="str">
            <v>HNAN 22A    22.000</v>
          </cell>
          <cell r="AB156" t="str">
            <v>2B</v>
          </cell>
          <cell r="AC156" t="str">
            <v>TITASZ_194  22.000</v>
          </cell>
          <cell r="AD156" t="str">
            <v>2028Q1</v>
          </cell>
          <cell r="AF156">
            <v>50405</v>
          </cell>
          <cell r="BQ156" t="str">
            <v>54/2024 kormány rendelet</v>
          </cell>
        </row>
        <row r="157">
          <cell r="A157" t="str">
            <v>TITASZ-3701</v>
          </cell>
          <cell r="B157" t="str">
            <v>Görbeháza Solar Kft.</v>
          </cell>
          <cell r="C157" t="str">
            <v>Hajdúböszörmény</v>
          </cell>
          <cell r="D157" t="str">
            <v>kiesett</v>
          </cell>
          <cell r="E157">
            <v>45627</v>
          </cell>
          <cell r="F157" t="str">
            <v>TITÁSZ</v>
          </cell>
          <cell r="G157" t="str">
            <v>Hajdúnánás</v>
          </cell>
          <cell r="H157">
            <v>0.2</v>
          </cell>
          <cell r="I157">
            <v>22</v>
          </cell>
          <cell r="J157" t="str">
            <v>Igen</v>
          </cell>
          <cell r="K157" t="str">
            <v>-</v>
          </cell>
          <cell r="L157" t="str">
            <v>BATTERYSTRG</v>
          </cell>
          <cell r="O157" t="str">
            <v>Nem</v>
          </cell>
          <cell r="P157">
            <v>0.49</v>
          </cell>
          <cell r="Q157">
            <v>0.01</v>
          </cell>
          <cell r="R157" t="str">
            <v>nem</v>
          </cell>
          <cell r="S157">
            <v>0.4</v>
          </cell>
          <cell r="T157" t="str">
            <v>nem</v>
          </cell>
          <cell r="U157" t="str">
            <v>nem</v>
          </cell>
          <cell r="Y157" t="str">
            <v>HNAN 22A    22.000</v>
          </cell>
          <cell r="AB157" t="str">
            <v>2B</v>
          </cell>
          <cell r="AC157" t="str">
            <v>TITASZ_194  22.000</v>
          </cell>
          <cell r="AD157" t="str">
            <v>2028Q1</v>
          </cell>
          <cell r="AF157">
            <v>50405</v>
          </cell>
          <cell r="BQ157" t="str">
            <v>54/2024 kormány rendelet</v>
          </cell>
        </row>
        <row r="158">
          <cell r="A158" t="str">
            <v>TITASZ-3702</v>
          </cell>
          <cell r="B158" t="str">
            <v>FORUM Energy Kft.</v>
          </cell>
          <cell r="C158" t="str">
            <v>Debrecen</v>
          </cell>
          <cell r="D158" t="str">
            <v>kiesett</v>
          </cell>
          <cell r="E158">
            <v>45809</v>
          </cell>
          <cell r="F158" t="str">
            <v>TITÁSZ</v>
          </cell>
          <cell r="G158" t="str">
            <v>Macs</v>
          </cell>
          <cell r="H158">
            <v>4.9800000000000004</v>
          </cell>
          <cell r="I158">
            <v>22</v>
          </cell>
          <cell r="J158" t="str">
            <v>Igen</v>
          </cell>
          <cell r="K158" t="str">
            <v>Naperőmű - PV farm</v>
          </cell>
          <cell r="L158" t="str">
            <v>SOLARPHOTOVO</v>
          </cell>
          <cell r="O158" t="str">
            <v>Nem</v>
          </cell>
          <cell r="P158">
            <v>4.9800000000000004</v>
          </cell>
          <cell r="Q158">
            <v>0.05</v>
          </cell>
          <cell r="R158" t="str">
            <v>nem</v>
          </cell>
          <cell r="T158" t="str">
            <v>nem</v>
          </cell>
          <cell r="U158" t="str">
            <v>nem</v>
          </cell>
          <cell r="Y158" t="str">
            <v>MACS 222    22.000</v>
          </cell>
          <cell r="AB158">
            <v>2</v>
          </cell>
          <cell r="AC158" t="str">
            <v>TITASZ_195  22.000</v>
          </cell>
          <cell r="AD158" t="str">
            <v>2027Q1</v>
          </cell>
          <cell r="AF158">
            <v>50405</v>
          </cell>
          <cell r="BQ158" t="str">
            <v>54/2024 kormány rendelet</v>
          </cell>
        </row>
        <row r="159">
          <cell r="A159" t="str">
            <v>TITASZ-3703</v>
          </cell>
          <cell r="B159" t="str">
            <v>EcoMet Kft.</v>
          </cell>
          <cell r="C159" t="str">
            <v>Tiszakécske</v>
          </cell>
          <cell r="D159" t="str">
            <v>kiesett</v>
          </cell>
          <cell r="E159">
            <v>45809</v>
          </cell>
          <cell r="F159" t="str">
            <v>TITÁSZ</v>
          </cell>
          <cell r="G159" t="str">
            <v>Tiszakécske</v>
          </cell>
          <cell r="H159">
            <v>1</v>
          </cell>
          <cell r="I159">
            <v>22</v>
          </cell>
          <cell r="J159" t="str">
            <v>Igen</v>
          </cell>
          <cell r="K159" t="str">
            <v>Naperőmű - PV farm</v>
          </cell>
          <cell r="L159" t="str">
            <v>SOLARPHOTOVO</v>
          </cell>
          <cell r="O159" t="str">
            <v>Nem</v>
          </cell>
          <cell r="P159">
            <v>1</v>
          </cell>
          <cell r="Q159">
            <v>1.0999999999999999E-2</v>
          </cell>
          <cell r="R159" t="str">
            <v>nem</v>
          </cell>
          <cell r="T159" t="str">
            <v>nem</v>
          </cell>
          <cell r="U159" t="str">
            <v>nem</v>
          </cell>
          <cell r="Y159" t="str">
            <v>TIKE 22B    22.000</v>
          </cell>
          <cell r="AB159">
            <v>2</v>
          </cell>
          <cell r="AC159" t="str">
            <v>TITASZ_196  22.000</v>
          </cell>
          <cell r="AD159" t="str">
            <v>2026Q1</v>
          </cell>
          <cell r="AF159">
            <v>50405</v>
          </cell>
          <cell r="BQ159" t="str">
            <v>54/2024 kormány rendelet</v>
          </cell>
        </row>
        <row r="160">
          <cell r="A160" t="str">
            <v>TITASZ-3704</v>
          </cell>
          <cell r="B160" t="str">
            <v>Métab Bt.</v>
          </cell>
          <cell r="C160" t="str">
            <v>Tiszakécske</v>
          </cell>
          <cell r="D160" t="str">
            <v>kiesett</v>
          </cell>
          <cell r="E160">
            <v>45809</v>
          </cell>
          <cell r="F160" t="str">
            <v>TITÁSZ</v>
          </cell>
          <cell r="G160" t="str">
            <v>Tiszakécske</v>
          </cell>
          <cell r="H160">
            <v>1</v>
          </cell>
          <cell r="I160">
            <v>22</v>
          </cell>
          <cell r="J160" t="str">
            <v>Igen</v>
          </cell>
          <cell r="K160" t="str">
            <v>Naperőmű - PV farm</v>
          </cell>
          <cell r="L160" t="str">
            <v>SOLARPHOTOVO</v>
          </cell>
          <cell r="O160" t="str">
            <v>Nem</v>
          </cell>
          <cell r="P160">
            <v>1</v>
          </cell>
          <cell r="Q160">
            <v>1.0999999999999999E-2</v>
          </cell>
          <cell r="R160" t="str">
            <v>nem</v>
          </cell>
          <cell r="T160" t="str">
            <v>nem</v>
          </cell>
          <cell r="U160" t="str">
            <v>nem</v>
          </cell>
          <cell r="Y160" t="str">
            <v>TIKE 22B    22.000</v>
          </cell>
          <cell r="AB160">
            <v>2</v>
          </cell>
          <cell r="AC160" t="str">
            <v>TITASZ_197  22.000</v>
          </cell>
          <cell r="AD160" t="str">
            <v>2026Q1</v>
          </cell>
          <cell r="AF160">
            <v>50405</v>
          </cell>
          <cell r="BQ160" t="str">
            <v>54/2024 kormány rendelet</v>
          </cell>
        </row>
        <row r="161">
          <cell r="A161" t="str">
            <v>TITASZ-3705</v>
          </cell>
          <cell r="B161" t="str">
            <v>Molnár Kft.</v>
          </cell>
          <cell r="C161" t="str">
            <v>Balmazújváros</v>
          </cell>
          <cell r="D161" t="str">
            <v>kiesett</v>
          </cell>
          <cell r="E161">
            <v>45536</v>
          </cell>
          <cell r="F161" t="str">
            <v>TITÁSZ</v>
          </cell>
          <cell r="G161" t="str">
            <v>Balmazújváros</v>
          </cell>
          <cell r="H161">
            <v>0.498</v>
          </cell>
          <cell r="I161">
            <v>22</v>
          </cell>
          <cell r="J161" t="str">
            <v>Igen</v>
          </cell>
          <cell r="K161" t="str">
            <v>Naperőmű - PV farm</v>
          </cell>
          <cell r="L161" t="str">
            <v>SOLARPHOTOVO</v>
          </cell>
          <cell r="O161" t="str">
            <v>Nem</v>
          </cell>
          <cell r="P161">
            <v>0.498</v>
          </cell>
          <cell r="Q161">
            <v>4.0000000000000001E-3</v>
          </cell>
          <cell r="R161" t="str">
            <v>nem</v>
          </cell>
          <cell r="T161" t="str">
            <v>nem</v>
          </cell>
          <cell r="U161" t="str">
            <v>nem</v>
          </cell>
          <cell r="Y161" t="str">
            <v>BUJV 221    22.000</v>
          </cell>
          <cell r="AB161">
            <v>2</v>
          </cell>
          <cell r="AC161" t="str">
            <v>TITASZ_198  22.000</v>
          </cell>
          <cell r="AD161" t="str">
            <v>2026Q1</v>
          </cell>
          <cell r="AF161">
            <v>50405</v>
          </cell>
          <cell r="BQ161" t="str">
            <v>54/2024 kormány rendelet</v>
          </cell>
        </row>
        <row r="162">
          <cell r="A162" t="str">
            <v>TITASZ-3706</v>
          </cell>
          <cell r="B162" t="str">
            <v>Molnár Kft.</v>
          </cell>
          <cell r="C162" t="str">
            <v>Balmazújváros</v>
          </cell>
          <cell r="D162" t="str">
            <v>kiesett</v>
          </cell>
          <cell r="E162">
            <v>45536</v>
          </cell>
          <cell r="F162" t="str">
            <v>TITÁSZ</v>
          </cell>
          <cell r="G162" t="str">
            <v>Balmazújváros</v>
          </cell>
          <cell r="H162">
            <v>0.498</v>
          </cell>
          <cell r="I162">
            <v>22</v>
          </cell>
          <cell r="J162" t="str">
            <v>Igen</v>
          </cell>
          <cell r="K162" t="str">
            <v>Naperőmű - PV farm</v>
          </cell>
          <cell r="L162" t="str">
            <v>SOLARPHOTOVO</v>
          </cell>
          <cell r="O162" t="str">
            <v>Nem</v>
          </cell>
          <cell r="P162">
            <v>0.498</v>
          </cell>
          <cell r="Q162">
            <v>4.0000000000000001E-3</v>
          </cell>
          <cell r="R162" t="str">
            <v>nem</v>
          </cell>
          <cell r="T162" t="str">
            <v>nem</v>
          </cell>
          <cell r="U162" t="str">
            <v>nem</v>
          </cell>
          <cell r="Y162" t="str">
            <v>BUJV 221    22.000</v>
          </cell>
          <cell r="AB162">
            <v>2</v>
          </cell>
          <cell r="AC162" t="str">
            <v>TITASZ_199  22.000</v>
          </cell>
          <cell r="AD162" t="str">
            <v>2026Q1</v>
          </cell>
          <cell r="AF162">
            <v>50405</v>
          </cell>
          <cell r="BQ162" t="str">
            <v>54/2024 kormány rendelet</v>
          </cell>
        </row>
        <row r="163">
          <cell r="A163" t="str">
            <v>TITASZ-3707</v>
          </cell>
          <cell r="B163" t="str">
            <v>AGE Solar Fourteenth Kft.</v>
          </cell>
          <cell r="C163" t="str">
            <v>Szolnok</v>
          </cell>
          <cell r="D163" t="str">
            <v>kiesett</v>
          </cell>
          <cell r="E163">
            <v>45536</v>
          </cell>
          <cell r="F163" t="str">
            <v>TITÁSZ</v>
          </cell>
          <cell r="G163" t="str">
            <v xml:space="preserve">Szolnok OVIT </v>
          </cell>
          <cell r="H163">
            <v>0.498</v>
          </cell>
          <cell r="I163">
            <v>22</v>
          </cell>
          <cell r="J163" t="str">
            <v>Igen</v>
          </cell>
          <cell r="K163" t="str">
            <v>Naperőmű - PV farm</v>
          </cell>
          <cell r="L163" t="str">
            <v>SOLARPHOTOVO</v>
          </cell>
          <cell r="O163" t="str">
            <v>Nem</v>
          </cell>
          <cell r="P163">
            <v>0.498</v>
          </cell>
          <cell r="Q163">
            <v>4.0000000000000001E-3</v>
          </cell>
          <cell r="R163" t="str">
            <v>nem</v>
          </cell>
          <cell r="T163" t="str">
            <v>nem</v>
          </cell>
          <cell r="U163" t="str">
            <v>nem</v>
          </cell>
          <cell r="Y163" t="str">
            <v>SZOL 221    22.000</v>
          </cell>
          <cell r="AB163" t="str">
            <v>2B</v>
          </cell>
          <cell r="AC163" t="str">
            <v>TITASZ_200  22.000</v>
          </cell>
          <cell r="AD163" t="str">
            <v>2028Q1</v>
          </cell>
          <cell r="AF163">
            <v>50405</v>
          </cell>
          <cell r="BQ163" t="str">
            <v>54/2024 kormány rendelet</v>
          </cell>
        </row>
        <row r="164">
          <cell r="A164" t="str">
            <v>TITASZ-3708</v>
          </cell>
          <cell r="B164" t="str">
            <v>Akku-On First Kft.</v>
          </cell>
          <cell r="C164" t="str">
            <v>Mátészalka</v>
          </cell>
          <cell r="D164" t="str">
            <v>kiesett</v>
          </cell>
          <cell r="E164">
            <v>46082</v>
          </cell>
          <cell r="F164" t="str">
            <v>TITÁSZ</v>
          </cell>
          <cell r="G164" t="str">
            <v>Mátészalka</v>
          </cell>
          <cell r="H164">
            <v>4.99</v>
          </cell>
          <cell r="I164">
            <v>22</v>
          </cell>
          <cell r="J164" t="str">
            <v>Igen</v>
          </cell>
          <cell r="K164" t="str">
            <v>Energiatároló</v>
          </cell>
          <cell r="L164" t="str">
            <v>BATTERYSTRG</v>
          </cell>
          <cell r="O164" t="str">
            <v>Nem</v>
          </cell>
          <cell r="P164">
            <v>4.99</v>
          </cell>
          <cell r="Q164">
            <v>4.99</v>
          </cell>
          <cell r="R164" t="str">
            <v>nem</v>
          </cell>
          <cell r="S164">
            <v>9.98</v>
          </cell>
          <cell r="T164" t="str">
            <v>nem</v>
          </cell>
          <cell r="U164" t="str">
            <v>nem</v>
          </cell>
          <cell r="Y164" t="str">
            <v>MSZAL221    22.000</v>
          </cell>
          <cell r="AB164">
            <v>1</v>
          </cell>
          <cell r="AC164" t="str">
            <v>TITASZ_54   22.000</v>
          </cell>
          <cell r="AD164" t="str">
            <v>2026Q1</v>
          </cell>
          <cell r="AE164">
            <v>46112</v>
          </cell>
          <cell r="AF164">
            <v>50040</v>
          </cell>
          <cell r="BQ164" t="str">
            <v>54/2024 kormány rendelet</v>
          </cell>
        </row>
        <row r="165">
          <cell r="A165" t="str">
            <v>TITASZ-3709</v>
          </cell>
          <cell r="B165" t="str">
            <v>Nap-On Fourth Kft.</v>
          </cell>
          <cell r="C165" t="str">
            <v>Mátészalka</v>
          </cell>
          <cell r="D165" t="str">
            <v>kiesett</v>
          </cell>
          <cell r="E165">
            <v>46631</v>
          </cell>
          <cell r="F165" t="str">
            <v>TITÁSZ</v>
          </cell>
          <cell r="G165" t="str">
            <v>Mátészalka</v>
          </cell>
          <cell r="H165">
            <v>19.989999999999998</v>
          </cell>
          <cell r="I165">
            <v>132</v>
          </cell>
          <cell r="J165" t="str">
            <v>Igen</v>
          </cell>
          <cell r="K165" t="str">
            <v>Naperőmű - PV farm</v>
          </cell>
          <cell r="L165" t="str">
            <v>SOLARPHOTOVO</v>
          </cell>
          <cell r="O165" t="str">
            <v>Nem</v>
          </cell>
          <cell r="P165">
            <v>19.989999999999998</v>
          </cell>
          <cell r="Q165">
            <v>0.16</v>
          </cell>
          <cell r="R165" t="str">
            <v>nem</v>
          </cell>
          <cell r="T165" t="str">
            <v>nem</v>
          </cell>
          <cell r="U165" t="str">
            <v>nem</v>
          </cell>
          <cell r="Y165" t="str">
            <v>MSZALK1     120.00</v>
          </cell>
          <cell r="AB165">
            <v>3</v>
          </cell>
          <cell r="AC165" t="str">
            <v>TITASZ_483  120.00</v>
          </cell>
          <cell r="AD165" t="str">
            <v>2028Q1</v>
          </cell>
          <cell r="AF165">
            <v>52231</v>
          </cell>
          <cell r="BQ165" t="str">
            <v>54/2024 kormány rendelet</v>
          </cell>
        </row>
        <row r="166">
          <cell r="A166" t="str">
            <v>TITASZ-3710</v>
          </cell>
          <cell r="B166" t="str">
            <v>"MEGA-TONNA" 2003 Kft.</v>
          </cell>
          <cell r="C166" t="str">
            <v>Mezőtúr</v>
          </cell>
          <cell r="D166" t="str">
            <v>kiesett</v>
          </cell>
          <cell r="E166">
            <v>45597</v>
          </cell>
          <cell r="F166" t="str">
            <v>TITÁSZ</v>
          </cell>
          <cell r="G166" t="str">
            <v>Mezőtúr</v>
          </cell>
          <cell r="H166">
            <v>2.2599999999999998</v>
          </cell>
          <cell r="I166">
            <v>22</v>
          </cell>
          <cell r="J166" t="str">
            <v>Igen</v>
          </cell>
          <cell r="K166" t="str">
            <v>Naperőmű - PV farm</v>
          </cell>
          <cell r="L166" t="str">
            <v>SOLARPHOTOVO</v>
          </cell>
          <cell r="O166" t="str">
            <v>Nem</v>
          </cell>
          <cell r="P166">
            <v>2.2599999999999998</v>
          </cell>
          <cell r="Q166">
            <v>0.02</v>
          </cell>
          <cell r="R166" t="str">
            <v>nem</v>
          </cell>
          <cell r="T166" t="str">
            <v>nem</v>
          </cell>
          <cell r="U166" t="str">
            <v>nem</v>
          </cell>
          <cell r="Y166" t="str">
            <v>MTUR 221    22.000</v>
          </cell>
          <cell r="AB166">
            <v>2</v>
          </cell>
          <cell r="AC166" t="str">
            <v>TITASZ_201  22.000</v>
          </cell>
          <cell r="AD166" t="str">
            <v>2026Q1</v>
          </cell>
          <cell r="AF166">
            <v>50405</v>
          </cell>
          <cell r="BQ166" t="str">
            <v>54/2024 kormány rendelet</v>
          </cell>
        </row>
        <row r="167">
          <cell r="A167" t="str">
            <v>TITASZ-3711</v>
          </cell>
          <cell r="B167" t="str">
            <v>"MEGA-TONNA" 2003 Kft.</v>
          </cell>
          <cell r="C167" t="str">
            <v>Mezőtúr</v>
          </cell>
          <cell r="D167" t="str">
            <v>kiesett</v>
          </cell>
          <cell r="E167">
            <v>45597</v>
          </cell>
          <cell r="F167" t="str">
            <v>TITÁSZ</v>
          </cell>
          <cell r="G167" t="str">
            <v>Mezőtúr</v>
          </cell>
          <cell r="H167">
            <v>0.7</v>
          </cell>
          <cell r="I167">
            <v>22</v>
          </cell>
          <cell r="J167" t="str">
            <v>Igen</v>
          </cell>
          <cell r="K167" t="str">
            <v>Naperőmű - PV farm</v>
          </cell>
          <cell r="L167" t="str">
            <v>SOLARPHOTOVO</v>
          </cell>
          <cell r="O167" t="str">
            <v>Nem</v>
          </cell>
          <cell r="P167">
            <v>0.7</v>
          </cell>
          <cell r="Q167">
            <v>6.0000000000000001E-3</v>
          </cell>
          <cell r="R167" t="str">
            <v>nem</v>
          </cell>
          <cell r="T167" t="str">
            <v>nem</v>
          </cell>
          <cell r="U167" t="str">
            <v>nem</v>
          </cell>
          <cell r="Y167" t="str">
            <v>MTUR 221    22.000</v>
          </cell>
          <cell r="AB167">
            <v>2</v>
          </cell>
          <cell r="AC167" t="str">
            <v>TITASZ_202  22.000</v>
          </cell>
          <cell r="AD167" t="str">
            <v>2026Q1</v>
          </cell>
          <cell r="AF167">
            <v>50405</v>
          </cell>
          <cell r="BQ167" t="str">
            <v>54/2024 kormány rendelet</v>
          </cell>
        </row>
        <row r="168">
          <cell r="A168" t="str">
            <v>TITASZ-3712</v>
          </cell>
          <cell r="B168" t="str">
            <v>"MEGA-TONNA" 2003 Kft.</v>
          </cell>
          <cell r="C168" t="str">
            <v>Törökszentmiklós</v>
          </cell>
          <cell r="D168" t="str">
            <v>kiesett</v>
          </cell>
          <cell r="E168">
            <v>45809</v>
          </cell>
          <cell r="F168" t="str">
            <v>TITÁSZ</v>
          </cell>
          <cell r="G168" t="str">
            <v>Törökszentmiklós</v>
          </cell>
          <cell r="H168">
            <v>16</v>
          </cell>
          <cell r="I168">
            <v>22</v>
          </cell>
          <cell r="J168" t="str">
            <v>Igen</v>
          </cell>
          <cell r="K168" t="str">
            <v>Naperőmű - PV farm</v>
          </cell>
          <cell r="L168" t="str">
            <v>SOLARPHOTOVO</v>
          </cell>
          <cell r="O168" t="str">
            <v>Nem</v>
          </cell>
          <cell r="P168">
            <v>16</v>
          </cell>
          <cell r="Q168">
            <v>0.06</v>
          </cell>
          <cell r="R168" t="str">
            <v>nem</v>
          </cell>
          <cell r="T168" t="str">
            <v>nem</v>
          </cell>
          <cell r="U168" t="str">
            <v>nem</v>
          </cell>
          <cell r="Y168" t="str">
            <v>TSZM 222    22.000</v>
          </cell>
          <cell r="AB168" t="str">
            <v>2B</v>
          </cell>
          <cell r="AC168" t="str">
            <v>TITASZ_203  22.000</v>
          </cell>
          <cell r="AD168" t="str">
            <v>2028Q1</v>
          </cell>
          <cell r="AF168">
            <v>50405</v>
          </cell>
          <cell r="BQ168" t="str">
            <v>54/2024 kormány rendelet</v>
          </cell>
        </row>
        <row r="169">
          <cell r="A169" t="str">
            <v>TITASZ-3713</v>
          </cell>
          <cell r="B169" t="str">
            <v>Sarkcsillag Naperőmű 1 Kft.</v>
          </cell>
          <cell r="C169" t="str">
            <v>Hajdúszoboszló</v>
          </cell>
          <cell r="D169" t="str">
            <v>kiesett</v>
          </cell>
          <cell r="E169">
            <v>46023</v>
          </cell>
          <cell r="F169" t="str">
            <v>TITÁSZ</v>
          </cell>
          <cell r="G169" t="str">
            <v>Hajdúszoboszló</v>
          </cell>
          <cell r="H169">
            <v>3</v>
          </cell>
          <cell r="I169">
            <v>22</v>
          </cell>
          <cell r="J169" t="str">
            <v>Igen</v>
          </cell>
          <cell r="K169" t="str">
            <v>Naperőmű - PV farm</v>
          </cell>
          <cell r="L169" t="str">
            <v>SOLARPHOTOVO</v>
          </cell>
          <cell r="O169" t="str">
            <v>Nem</v>
          </cell>
          <cell r="P169">
            <v>5</v>
          </cell>
          <cell r="Q169">
            <v>2</v>
          </cell>
          <cell r="R169" t="str">
            <v>nem</v>
          </cell>
          <cell r="T169" t="str">
            <v>nem</v>
          </cell>
          <cell r="U169" t="str">
            <v>nem</v>
          </cell>
          <cell r="Y169" t="str">
            <v>HSZOB221    22.000</v>
          </cell>
          <cell r="AB169">
            <v>2</v>
          </cell>
          <cell r="AC169" t="str">
            <v>TITASZ_204  22.000</v>
          </cell>
          <cell r="AD169" t="str">
            <v>2027Q1</v>
          </cell>
          <cell r="AF169">
            <v>50405</v>
          </cell>
          <cell r="BQ169" t="str">
            <v>54/2024 kormány rendelet</v>
          </cell>
        </row>
        <row r="170">
          <cell r="A170" t="str">
            <v>TITASZ-3713</v>
          </cell>
          <cell r="B170" t="str">
            <v>Sarkcsillag Naperőmű 1 Kft.</v>
          </cell>
          <cell r="C170" t="str">
            <v>Hajdúszoboszló</v>
          </cell>
          <cell r="D170" t="str">
            <v>kiesett</v>
          </cell>
          <cell r="E170">
            <v>46023</v>
          </cell>
          <cell r="F170" t="str">
            <v>TITÁSZ</v>
          </cell>
          <cell r="G170" t="str">
            <v>Hajdúszoboszló</v>
          </cell>
          <cell r="H170">
            <v>2</v>
          </cell>
          <cell r="I170">
            <v>22</v>
          </cell>
          <cell r="J170" t="str">
            <v>Igen</v>
          </cell>
          <cell r="K170" t="str">
            <v>-</v>
          </cell>
          <cell r="L170" t="str">
            <v>BATTERYSTRG</v>
          </cell>
          <cell r="O170" t="str">
            <v>Nem</v>
          </cell>
          <cell r="P170">
            <v>5</v>
          </cell>
          <cell r="Q170">
            <v>2</v>
          </cell>
          <cell r="R170" t="str">
            <v>nem</v>
          </cell>
          <cell r="S170">
            <v>4</v>
          </cell>
          <cell r="T170" t="str">
            <v>nem</v>
          </cell>
          <cell r="U170" t="str">
            <v>nem</v>
          </cell>
          <cell r="Y170" t="str">
            <v>HSZOB221    22.000</v>
          </cell>
          <cell r="AB170">
            <v>2</v>
          </cell>
          <cell r="AC170" t="str">
            <v>TITASZ_204  22.000</v>
          </cell>
          <cell r="AD170" t="str">
            <v>2027Q1</v>
          </cell>
          <cell r="AE170">
            <v>46477</v>
          </cell>
          <cell r="AF170">
            <v>50405</v>
          </cell>
          <cell r="BQ170" t="str">
            <v>54/2024 kormány rendelet</v>
          </cell>
        </row>
        <row r="171">
          <cell r="A171" t="str">
            <v>TITASZ-3714</v>
          </cell>
          <cell r="B171" t="str">
            <v>Sarkcsillag Energia Kft.</v>
          </cell>
          <cell r="C171" t="str">
            <v>Berettyóújfalu</v>
          </cell>
          <cell r="D171" t="str">
            <v>kiesett</v>
          </cell>
          <cell r="E171">
            <v>46388</v>
          </cell>
          <cell r="F171" t="str">
            <v>TITÁSZ</v>
          </cell>
          <cell r="G171" t="str">
            <v>Berettyóújfalu</v>
          </cell>
          <cell r="H171">
            <v>5</v>
          </cell>
          <cell r="I171">
            <v>22</v>
          </cell>
          <cell r="J171" t="str">
            <v>Igen</v>
          </cell>
          <cell r="K171" t="str">
            <v>Energiatároló</v>
          </cell>
          <cell r="L171" t="str">
            <v>BATTERYSTRG</v>
          </cell>
          <cell r="O171" t="str">
            <v>Nem</v>
          </cell>
          <cell r="P171">
            <v>5</v>
          </cell>
          <cell r="Q171">
            <v>5</v>
          </cell>
          <cell r="R171" t="str">
            <v>nem</v>
          </cell>
          <cell r="S171">
            <v>10</v>
          </cell>
          <cell r="T171" t="str">
            <v>nem</v>
          </cell>
          <cell r="U171" t="str">
            <v>nem</v>
          </cell>
          <cell r="Y171" t="str">
            <v>BUJF 221    22.000</v>
          </cell>
          <cell r="AB171">
            <v>1</v>
          </cell>
          <cell r="AC171" t="str">
            <v>TITASZ_55   22.000</v>
          </cell>
          <cell r="AD171" t="str">
            <v>2027Q1</v>
          </cell>
          <cell r="AE171">
            <v>46477</v>
          </cell>
          <cell r="AF171">
            <v>50040</v>
          </cell>
          <cell r="BQ171" t="str">
            <v>54/2024 kormány rendelet</v>
          </cell>
        </row>
        <row r="172">
          <cell r="A172" t="str">
            <v>TITASZ-3715</v>
          </cell>
          <cell r="B172" t="str">
            <v>Nyírségi Árampark Kft.</v>
          </cell>
          <cell r="C172" t="str">
            <v>Nyíregyháza</v>
          </cell>
          <cell r="D172" t="str">
            <v>előrejelzett</v>
          </cell>
          <cell r="F172" t="str">
            <v>TITÁSZ</v>
          </cell>
          <cell r="G172" t="str">
            <v>Nyíregyháza Simai út</v>
          </cell>
          <cell r="H172">
            <v>0.498</v>
          </cell>
          <cell r="I172">
            <v>22</v>
          </cell>
          <cell r="J172" t="str">
            <v>Igen</v>
          </cell>
          <cell r="K172" t="str">
            <v>Naperőmű - PV farm</v>
          </cell>
          <cell r="L172" t="str">
            <v>SOLARPHOTOVO</v>
          </cell>
          <cell r="O172" t="str">
            <v>Nem</v>
          </cell>
          <cell r="P172">
            <v>0.498</v>
          </cell>
          <cell r="Q172">
            <v>0</v>
          </cell>
          <cell r="R172" t="str">
            <v>-</v>
          </cell>
          <cell r="T172" t="str">
            <v>pénzügyi biztosíték</v>
          </cell>
          <cell r="U172" t="str">
            <v>nem</v>
          </cell>
          <cell r="V172" t="str">
            <v>TITASZ-1258</v>
          </cell>
          <cell r="Y172" t="str">
            <v>NYIRS221    22.000</v>
          </cell>
          <cell r="AB172">
            <v>0</v>
          </cell>
          <cell r="AC172" t="str">
            <v>TITASZ_4    22.000</v>
          </cell>
          <cell r="AD172" t="str">
            <v>2026Q1</v>
          </cell>
          <cell r="AF172">
            <v>49309</v>
          </cell>
          <cell r="AS172">
            <v>47848</v>
          </cell>
          <cell r="AT172" t="str">
            <v>igen</v>
          </cell>
          <cell r="AX172" t="str">
            <v>igen</v>
          </cell>
          <cell r="AY172">
            <v>47848</v>
          </cell>
          <cell r="AZ172" t="str">
            <v>-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 t="str">
            <v>nem kell</v>
          </cell>
        </row>
        <row r="173">
          <cell r="A173" t="str">
            <v>TITASZ-3716</v>
          </cell>
          <cell r="B173" t="str">
            <v>MSA-TEAM Kft.</v>
          </cell>
          <cell r="C173" t="str">
            <v>Gyüre</v>
          </cell>
          <cell r="D173" t="str">
            <v>kiesett</v>
          </cell>
          <cell r="E173">
            <v>45597</v>
          </cell>
          <cell r="F173" t="str">
            <v>TITÁSZ</v>
          </cell>
          <cell r="G173" t="str">
            <v>Vásárosnamény</v>
          </cell>
          <cell r="H173">
            <v>4.9800000000000004</v>
          </cell>
          <cell r="I173">
            <v>22</v>
          </cell>
          <cell r="J173" t="str">
            <v>Igen</v>
          </cell>
          <cell r="K173" t="str">
            <v>Naperőmű - PV farm</v>
          </cell>
          <cell r="L173" t="str">
            <v>SOLARPHOTOVO</v>
          </cell>
          <cell r="O173" t="str">
            <v>Nem</v>
          </cell>
          <cell r="P173">
            <v>4.9800000000000004</v>
          </cell>
          <cell r="Q173">
            <v>0.05</v>
          </cell>
          <cell r="R173" t="str">
            <v>nem</v>
          </cell>
          <cell r="T173" t="str">
            <v>nem</v>
          </cell>
          <cell r="U173" t="str">
            <v>nem</v>
          </cell>
          <cell r="Y173" t="str">
            <v>VNAM 222    22.000</v>
          </cell>
          <cell r="AB173">
            <v>2</v>
          </cell>
          <cell r="AC173" t="str">
            <v>TITASZ_205  22.000</v>
          </cell>
          <cell r="AD173" t="str">
            <v>2027Q1</v>
          </cell>
          <cell r="AF173">
            <v>50405</v>
          </cell>
          <cell r="BQ173" t="str">
            <v>54/2024 kormány rendelet</v>
          </cell>
        </row>
        <row r="174">
          <cell r="A174" t="str">
            <v>TITASZ-3717</v>
          </cell>
          <cell r="B174" t="str">
            <v>MSA-TEAM Kft.</v>
          </cell>
          <cell r="C174" t="str">
            <v>Gyüre</v>
          </cell>
          <cell r="D174" t="str">
            <v>kiesett</v>
          </cell>
          <cell r="E174">
            <v>45597</v>
          </cell>
          <cell r="F174" t="str">
            <v>TITÁSZ</v>
          </cell>
          <cell r="G174" t="str">
            <v>Vásárosnamény</v>
          </cell>
          <cell r="H174">
            <v>3</v>
          </cell>
          <cell r="I174">
            <v>22</v>
          </cell>
          <cell r="J174" t="str">
            <v>Igen</v>
          </cell>
          <cell r="K174" t="str">
            <v>Naperőmű - PV farm</v>
          </cell>
          <cell r="L174" t="str">
            <v>SOLARPHOTOVO</v>
          </cell>
          <cell r="O174" t="str">
            <v>Nem</v>
          </cell>
          <cell r="P174">
            <v>3</v>
          </cell>
          <cell r="Q174">
            <v>0.03</v>
          </cell>
          <cell r="R174" t="str">
            <v>nem</v>
          </cell>
          <cell r="T174" t="str">
            <v>nem</v>
          </cell>
          <cell r="U174" t="str">
            <v>nem</v>
          </cell>
          <cell r="Y174" t="str">
            <v>VNAM 222    22.000</v>
          </cell>
          <cell r="AB174">
            <v>2</v>
          </cell>
          <cell r="AC174" t="str">
            <v>TITASZ_206  22.000</v>
          </cell>
          <cell r="AD174" t="str">
            <v>2027Q1</v>
          </cell>
          <cell r="AF174">
            <v>50405</v>
          </cell>
          <cell r="BQ174" t="str">
            <v>54/2024 kormány rendelet</v>
          </cell>
        </row>
        <row r="175">
          <cell r="A175" t="str">
            <v>TITASZ-3718</v>
          </cell>
          <cell r="B175" t="str">
            <v>MSA-TEAM Kft.</v>
          </cell>
          <cell r="C175" t="str">
            <v>Aranyosapáti</v>
          </cell>
          <cell r="D175" t="str">
            <v>kiesett</v>
          </cell>
          <cell r="E175">
            <v>45597</v>
          </cell>
          <cell r="F175" t="str">
            <v>TITÁSZ</v>
          </cell>
          <cell r="G175" t="str">
            <v>Vásárosnamény</v>
          </cell>
          <cell r="H175">
            <v>6</v>
          </cell>
          <cell r="I175">
            <v>22</v>
          </cell>
          <cell r="J175" t="str">
            <v>Igen</v>
          </cell>
          <cell r="K175" t="str">
            <v>Naperőmű - PV farm</v>
          </cell>
          <cell r="L175" t="str">
            <v>SOLARPHOTOVO</v>
          </cell>
          <cell r="O175" t="str">
            <v>Nem</v>
          </cell>
          <cell r="P175">
            <v>6</v>
          </cell>
          <cell r="Q175">
            <v>5.5E-2</v>
          </cell>
          <cell r="R175" t="str">
            <v>nem</v>
          </cell>
          <cell r="T175" t="str">
            <v>nem</v>
          </cell>
          <cell r="U175" t="str">
            <v>nem</v>
          </cell>
          <cell r="Y175" t="str">
            <v>VNAM 222    22.000</v>
          </cell>
          <cell r="AB175">
            <v>2</v>
          </cell>
          <cell r="AC175" t="str">
            <v>TITASZ_207  22.000</v>
          </cell>
          <cell r="AD175" t="str">
            <v>2027Q1</v>
          </cell>
          <cell r="AF175">
            <v>50405</v>
          </cell>
          <cell r="BQ175" t="str">
            <v>54/2024 kormány rendelet</v>
          </cell>
        </row>
        <row r="176">
          <cell r="A176" t="str">
            <v>TITASZ-3719</v>
          </cell>
          <cell r="B176" t="str">
            <v>Energomónus Kft.</v>
          </cell>
          <cell r="C176" t="str">
            <v>Sáránd</v>
          </cell>
          <cell r="D176" t="str">
            <v>kiesett</v>
          </cell>
          <cell r="E176">
            <v>45597</v>
          </cell>
          <cell r="F176" t="str">
            <v>TITÁSZ</v>
          </cell>
          <cell r="G176" t="str">
            <v>Debrecen Déli Ipari Park</v>
          </cell>
          <cell r="H176">
            <v>0.7</v>
          </cell>
          <cell r="I176">
            <v>22</v>
          </cell>
          <cell r="J176" t="str">
            <v>Igen</v>
          </cell>
          <cell r="K176" t="str">
            <v>Naperőmű - PV farm</v>
          </cell>
          <cell r="L176" t="str">
            <v>SOLARPHOTOVO</v>
          </cell>
          <cell r="O176" t="str">
            <v>Nem</v>
          </cell>
          <cell r="P176">
            <v>0.7</v>
          </cell>
          <cell r="Q176">
            <v>6.0000000000000001E-3</v>
          </cell>
          <cell r="R176" t="str">
            <v>nem</v>
          </cell>
          <cell r="T176" t="str">
            <v>nem</v>
          </cell>
          <cell r="U176" t="str">
            <v>nem</v>
          </cell>
          <cell r="Y176" t="str">
            <v>DDEL 222    22.000</v>
          </cell>
          <cell r="AB176">
            <v>2</v>
          </cell>
          <cell r="AC176" t="str">
            <v>TITASZ_208  22.000</v>
          </cell>
          <cell r="AD176" t="str">
            <v>2026Q1</v>
          </cell>
          <cell r="AF176">
            <v>50405</v>
          </cell>
          <cell r="BQ176" t="str">
            <v>54/2024 kormány rendelet</v>
          </cell>
        </row>
        <row r="177">
          <cell r="A177" t="str">
            <v>TITASZ-3720</v>
          </cell>
          <cell r="B177" t="str">
            <v>Kistelek Solar Projekt Kft.</v>
          </cell>
          <cell r="C177" t="str">
            <v>Mezőhék</v>
          </cell>
          <cell r="D177" t="str">
            <v>kiesett</v>
          </cell>
          <cell r="E177">
            <v>45809</v>
          </cell>
          <cell r="F177" t="str">
            <v>TITÁSZ</v>
          </cell>
          <cell r="G177" t="str">
            <v>Martfű</v>
          </cell>
          <cell r="H177">
            <v>14.5</v>
          </cell>
          <cell r="I177">
            <v>22</v>
          </cell>
          <cell r="J177" t="str">
            <v>Igen</v>
          </cell>
          <cell r="K177" t="str">
            <v>Naperőmű - PV farm</v>
          </cell>
          <cell r="L177" t="str">
            <v>SOLARPHOTOVO</v>
          </cell>
          <cell r="O177" t="str">
            <v>Nem</v>
          </cell>
          <cell r="P177">
            <v>14.5</v>
          </cell>
          <cell r="Q177">
            <v>0.06</v>
          </cell>
          <cell r="R177" t="str">
            <v>nem</v>
          </cell>
          <cell r="T177" t="str">
            <v>nem</v>
          </cell>
          <cell r="U177" t="str">
            <v>nem</v>
          </cell>
          <cell r="Y177" t="str">
            <v>MAFU 221    22.000</v>
          </cell>
          <cell r="AB177">
            <v>2</v>
          </cell>
          <cell r="AC177" t="str">
            <v>TITASZ_209  22.000</v>
          </cell>
          <cell r="AD177" t="str">
            <v>2027Q1</v>
          </cell>
          <cell r="AF177">
            <v>50405</v>
          </cell>
          <cell r="BQ177" t="str">
            <v>54/2024 kormány rendelet</v>
          </cell>
        </row>
        <row r="178">
          <cell r="A178" t="str">
            <v>TITASZ-3721</v>
          </cell>
          <cell r="B178" t="str">
            <v>Töröksunmiklós Napsugár Kft.</v>
          </cell>
          <cell r="C178" t="str">
            <v>Kunszentmárton</v>
          </cell>
          <cell r="D178" t="str">
            <v>kiesett</v>
          </cell>
          <cell r="E178">
            <v>46388</v>
          </cell>
          <cell r="F178" t="str">
            <v>TITÁSZ</v>
          </cell>
          <cell r="G178" t="str">
            <v>Kunszentmárton</v>
          </cell>
          <cell r="H178">
            <v>20</v>
          </cell>
          <cell r="I178">
            <v>22</v>
          </cell>
          <cell r="J178" t="str">
            <v>Igen</v>
          </cell>
          <cell r="K178" t="str">
            <v>Naperőmű - PV farm</v>
          </cell>
          <cell r="L178" t="str">
            <v>SOLARPHOTOVO</v>
          </cell>
          <cell r="O178" t="str">
            <v>Nem</v>
          </cell>
          <cell r="P178">
            <v>20</v>
          </cell>
          <cell r="Q178">
            <v>0.1</v>
          </cell>
          <cell r="R178" t="str">
            <v>nem</v>
          </cell>
          <cell r="T178" t="str">
            <v>nem</v>
          </cell>
          <cell r="U178" t="str">
            <v>nem</v>
          </cell>
          <cell r="Y178" t="str">
            <v>KUNSZ221    22.000</v>
          </cell>
          <cell r="AB178" t="str">
            <v>2B</v>
          </cell>
          <cell r="AC178" t="str">
            <v>TITASZ_210  22.000</v>
          </cell>
          <cell r="AD178" t="str">
            <v>2028Q1</v>
          </cell>
          <cell r="AF178">
            <v>50405</v>
          </cell>
          <cell r="BQ178" t="str">
            <v>54/2024 kormány rendelet</v>
          </cell>
        </row>
        <row r="179">
          <cell r="A179" t="str">
            <v>TITASZ-3722</v>
          </cell>
          <cell r="B179" t="str">
            <v>MAD Solar Kft.</v>
          </cell>
          <cell r="C179" t="str">
            <v>Mátészalka</v>
          </cell>
          <cell r="D179" t="str">
            <v>kiesett</v>
          </cell>
          <cell r="E179">
            <v>45536</v>
          </cell>
          <cell r="F179" t="str">
            <v>TITÁSZ</v>
          </cell>
          <cell r="G179" t="str">
            <v>Mátészalka</v>
          </cell>
          <cell r="H179">
            <v>0.498</v>
          </cell>
          <cell r="I179">
            <v>22</v>
          </cell>
          <cell r="J179" t="str">
            <v>Igen</v>
          </cell>
          <cell r="K179" t="str">
            <v>Naperőmű - PV farm</v>
          </cell>
          <cell r="L179" t="str">
            <v>SOLARPHOTOVO</v>
          </cell>
          <cell r="O179" t="str">
            <v>Nem</v>
          </cell>
          <cell r="P179">
            <v>0.498</v>
          </cell>
          <cell r="Q179">
            <v>4.0000000000000001E-3</v>
          </cell>
          <cell r="R179" t="str">
            <v>nem</v>
          </cell>
          <cell r="T179" t="str">
            <v>nem</v>
          </cell>
          <cell r="U179" t="str">
            <v>nem</v>
          </cell>
          <cell r="Y179" t="str">
            <v>MSZAL221    22.000</v>
          </cell>
          <cell r="AB179">
            <v>2</v>
          </cell>
          <cell r="AC179" t="str">
            <v>TITASZ_211  22.000</v>
          </cell>
          <cell r="AD179" t="str">
            <v>2026Q1</v>
          </cell>
          <cell r="AF179">
            <v>50405</v>
          </cell>
          <cell r="BQ179" t="str">
            <v>54/2024 kormány rendelet</v>
          </cell>
        </row>
        <row r="180">
          <cell r="A180" t="str">
            <v>TITASZ-3723</v>
          </cell>
          <cell r="B180" t="str">
            <v>MAD Solar Kft.</v>
          </cell>
          <cell r="C180" t="str">
            <v>Nyírcsaholy</v>
          </cell>
          <cell r="D180" t="str">
            <v>kiesett</v>
          </cell>
          <cell r="E180">
            <v>45809</v>
          </cell>
          <cell r="F180" t="str">
            <v>TITÁSZ</v>
          </cell>
          <cell r="G180" t="str">
            <v>Mátészalka</v>
          </cell>
          <cell r="H180">
            <v>4.9800000000000004</v>
          </cell>
          <cell r="I180">
            <v>22</v>
          </cell>
          <cell r="J180" t="str">
            <v>Igen</v>
          </cell>
          <cell r="K180" t="str">
            <v>Naperőmű - PV farm</v>
          </cell>
          <cell r="L180" t="str">
            <v>SOLARPHOTOVO</v>
          </cell>
          <cell r="O180" t="str">
            <v>Nem</v>
          </cell>
          <cell r="P180">
            <v>4.9800000000000004</v>
          </cell>
          <cell r="Q180">
            <v>5.0000000000000001E-3</v>
          </cell>
          <cell r="R180" t="str">
            <v>nem</v>
          </cell>
          <cell r="T180" t="str">
            <v>nem</v>
          </cell>
          <cell r="U180" t="str">
            <v>nem</v>
          </cell>
          <cell r="Y180" t="str">
            <v>MSZAL221    22.000</v>
          </cell>
          <cell r="AB180">
            <v>2</v>
          </cell>
          <cell r="AC180" t="str">
            <v>TITASZ_212  22.000</v>
          </cell>
          <cell r="AD180" t="str">
            <v>2026Q1</v>
          </cell>
          <cell r="AF180">
            <v>50405</v>
          </cell>
          <cell r="BQ180" t="str">
            <v>54/2024 kormány rendelet</v>
          </cell>
        </row>
        <row r="181">
          <cell r="A181" t="str">
            <v>TITASZ-3724</v>
          </cell>
          <cell r="B181" t="str">
            <v>CMC Europe Kft.</v>
          </cell>
          <cell r="C181" t="str">
            <v>Tiszafüred</v>
          </cell>
          <cell r="D181" t="str">
            <v>kiesett</v>
          </cell>
          <cell r="E181">
            <v>45689</v>
          </cell>
          <cell r="F181" t="str">
            <v>TITÁSZ</v>
          </cell>
          <cell r="G181" t="str">
            <v>Tiszafüred (új)</v>
          </cell>
          <cell r="H181">
            <v>5</v>
          </cell>
          <cell r="I181">
            <v>132</v>
          </cell>
          <cell r="J181" t="str">
            <v>Igen</v>
          </cell>
          <cell r="K181" t="str">
            <v>Energiatároló</v>
          </cell>
          <cell r="L181" t="str">
            <v>BATTERYSTRG</v>
          </cell>
          <cell r="O181" t="str">
            <v>Nem</v>
          </cell>
          <cell r="P181">
            <v>5</v>
          </cell>
          <cell r="Q181">
            <v>5</v>
          </cell>
          <cell r="R181" t="str">
            <v>nem</v>
          </cell>
          <cell r="S181">
            <v>10</v>
          </cell>
          <cell r="T181" t="str">
            <v>nem</v>
          </cell>
          <cell r="U181" t="str">
            <v>nem</v>
          </cell>
          <cell r="Y181" t="str">
            <v>TFUR 22P    22.000</v>
          </cell>
          <cell r="AB181">
            <v>1</v>
          </cell>
          <cell r="AC181" t="str">
            <v>TITASZ_56   22.000</v>
          </cell>
          <cell r="AD181" t="str">
            <v>2026Q1</v>
          </cell>
          <cell r="AE181">
            <v>46112</v>
          </cell>
          <cell r="AF181">
            <v>50040</v>
          </cell>
          <cell r="BQ181" t="str">
            <v>54/2024 kormány rendelet</v>
          </cell>
        </row>
        <row r="182">
          <cell r="A182" t="str">
            <v>TITASZ-3725</v>
          </cell>
          <cell r="B182" t="str">
            <v>Gyhaza Solar Kft.</v>
          </cell>
          <cell r="C182" t="str">
            <v>Nyíregyháza</v>
          </cell>
          <cell r="D182" t="str">
            <v>megszűnt</v>
          </cell>
          <cell r="E182">
            <v>46113</v>
          </cell>
          <cell r="F182" t="str">
            <v>TITÁSZ</v>
          </cell>
          <cell r="G182" t="str">
            <v>NYIP - NYIK felhasítása</v>
          </cell>
          <cell r="H182">
            <v>17.5</v>
          </cell>
          <cell r="I182">
            <v>132</v>
          </cell>
          <cell r="J182" t="str">
            <v>Igen</v>
          </cell>
          <cell r="K182" t="str">
            <v>Energiatároló</v>
          </cell>
          <cell r="L182" t="str">
            <v>BATTERYSTRG</v>
          </cell>
          <cell r="O182" t="str">
            <v>Nem</v>
          </cell>
          <cell r="P182">
            <v>0</v>
          </cell>
          <cell r="Q182">
            <v>17.5</v>
          </cell>
          <cell r="R182" t="str">
            <v>-</v>
          </cell>
          <cell r="S182">
            <v>35</v>
          </cell>
          <cell r="T182" t="str">
            <v>nem</v>
          </cell>
          <cell r="U182" t="str">
            <v>igen</v>
          </cell>
          <cell r="V182" t="str">
            <v>TITASZ-3260</v>
          </cell>
          <cell r="Y182" t="str">
            <v>NYIRN 22P   22.000</v>
          </cell>
          <cell r="Z182" t="str">
            <v>NYIRN 22P   22.000-P</v>
          </cell>
          <cell r="AB182">
            <v>0</v>
          </cell>
          <cell r="AC182" t="str">
            <v>TITASZ_5    22.000</v>
          </cell>
          <cell r="AD182" t="str">
            <v>2028Q4</v>
          </cell>
          <cell r="AE182">
            <v>46843</v>
          </cell>
          <cell r="AF182">
            <v>49309</v>
          </cell>
          <cell r="AJ182">
            <v>47118</v>
          </cell>
          <cell r="AK182">
            <v>0</v>
          </cell>
          <cell r="AL182">
            <v>231.21087413793501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20.675549999999998</v>
          </cell>
          <cell r="AS182">
            <v>47118</v>
          </cell>
          <cell r="AT182" t="str">
            <v>nem</v>
          </cell>
        </row>
        <row r="183">
          <cell r="A183" t="str">
            <v>TITASZ-3726</v>
          </cell>
          <cell r="B183" t="str">
            <v>Áramút Bau 90 Kft.</v>
          </cell>
          <cell r="C183" t="str">
            <v>Balsa</v>
          </cell>
          <cell r="D183" t="str">
            <v>kiesett</v>
          </cell>
          <cell r="E183">
            <v>46357</v>
          </cell>
          <cell r="F183" t="str">
            <v>TITÁSZ</v>
          </cell>
          <cell r="G183" t="str">
            <v>Ibrány</v>
          </cell>
          <cell r="H183">
            <v>0.99</v>
          </cell>
          <cell r="I183">
            <v>22</v>
          </cell>
          <cell r="J183" t="str">
            <v>Igen</v>
          </cell>
          <cell r="K183" t="str">
            <v>Naperőmű - PV farm</v>
          </cell>
          <cell r="L183" t="str">
            <v>SOLARPHOTOVO</v>
          </cell>
          <cell r="O183" t="str">
            <v>Nem</v>
          </cell>
          <cell r="P183">
            <v>0.99</v>
          </cell>
          <cell r="Q183">
            <v>0.5</v>
          </cell>
          <cell r="R183" t="str">
            <v>nem</v>
          </cell>
          <cell r="T183" t="str">
            <v>nem</v>
          </cell>
          <cell r="U183" t="str">
            <v>nem</v>
          </cell>
          <cell r="Y183" t="str">
            <v>IBRAN221    22.000</v>
          </cell>
          <cell r="AB183" t="str">
            <v>2B</v>
          </cell>
          <cell r="AC183" t="str">
            <v>TITASZ_213  22.000</v>
          </cell>
          <cell r="AD183" t="str">
            <v>2028Q1</v>
          </cell>
          <cell r="AF183">
            <v>50405</v>
          </cell>
          <cell r="BQ183" t="str">
            <v>54/2024 kormány rendelet</v>
          </cell>
        </row>
        <row r="184">
          <cell r="A184" t="str">
            <v>TITASZ-3726</v>
          </cell>
          <cell r="B184" t="str">
            <v>Áramút Bau 90 Kft.</v>
          </cell>
          <cell r="C184" t="str">
            <v>Balsa</v>
          </cell>
          <cell r="D184" t="str">
            <v>kiesett</v>
          </cell>
          <cell r="E184">
            <v>46357</v>
          </cell>
          <cell r="F184" t="str">
            <v>TITÁSZ</v>
          </cell>
          <cell r="G184" t="str">
            <v>Ibrány</v>
          </cell>
          <cell r="H184">
            <v>0.5</v>
          </cell>
          <cell r="I184">
            <v>22</v>
          </cell>
          <cell r="J184" t="str">
            <v>Igen</v>
          </cell>
          <cell r="K184" t="str">
            <v>-</v>
          </cell>
          <cell r="L184" t="str">
            <v>BATTERYSTRG</v>
          </cell>
          <cell r="O184" t="str">
            <v>Nem</v>
          </cell>
          <cell r="P184">
            <v>0.99</v>
          </cell>
          <cell r="Q184">
            <v>0.5</v>
          </cell>
          <cell r="R184" t="str">
            <v>nem</v>
          </cell>
          <cell r="S184">
            <v>0.5</v>
          </cell>
          <cell r="T184" t="str">
            <v>nem</v>
          </cell>
          <cell r="U184" t="str">
            <v>nem</v>
          </cell>
          <cell r="Y184" t="str">
            <v>IBRAN221    22.000</v>
          </cell>
          <cell r="AB184" t="str">
            <v>2B</v>
          </cell>
          <cell r="AC184" t="str">
            <v>TITASZ_213  22.000</v>
          </cell>
          <cell r="AD184" t="str">
            <v>2028Q1</v>
          </cell>
          <cell r="AE184">
            <v>46843</v>
          </cell>
          <cell r="AF184">
            <v>50405</v>
          </cell>
          <cell r="BQ184" t="str">
            <v>54/2024 kormány rendelet</v>
          </cell>
        </row>
        <row r="185">
          <cell r="A185" t="str">
            <v>TITASZ-3727</v>
          </cell>
          <cell r="B185" t="str">
            <v>Vas-Solar Kft.</v>
          </cell>
          <cell r="C185" t="str">
            <v>Vasmegyer</v>
          </cell>
          <cell r="D185" t="str">
            <v>előrejelzett</v>
          </cell>
          <cell r="F185" t="str">
            <v>TITÁSZ</v>
          </cell>
          <cell r="G185" t="str">
            <v>Ibrány</v>
          </cell>
          <cell r="H185">
            <v>0.4985</v>
          </cell>
          <cell r="I185">
            <v>22</v>
          </cell>
          <cell r="J185" t="str">
            <v>Igen</v>
          </cell>
          <cell r="K185" t="str">
            <v>Naperőmű - PV farm</v>
          </cell>
          <cell r="L185" t="str">
            <v>SOLARPHOTOVO</v>
          </cell>
          <cell r="O185" t="str">
            <v>Nem</v>
          </cell>
          <cell r="P185">
            <v>0.4985</v>
          </cell>
          <cell r="Q185">
            <v>0</v>
          </cell>
          <cell r="R185" t="str">
            <v>-</v>
          </cell>
          <cell r="T185" t="str">
            <v>kiegészítő p. biztosíték</v>
          </cell>
          <cell r="U185" t="str">
            <v>nem</v>
          </cell>
          <cell r="V185" t="str">
            <v>TITASZ-2228</v>
          </cell>
          <cell r="Y185" t="str">
            <v>IBRAN221    22.000</v>
          </cell>
          <cell r="AB185">
            <v>0</v>
          </cell>
          <cell r="AC185" t="str">
            <v>TITASZ_6    22.000</v>
          </cell>
          <cell r="AD185" t="str">
            <v>2026Q1</v>
          </cell>
          <cell r="AF185">
            <v>49309</v>
          </cell>
          <cell r="AK185">
            <v>17.399999999999999</v>
          </cell>
          <cell r="AS185">
            <v>47848</v>
          </cell>
          <cell r="AT185" t="str">
            <v>igen</v>
          </cell>
          <cell r="AX185" t="str">
            <v>nem kell fizetnie</v>
          </cell>
          <cell r="AY185">
            <v>47848</v>
          </cell>
          <cell r="AZ185" t="str">
            <v>-</v>
          </cell>
          <cell r="BA185">
            <v>17.399999999999999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 t="str">
            <v>nem kell</v>
          </cell>
        </row>
        <row r="186">
          <cell r="A186" t="str">
            <v>TITASZ-3728</v>
          </cell>
          <cell r="B186" t="str">
            <v>GÜN Solar Kft.</v>
          </cell>
          <cell r="C186" t="str">
            <v>Vámospércs</v>
          </cell>
          <cell r="D186" t="str">
            <v>kiesett</v>
          </cell>
          <cell r="E186">
            <v>47119</v>
          </cell>
          <cell r="F186" t="str">
            <v>TITÁSZ</v>
          </cell>
          <cell r="G186" t="str">
            <v>Létavértes</v>
          </cell>
          <cell r="H186">
            <v>46.4</v>
          </cell>
          <cell r="I186">
            <v>132</v>
          </cell>
          <cell r="J186" t="str">
            <v>Igen</v>
          </cell>
          <cell r="K186" t="str">
            <v>Naperőmű - PV farm</v>
          </cell>
          <cell r="L186" t="str">
            <v>SOLARPHOTOVO</v>
          </cell>
          <cell r="O186" t="str">
            <v>Nem</v>
          </cell>
          <cell r="P186">
            <v>46.4</v>
          </cell>
          <cell r="Q186">
            <v>0.1</v>
          </cell>
          <cell r="R186" t="str">
            <v>nem</v>
          </cell>
          <cell r="T186" t="str">
            <v>nem</v>
          </cell>
          <cell r="U186" t="str">
            <v>nem</v>
          </cell>
          <cell r="Y186" t="str">
            <v>LETA K1     120.00</v>
          </cell>
          <cell r="AB186">
            <v>3</v>
          </cell>
          <cell r="AC186" t="str">
            <v>TITASZ_484  120.00</v>
          </cell>
          <cell r="AD186" t="str">
            <v>2028Q1</v>
          </cell>
          <cell r="AF186">
            <v>52231</v>
          </cell>
          <cell r="BQ186" t="str">
            <v>54/2024 kormány rendelet</v>
          </cell>
        </row>
        <row r="187">
          <cell r="A187" t="str">
            <v>TITASZ-3729</v>
          </cell>
          <cell r="B187" t="str">
            <v>Rácz Péter</v>
          </cell>
          <cell r="C187" t="str">
            <v>Bagamér</v>
          </cell>
          <cell r="D187" t="str">
            <v>kiesett</v>
          </cell>
          <cell r="E187">
            <v>45627</v>
          </cell>
          <cell r="F187" t="str">
            <v>TITÁSZ</v>
          </cell>
          <cell r="G187" t="str">
            <v>Létavértes</v>
          </cell>
          <cell r="H187">
            <v>1</v>
          </cell>
          <cell r="I187">
            <v>22</v>
          </cell>
          <cell r="J187" t="str">
            <v>Igen</v>
          </cell>
          <cell r="K187" t="str">
            <v>Naperőmű - PV farm</v>
          </cell>
          <cell r="L187" t="str">
            <v>SOLARPHOTOVO</v>
          </cell>
          <cell r="O187" t="str">
            <v>Nem</v>
          </cell>
          <cell r="P187">
            <v>1</v>
          </cell>
          <cell r="Q187">
            <v>0.01</v>
          </cell>
          <cell r="R187" t="str">
            <v>nem</v>
          </cell>
          <cell r="T187" t="str">
            <v>nem</v>
          </cell>
          <cell r="U187" t="str">
            <v>nem</v>
          </cell>
          <cell r="Y187" t="str">
            <v>LETA 22A    22.000</v>
          </cell>
          <cell r="AB187" t="str">
            <v>2B</v>
          </cell>
          <cell r="AC187" t="str">
            <v>TITASZ_214  22.000</v>
          </cell>
          <cell r="AD187" t="str">
            <v>2028Q1</v>
          </cell>
          <cell r="AF187">
            <v>50405</v>
          </cell>
          <cell r="BQ187" t="str">
            <v>54/2024 kormány rendelet</v>
          </cell>
        </row>
        <row r="188">
          <cell r="A188" t="str">
            <v>TITASZ-3729</v>
          </cell>
          <cell r="B188" t="str">
            <v>Rácz Péter</v>
          </cell>
          <cell r="C188" t="str">
            <v>Bagamér</v>
          </cell>
          <cell r="D188" t="str">
            <v>kiesett</v>
          </cell>
          <cell r="E188">
            <v>45627</v>
          </cell>
          <cell r="F188" t="str">
            <v>TITÁSZ</v>
          </cell>
          <cell r="G188" t="str">
            <v>Létavértes</v>
          </cell>
          <cell r="H188">
            <v>0.4</v>
          </cell>
          <cell r="I188">
            <v>22</v>
          </cell>
          <cell r="J188" t="str">
            <v>Igen</v>
          </cell>
          <cell r="K188" t="str">
            <v>-</v>
          </cell>
          <cell r="L188" t="str">
            <v>BATTERYSTRG</v>
          </cell>
          <cell r="O188" t="str">
            <v>Nem</v>
          </cell>
          <cell r="P188">
            <v>1</v>
          </cell>
          <cell r="Q188">
            <v>0.01</v>
          </cell>
          <cell r="R188" t="str">
            <v>nem</v>
          </cell>
          <cell r="S188">
            <v>0.8</v>
          </cell>
          <cell r="T188" t="str">
            <v>nem</v>
          </cell>
          <cell r="U188" t="str">
            <v>nem</v>
          </cell>
          <cell r="Y188" t="str">
            <v>LETA 22A    22.000</v>
          </cell>
          <cell r="AB188" t="str">
            <v>2B</v>
          </cell>
          <cell r="AC188" t="str">
            <v>TITASZ_214  22.000</v>
          </cell>
          <cell r="AD188" t="str">
            <v>2028Q1</v>
          </cell>
          <cell r="AF188">
            <v>50405</v>
          </cell>
          <cell r="BQ188" t="str">
            <v>54/2024 kormány rendelet</v>
          </cell>
        </row>
        <row r="189">
          <cell r="A189" t="str">
            <v>TITASZ-3730</v>
          </cell>
          <cell r="B189" t="str">
            <v>Voltaigo Hungary Kft.</v>
          </cell>
          <cell r="C189" t="str">
            <v>Kótaj</v>
          </cell>
          <cell r="D189" t="str">
            <v>kiesett</v>
          </cell>
          <cell r="E189">
            <v>46539</v>
          </cell>
          <cell r="F189" t="str">
            <v>TITÁSZ</v>
          </cell>
          <cell r="G189" t="str">
            <v>Ibrány</v>
          </cell>
          <cell r="H189">
            <v>8.5</v>
          </cell>
          <cell r="I189">
            <v>22</v>
          </cell>
          <cell r="J189" t="str">
            <v>Igen</v>
          </cell>
          <cell r="K189" t="str">
            <v>Naperőmű - PV farm</v>
          </cell>
          <cell r="L189" t="str">
            <v>SOLARPHOTOVO</v>
          </cell>
          <cell r="O189" t="str">
            <v>Nem</v>
          </cell>
          <cell r="P189">
            <v>8.5</v>
          </cell>
          <cell r="Q189">
            <v>0.09</v>
          </cell>
          <cell r="R189" t="str">
            <v>nem</v>
          </cell>
          <cell r="T189" t="str">
            <v>nem</v>
          </cell>
          <cell r="U189" t="str">
            <v>nem</v>
          </cell>
          <cell r="Y189" t="str">
            <v>IBRAN221    22.000</v>
          </cell>
          <cell r="AB189" t="str">
            <v>2B</v>
          </cell>
          <cell r="AC189" t="str">
            <v>TITASZ_215  22.000</v>
          </cell>
          <cell r="AD189" t="str">
            <v>2028Q1</v>
          </cell>
          <cell r="AF189">
            <v>50405</v>
          </cell>
          <cell r="BQ189" t="str">
            <v>54/2024 kormány rendelet</v>
          </cell>
        </row>
        <row r="190">
          <cell r="A190" t="str">
            <v>TITASZ-3731</v>
          </cell>
          <cell r="B190" t="str">
            <v>Farm-Ker Kft.</v>
          </cell>
          <cell r="C190" t="str">
            <v>Nyíregyháza</v>
          </cell>
          <cell r="D190" t="str">
            <v>kiesett</v>
          </cell>
          <cell r="E190">
            <v>45627</v>
          </cell>
          <cell r="F190" t="str">
            <v>TITÁSZ</v>
          </cell>
          <cell r="G190" t="str">
            <v>Nyíregyháza Simai út</v>
          </cell>
          <cell r="H190">
            <v>0.2</v>
          </cell>
          <cell r="I190">
            <v>22</v>
          </cell>
          <cell r="J190" t="str">
            <v>Igen</v>
          </cell>
          <cell r="K190" t="str">
            <v>Naperőmű - PV farm</v>
          </cell>
          <cell r="L190" t="str">
            <v>SOLARPHOTOVO</v>
          </cell>
          <cell r="O190" t="str">
            <v>Nem</v>
          </cell>
          <cell r="P190">
            <v>0.2</v>
          </cell>
          <cell r="Q190">
            <v>0.01</v>
          </cell>
          <cell r="R190" t="str">
            <v>nem</v>
          </cell>
          <cell r="T190" t="str">
            <v>nem</v>
          </cell>
          <cell r="U190" t="str">
            <v>nem</v>
          </cell>
          <cell r="Y190" t="str">
            <v>NYIRS221    22.000</v>
          </cell>
          <cell r="AB190">
            <v>2</v>
          </cell>
          <cell r="AC190" t="str">
            <v>TITASZ_216  22.000</v>
          </cell>
          <cell r="AD190" t="str">
            <v>2026Q1</v>
          </cell>
          <cell r="AF190">
            <v>50405</v>
          </cell>
          <cell r="BQ190" t="str">
            <v>54/2024 kormány rendelet</v>
          </cell>
        </row>
        <row r="191">
          <cell r="A191" t="str">
            <v>TITASZ-3732</v>
          </cell>
          <cell r="B191" t="str">
            <v>Comanche Energy Kft.</v>
          </cell>
          <cell r="C191" t="str">
            <v>Kunmadaras</v>
          </cell>
          <cell r="D191" t="str">
            <v>kiesett</v>
          </cell>
          <cell r="E191">
            <v>45627</v>
          </cell>
          <cell r="F191" t="str">
            <v>TITÁSZ</v>
          </cell>
          <cell r="G191" t="str">
            <v>Karcag</v>
          </cell>
          <cell r="H191">
            <v>2.4999899999999999</v>
          </cell>
          <cell r="I191">
            <v>22</v>
          </cell>
          <cell r="J191" t="str">
            <v>Igen</v>
          </cell>
          <cell r="K191" t="str">
            <v>Naperőmű - PV farm</v>
          </cell>
          <cell r="L191" t="str">
            <v>SOLARPHOTOVO</v>
          </cell>
          <cell r="O191" t="str">
            <v>Nem</v>
          </cell>
          <cell r="P191">
            <v>2.4999899999999999</v>
          </cell>
          <cell r="Q191">
            <v>0.01</v>
          </cell>
          <cell r="R191" t="str">
            <v>nem</v>
          </cell>
          <cell r="T191" t="str">
            <v>nem</v>
          </cell>
          <cell r="U191" t="str">
            <v>nem</v>
          </cell>
          <cell r="Y191" t="str">
            <v>KARCT221    22.000</v>
          </cell>
          <cell r="AB191">
            <v>2</v>
          </cell>
          <cell r="AC191" t="str">
            <v>TITASZ_217  22.000</v>
          </cell>
          <cell r="AD191" t="str">
            <v>2026Q1</v>
          </cell>
          <cell r="AF191">
            <v>50405</v>
          </cell>
          <cell r="BQ191" t="str">
            <v>54/2024 kormány rendelet</v>
          </cell>
        </row>
        <row r="192">
          <cell r="A192" t="str">
            <v>TITASZ-3733</v>
          </cell>
          <cell r="B192" t="str">
            <v>ARKA Plusz Kft.</v>
          </cell>
          <cell r="C192" t="str">
            <v>Csökmő</v>
          </cell>
          <cell r="D192" t="str">
            <v>kiesett</v>
          </cell>
          <cell r="E192">
            <v>46357</v>
          </cell>
          <cell r="F192" t="str">
            <v>TITÁSZ</v>
          </cell>
          <cell r="G192" t="str">
            <v>Szeghalom</v>
          </cell>
          <cell r="H192">
            <v>0.48</v>
          </cell>
          <cell r="I192">
            <v>22</v>
          </cell>
          <cell r="J192" t="str">
            <v>Igen</v>
          </cell>
          <cell r="K192" t="str">
            <v>Naperőmű - PV farm</v>
          </cell>
          <cell r="L192" t="str">
            <v>SOLARPHOTOVO</v>
          </cell>
          <cell r="O192" t="str">
            <v>Nem</v>
          </cell>
          <cell r="P192">
            <v>0.48</v>
          </cell>
          <cell r="Q192">
            <v>7.1999999999999995E-2</v>
          </cell>
          <cell r="R192" t="str">
            <v>nem</v>
          </cell>
          <cell r="T192" t="str">
            <v>nem</v>
          </cell>
          <cell r="U192" t="str">
            <v>nem</v>
          </cell>
          <cell r="Y192" t="str">
            <v>SZGH 221    22.000</v>
          </cell>
          <cell r="AB192">
            <v>2</v>
          </cell>
          <cell r="AC192" t="str">
            <v>TITASZ_218  22.000</v>
          </cell>
          <cell r="AD192" t="str">
            <v>2026Q1</v>
          </cell>
          <cell r="AF192">
            <v>50405</v>
          </cell>
          <cell r="BQ192" t="str">
            <v>54/2024 kormány rendelet</v>
          </cell>
        </row>
        <row r="193">
          <cell r="A193" t="str">
            <v>TITASZ-3733</v>
          </cell>
          <cell r="B193" t="str">
            <v>ARKA Plusz Kft.</v>
          </cell>
          <cell r="C193" t="str">
            <v>Csökmő</v>
          </cell>
          <cell r="D193" t="str">
            <v>kiesett</v>
          </cell>
          <cell r="E193">
            <v>46357</v>
          </cell>
          <cell r="F193" t="str">
            <v>TITÁSZ</v>
          </cell>
          <cell r="G193" t="str">
            <v>Szeghalom</v>
          </cell>
          <cell r="H193">
            <v>7.1999999999999995E-2</v>
          </cell>
          <cell r="I193">
            <v>22</v>
          </cell>
          <cell r="J193" t="str">
            <v>Igen</v>
          </cell>
          <cell r="K193" t="str">
            <v>-</v>
          </cell>
          <cell r="L193" t="str">
            <v>BATTERYSTRG</v>
          </cell>
          <cell r="O193" t="str">
            <v>Nem</v>
          </cell>
          <cell r="P193">
            <v>0.48</v>
          </cell>
          <cell r="Q193">
            <v>7.1999999999999995E-2</v>
          </cell>
          <cell r="R193" t="str">
            <v>nem</v>
          </cell>
          <cell r="S193">
            <v>0.08</v>
          </cell>
          <cell r="T193" t="str">
            <v>nem</v>
          </cell>
          <cell r="U193" t="str">
            <v>nem</v>
          </cell>
          <cell r="Y193" t="str">
            <v>SZGH 221    22.000</v>
          </cell>
          <cell r="AB193">
            <v>2</v>
          </cell>
          <cell r="AC193" t="str">
            <v>TITASZ_218  22.000</v>
          </cell>
          <cell r="AD193" t="str">
            <v>2026Q1</v>
          </cell>
          <cell r="AF193">
            <v>50405</v>
          </cell>
          <cell r="BQ193" t="str">
            <v>54/2024 kormány rendelet</v>
          </cell>
        </row>
        <row r="194">
          <cell r="A194" t="str">
            <v>TITASZ-3734</v>
          </cell>
          <cell r="B194" t="str">
            <v>HG Energy Zrt.</v>
          </cell>
          <cell r="C194" t="str">
            <v>Újfehértó</v>
          </cell>
          <cell r="D194" t="str">
            <v>kiesett</v>
          </cell>
          <cell r="E194">
            <v>45992</v>
          </cell>
          <cell r="F194" t="str">
            <v>TITÁSZ</v>
          </cell>
          <cell r="G194" t="str">
            <v>Nyíregyháza Simai út</v>
          </cell>
          <cell r="H194">
            <v>0.499</v>
          </cell>
          <cell r="I194">
            <v>22</v>
          </cell>
          <cell r="J194" t="str">
            <v>Igen</v>
          </cell>
          <cell r="K194" t="str">
            <v>Naperőmű - PV farm</v>
          </cell>
          <cell r="L194" t="str">
            <v>SOLARPHOTOVO</v>
          </cell>
          <cell r="O194" t="str">
            <v>Nem</v>
          </cell>
          <cell r="P194">
            <v>0.499</v>
          </cell>
          <cell r="Q194">
            <v>4.0000000000000001E-3</v>
          </cell>
          <cell r="R194" t="str">
            <v>nem</v>
          </cell>
          <cell r="T194" t="str">
            <v>nem</v>
          </cell>
          <cell r="U194" t="str">
            <v>nem</v>
          </cell>
          <cell r="Y194" t="str">
            <v>NYIRS221    22.000</v>
          </cell>
          <cell r="AB194">
            <v>2</v>
          </cell>
          <cell r="AC194" t="str">
            <v>TITASZ_219  22.000</v>
          </cell>
          <cell r="AD194" t="str">
            <v>2026Q1</v>
          </cell>
          <cell r="AF194">
            <v>50405</v>
          </cell>
          <cell r="BQ194" t="str">
            <v>54/2024 kormány rendelet</v>
          </cell>
        </row>
        <row r="195">
          <cell r="A195" t="str">
            <v>TITASZ-3735</v>
          </cell>
          <cell r="B195" t="str">
            <v>Sz9residence ingatlanhasznosító Kft.</v>
          </cell>
          <cell r="C195" t="str">
            <v>Csökmő</v>
          </cell>
          <cell r="D195" t="str">
            <v>kiesett</v>
          </cell>
          <cell r="E195">
            <v>46357</v>
          </cell>
          <cell r="F195" t="str">
            <v>TITÁSZ</v>
          </cell>
          <cell r="G195" t="str">
            <v>Szeghalom</v>
          </cell>
          <cell r="H195">
            <v>0.48</v>
          </cell>
          <cell r="I195">
            <v>22</v>
          </cell>
          <cell r="J195" t="str">
            <v>Igen</v>
          </cell>
          <cell r="K195" t="str">
            <v>Naperőmű - PV farm</v>
          </cell>
          <cell r="L195" t="str">
            <v>SOLARPHOTOVO</v>
          </cell>
          <cell r="O195" t="str">
            <v>Nem</v>
          </cell>
          <cell r="P195">
            <v>0.48</v>
          </cell>
          <cell r="Q195">
            <v>7.1999999999999995E-2</v>
          </cell>
          <cell r="R195" t="str">
            <v>nem</v>
          </cell>
          <cell r="T195" t="str">
            <v>nem</v>
          </cell>
          <cell r="U195" t="str">
            <v>nem</v>
          </cell>
          <cell r="Y195" t="str">
            <v>SZGH 221    22.000</v>
          </cell>
          <cell r="AB195">
            <v>2</v>
          </cell>
          <cell r="AC195" t="str">
            <v>TITASZ_220  22.000</v>
          </cell>
          <cell r="AD195" t="str">
            <v>2026Q1</v>
          </cell>
          <cell r="AF195">
            <v>50405</v>
          </cell>
          <cell r="BQ195" t="str">
            <v>54/2024 kormány rendelet</v>
          </cell>
        </row>
        <row r="196">
          <cell r="A196" t="str">
            <v>TITASZ-3735</v>
          </cell>
          <cell r="B196" t="str">
            <v>Sz9residence ingatlanhasznosító Kft.</v>
          </cell>
          <cell r="C196" t="str">
            <v>Csökmő</v>
          </cell>
          <cell r="D196" t="str">
            <v>kiesett</v>
          </cell>
          <cell r="E196">
            <v>46357</v>
          </cell>
          <cell r="F196" t="str">
            <v>TITÁSZ</v>
          </cell>
          <cell r="G196" t="str">
            <v>Szeghalom</v>
          </cell>
          <cell r="H196">
            <v>7.1999999999999995E-2</v>
          </cell>
          <cell r="I196">
            <v>22</v>
          </cell>
          <cell r="J196" t="str">
            <v>Igen</v>
          </cell>
          <cell r="K196" t="str">
            <v>-</v>
          </cell>
          <cell r="L196" t="str">
            <v>BATTERYSTRG</v>
          </cell>
          <cell r="O196" t="str">
            <v>Nem</v>
          </cell>
          <cell r="P196">
            <v>0.48</v>
          </cell>
          <cell r="Q196">
            <v>7.1999999999999995E-2</v>
          </cell>
          <cell r="R196" t="str">
            <v>nem</v>
          </cell>
          <cell r="S196">
            <v>0.08</v>
          </cell>
          <cell r="T196" t="str">
            <v>nem</v>
          </cell>
          <cell r="U196" t="str">
            <v>nem</v>
          </cell>
          <cell r="Y196" t="str">
            <v>SZGH 221    22.000</v>
          </cell>
          <cell r="AB196">
            <v>2</v>
          </cell>
          <cell r="AC196" t="str">
            <v>TITASZ_220  22.000</v>
          </cell>
          <cell r="AD196" t="str">
            <v>2026Q1</v>
          </cell>
          <cell r="AF196">
            <v>50405</v>
          </cell>
          <cell r="BQ196" t="str">
            <v>54/2024 kormány rendelet</v>
          </cell>
        </row>
        <row r="197">
          <cell r="A197" t="str">
            <v>TITASZ-3736</v>
          </cell>
          <cell r="B197" t="str">
            <v>HG Energy Zrt.</v>
          </cell>
          <cell r="C197" t="str">
            <v>Fehérgyarmat</v>
          </cell>
          <cell r="D197" t="str">
            <v>kiesett</v>
          </cell>
          <cell r="E197">
            <v>45992</v>
          </cell>
          <cell r="F197" t="str">
            <v>TITÁSZ</v>
          </cell>
          <cell r="G197" t="str">
            <v>Fehérgyarmat</v>
          </cell>
          <cell r="H197">
            <v>0.499</v>
          </cell>
          <cell r="I197">
            <v>22</v>
          </cell>
          <cell r="J197" t="str">
            <v>Igen</v>
          </cell>
          <cell r="K197" t="str">
            <v>Naperőmű - PV farm</v>
          </cell>
          <cell r="L197" t="str">
            <v>SOLARPHOTOVO</v>
          </cell>
          <cell r="O197" t="str">
            <v>Nem</v>
          </cell>
          <cell r="P197">
            <v>0.499</v>
          </cell>
          <cell r="Q197">
            <v>4.0000000000000001E-3</v>
          </cell>
          <cell r="R197" t="str">
            <v>nem</v>
          </cell>
          <cell r="T197" t="str">
            <v>nem</v>
          </cell>
          <cell r="U197" t="str">
            <v>nem</v>
          </cell>
          <cell r="Y197" t="str">
            <v>FGYA 221    22.000</v>
          </cell>
          <cell r="AB197">
            <v>2</v>
          </cell>
          <cell r="AC197" t="str">
            <v>TITASZ_221  22.000</v>
          </cell>
          <cell r="AD197" t="str">
            <v>2026Q1</v>
          </cell>
          <cell r="AF197">
            <v>50405</v>
          </cell>
          <cell r="BQ197" t="str">
            <v>54/2024 kormány rendelet</v>
          </cell>
        </row>
        <row r="198">
          <cell r="A198" t="str">
            <v>TITASZ-3737</v>
          </cell>
          <cell r="B198" t="str">
            <v>Merkano Solar Kft.</v>
          </cell>
          <cell r="C198" t="str">
            <v>Biri</v>
          </cell>
          <cell r="D198" t="str">
            <v>kiesett</v>
          </cell>
          <cell r="E198">
            <v>45992</v>
          </cell>
          <cell r="F198" t="str">
            <v>TITÁSZ</v>
          </cell>
          <cell r="G198" t="str">
            <v>Nyíregyháza Simai út</v>
          </cell>
          <cell r="H198">
            <v>0.96</v>
          </cell>
          <cell r="I198">
            <v>22</v>
          </cell>
          <cell r="J198" t="str">
            <v>Igen</v>
          </cell>
          <cell r="K198" t="str">
            <v>Naperőmű - PV farm</v>
          </cell>
          <cell r="L198" t="str">
            <v>SOLARPHOTOVO</v>
          </cell>
          <cell r="O198" t="str">
            <v>Nem</v>
          </cell>
          <cell r="P198">
            <v>0.96</v>
          </cell>
          <cell r="Q198">
            <v>8.0000000000000002E-3</v>
          </cell>
          <cell r="R198" t="str">
            <v>nem</v>
          </cell>
          <cell r="T198" t="str">
            <v>nem</v>
          </cell>
          <cell r="U198" t="str">
            <v>nem</v>
          </cell>
          <cell r="Y198" t="str">
            <v>NYIRS222    22.000</v>
          </cell>
          <cell r="AB198">
            <v>2</v>
          </cell>
          <cell r="AC198" t="str">
            <v>TITASZ_222  22.000</v>
          </cell>
          <cell r="AD198" t="str">
            <v>2026Q1</v>
          </cell>
          <cell r="AF198">
            <v>50405</v>
          </cell>
          <cell r="BQ198" t="str">
            <v>54/2024 kormány rendelet</v>
          </cell>
        </row>
        <row r="199">
          <cell r="A199" t="str">
            <v>TITASZ-3738</v>
          </cell>
          <cell r="B199" t="str">
            <v>Ujsol Kft.</v>
          </cell>
          <cell r="C199" t="str">
            <v>Rákócziújfalu</v>
          </cell>
          <cell r="D199" t="str">
            <v>kiesett</v>
          </cell>
          <cell r="E199">
            <v>45992</v>
          </cell>
          <cell r="F199" t="str">
            <v>TITÁSZ</v>
          </cell>
          <cell r="G199" t="str">
            <v>Martfű</v>
          </cell>
          <cell r="H199">
            <v>0.499</v>
          </cell>
          <cell r="I199">
            <v>22</v>
          </cell>
          <cell r="J199" t="str">
            <v>Igen</v>
          </cell>
          <cell r="K199" t="str">
            <v>Naperőmű - PV farm</v>
          </cell>
          <cell r="L199" t="str">
            <v>SOLARPHOTOVO</v>
          </cell>
          <cell r="O199" t="str">
            <v>Nem</v>
          </cell>
          <cell r="P199">
            <v>0.499</v>
          </cell>
          <cell r="Q199">
            <v>4.0000000000000001E-3</v>
          </cell>
          <cell r="R199" t="str">
            <v>nem</v>
          </cell>
          <cell r="T199" t="str">
            <v>nem</v>
          </cell>
          <cell r="U199" t="str">
            <v>nem</v>
          </cell>
          <cell r="Y199" t="str">
            <v>MAFU 221    22.000</v>
          </cell>
          <cell r="AB199">
            <v>2</v>
          </cell>
          <cell r="AC199" t="str">
            <v>TITASZ_223  22.000</v>
          </cell>
          <cell r="AD199" t="str">
            <v>2026Q1</v>
          </cell>
          <cell r="AF199">
            <v>50405</v>
          </cell>
          <cell r="BQ199" t="str">
            <v>54/2024 kormány rendelet</v>
          </cell>
        </row>
        <row r="200">
          <cell r="A200" t="str">
            <v>TITASZ-3739</v>
          </cell>
          <cell r="B200" t="str">
            <v>Domus Campona Kft.</v>
          </cell>
          <cell r="C200" t="str">
            <v>Dombrád</v>
          </cell>
          <cell r="D200" t="str">
            <v>kiesett</v>
          </cell>
          <cell r="E200">
            <v>46113</v>
          </cell>
          <cell r="F200" t="str">
            <v>TITÁSZ</v>
          </cell>
          <cell r="G200" t="str">
            <v>Nyírbogdány</v>
          </cell>
          <cell r="H200">
            <v>2</v>
          </cell>
          <cell r="I200">
            <v>22</v>
          </cell>
          <cell r="J200" t="str">
            <v>Igen</v>
          </cell>
          <cell r="K200" t="str">
            <v>Naperőmű - PV farm</v>
          </cell>
          <cell r="L200" t="str">
            <v>SOLARPHOTOVO</v>
          </cell>
          <cell r="O200" t="str">
            <v>Nem</v>
          </cell>
          <cell r="P200">
            <v>2</v>
          </cell>
          <cell r="Q200">
            <v>0.25</v>
          </cell>
          <cell r="R200" t="str">
            <v>igen</v>
          </cell>
          <cell r="T200" t="str">
            <v>nem</v>
          </cell>
          <cell r="U200" t="str">
            <v>nem</v>
          </cell>
          <cell r="Y200" t="str">
            <v>NYBO 223    22.000</v>
          </cell>
          <cell r="AB200" t="str">
            <v>2B</v>
          </cell>
          <cell r="AC200" t="str">
            <v>TITASZ_224  22.000</v>
          </cell>
          <cell r="AD200" t="str">
            <v>2028Q1</v>
          </cell>
          <cell r="AF200">
            <v>50405</v>
          </cell>
          <cell r="BQ200" t="str">
            <v>54/2024 kormány rendelet</v>
          </cell>
        </row>
        <row r="201">
          <cell r="A201" t="str">
            <v>TITASZ-3739</v>
          </cell>
          <cell r="B201" t="str">
            <v>Domus Campona Kft.</v>
          </cell>
          <cell r="C201" t="str">
            <v>Dombrád</v>
          </cell>
          <cell r="D201" t="str">
            <v>kiesett</v>
          </cell>
          <cell r="E201">
            <v>46113</v>
          </cell>
          <cell r="F201" t="str">
            <v>TITÁSZ</v>
          </cell>
          <cell r="G201" t="str">
            <v>Nyírbogdány</v>
          </cell>
          <cell r="H201">
            <v>0.5</v>
          </cell>
          <cell r="I201">
            <v>22</v>
          </cell>
          <cell r="J201" t="str">
            <v>Igen</v>
          </cell>
          <cell r="K201" t="str">
            <v>-</v>
          </cell>
          <cell r="L201" t="str">
            <v>BATTERYSTRG</v>
          </cell>
          <cell r="O201" t="str">
            <v>Nem</v>
          </cell>
          <cell r="P201">
            <v>2</v>
          </cell>
          <cell r="Q201">
            <v>0.25</v>
          </cell>
          <cell r="R201" t="str">
            <v>igen</v>
          </cell>
          <cell r="S201">
            <v>2</v>
          </cell>
          <cell r="T201" t="str">
            <v>nem</v>
          </cell>
          <cell r="U201" t="str">
            <v>nem</v>
          </cell>
          <cell r="Y201" t="str">
            <v>NYBO 223    22.000</v>
          </cell>
          <cell r="AB201" t="str">
            <v>2B</v>
          </cell>
          <cell r="AC201" t="str">
            <v>TITASZ_224  22.000</v>
          </cell>
          <cell r="AD201" t="str">
            <v>2028Q1</v>
          </cell>
          <cell r="AE201">
            <v>46843</v>
          </cell>
          <cell r="BQ201" t="str">
            <v>54/2024 kormány rendelet</v>
          </cell>
        </row>
        <row r="202">
          <cell r="A202" t="str">
            <v>TITASZ-3740</v>
          </cell>
          <cell r="B202" t="str">
            <v>Komlosolar Gamma Kft.</v>
          </cell>
          <cell r="C202" t="str">
            <v>Létavértes</v>
          </cell>
          <cell r="D202" t="str">
            <v>kiesett</v>
          </cell>
          <cell r="E202">
            <v>46357</v>
          </cell>
          <cell r="F202" t="str">
            <v>TITÁSZ</v>
          </cell>
          <cell r="G202" t="str">
            <v>Létavértes</v>
          </cell>
          <cell r="H202">
            <v>4.9800000000000004</v>
          </cell>
          <cell r="I202">
            <v>22</v>
          </cell>
          <cell r="J202" t="str">
            <v>Igen</v>
          </cell>
          <cell r="K202" t="str">
            <v>Naperőmű - PV farm</v>
          </cell>
          <cell r="L202" t="str">
            <v>SOLARPHOTOVO</v>
          </cell>
          <cell r="O202" t="str">
            <v>Nem</v>
          </cell>
          <cell r="P202">
            <v>4.9800000000000004</v>
          </cell>
          <cell r="Q202">
            <v>0.04</v>
          </cell>
          <cell r="R202" t="str">
            <v>nem</v>
          </cell>
          <cell r="T202" t="str">
            <v>nem</v>
          </cell>
          <cell r="U202" t="str">
            <v>nem</v>
          </cell>
          <cell r="Y202" t="str">
            <v>LETA 22A    22.000</v>
          </cell>
          <cell r="AB202" t="str">
            <v>2B</v>
          </cell>
          <cell r="AC202" t="str">
            <v>TITASZ_225  22.000</v>
          </cell>
          <cell r="AD202" t="str">
            <v>2028Q1</v>
          </cell>
          <cell r="AF202">
            <v>50405</v>
          </cell>
          <cell r="BQ202" t="str">
            <v>54/2024 kormány rendelet</v>
          </cell>
        </row>
        <row r="203">
          <cell r="A203" t="str">
            <v>TITASZ-3740</v>
          </cell>
          <cell r="B203" t="str">
            <v>Komlosolar Gamma Kft.</v>
          </cell>
          <cell r="C203" t="str">
            <v>Létavértes</v>
          </cell>
          <cell r="D203" t="str">
            <v>kiesett</v>
          </cell>
          <cell r="E203">
            <v>46357</v>
          </cell>
          <cell r="F203" t="str">
            <v>TITÁSZ</v>
          </cell>
          <cell r="G203" t="str">
            <v>Létavértes</v>
          </cell>
          <cell r="H203">
            <v>0.75</v>
          </cell>
          <cell r="I203">
            <v>22</v>
          </cell>
          <cell r="J203" t="str">
            <v>Igen</v>
          </cell>
          <cell r="K203" t="str">
            <v>-</v>
          </cell>
          <cell r="L203" t="str">
            <v>BATTERYSTRG</v>
          </cell>
          <cell r="O203" t="str">
            <v>Nem</v>
          </cell>
          <cell r="P203">
            <v>4.9800000000000004</v>
          </cell>
          <cell r="Q203">
            <v>0.04</v>
          </cell>
          <cell r="R203" t="str">
            <v>nem</v>
          </cell>
          <cell r="S203">
            <v>10</v>
          </cell>
          <cell r="T203" t="str">
            <v>nem</v>
          </cell>
          <cell r="U203" t="str">
            <v>nem</v>
          </cell>
          <cell r="Y203" t="str">
            <v>LETA 22A    22.000</v>
          </cell>
          <cell r="AB203" t="str">
            <v>2B</v>
          </cell>
          <cell r="AC203" t="str">
            <v>TITASZ_225  22.000</v>
          </cell>
          <cell r="AD203" t="str">
            <v>2028Q1</v>
          </cell>
          <cell r="AF203">
            <v>50405</v>
          </cell>
          <cell r="BQ203" t="str">
            <v>54/2024 kormány rendelet</v>
          </cell>
        </row>
        <row r="204">
          <cell r="A204" t="str">
            <v>TITASZ-3741</v>
          </cell>
          <cell r="B204" t="str">
            <v>Németh Energy Farm Beta Kft.</v>
          </cell>
          <cell r="C204" t="str">
            <v>Létavértes</v>
          </cell>
          <cell r="D204" t="str">
            <v>kiesett</v>
          </cell>
          <cell r="E204">
            <v>46357</v>
          </cell>
          <cell r="F204" t="str">
            <v>TITÁSZ</v>
          </cell>
          <cell r="G204" t="str">
            <v>Létavértes</v>
          </cell>
          <cell r="H204">
            <v>4.9800000000000004</v>
          </cell>
          <cell r="I204">
            <v>22</v>
          </cell>
          <cell r="J204" t="str">
            <v>Igen</v>
          </cell>
          <cell r="K204" t="str">
            <v>Naperőmű - PV farm</v>
          </cell>
          <cell r="L204" t="str">
            <v>SOLARPHOTOVO</v>
          </cell>
          <cell r="O204" t="str">
            <v>Nem</v>
          </cell>
          <cell r="P204">
            <v>4.9800000000000004</v>
          </cell>
          <cell r="Q204">
            <v>0.04</v>
          </cell>
          <cell r="R204" t="str">
            <v>nem</v>
          </cell>
          <cell r="T204" t="str">
            <v>nem</v>
          </cell>
          <cell r="U204" t="str">
            <v>nem</v>
          </cell>
          <cell r="Y204" t="str">
            <v>LETA 22A    22.000</v>
          </cell>
          <cell r="AB204" t="str">
            <v>2B</v>
          </cell>
          <cell r="AC204" t="str">
            <v>TITASZ_226  22.000</v>
          </cell>
          <cell r="AD204" t="str">
            <v>2028Q1</v>
          </cell>
          <cell r="AF204">
            <v>50405</v>
          </cell>
          <cell r="BQ204" t="str">
            <v>54/2024 kormány rendelet</v>
          </cell>
        </row>
        <row r="205">
          <cell r="A205" t="str">
            <v>TITASZ-3741</v>
          </cell>
          <cell r="B205" t="str">
            <v>Németh Energy Farm Beta Kft.</v>
          </cell>
          <cell r="C205" t="str">
            <v>Létavértes</v>
          </cell>
          <cell r="D205" t="str">
            <v>kiesett</v>
          </cell>
          <cell r="E205">
            <v>46357</v>
          </cell>
          <cell r="F205" t="str">
            <v>TITÁSZ</v>
          </cell>
          <cell r="G205" t="str">
            <v>Létavértes</v>
          </cell>
          <cell r="H205">
            <v>0.75</v>
          </cell>
          <cell r="I205">
            <v>22</v>
          </cell>
          <cell r="J205" t="str">
            <v>Igen</v>
          </cell>
          <cell r="K205" t="str">
            <v>-</v>
          </cell>
          <cell r="L205" t="str">
            <v>BATTERYSTRG</v>
          </cell>
          <cell r="O205" t="str">
            <v>Nem</v>
          </cell>
          <cell r="P205">
            <v>4.9800000000000004</v>
          </cell>
          <cell r="Q205">
            <v>0.04</v>
          </cell>
          <cell r="R205" t="str">
            <v>nem</v>
          </cell>
          <cell r="S205">
            <v>10</v>
          </cell>
          <cell r="T205" t="str">
            <v>nem</v>
          </cell>
          <cell r="U205" t="str">
            <v>nem</v>
          </cell>
          <cell r="Y205" t="str">
            <v>LETA 22A    22.000</v>
          </cell>
          <cell r="AB205" t="str">
            <v>2B</v>
          </cell>
          <cell r="AC205" t="str">
            <v>TITASZ_226  22.000</v>
          </cell>
          <cell r="AD205" t="str">
            <v>2028Q1</v>
          </cell>
          <cell r="AF205">
            <v>50405</v>
          </cell>
          <cell r="BQ205" t="str">
            <v>54/2024 kormány rendelet</v>
          </cell>
        </row>
        <row r="206">
          <cell r="A206" t="str">
            <v>TITASZ-3742</v>
          </cell>
          <cell r="B206" t="str">
            <v>Németh Energy Farm Delta Kft.</v>
          </cell>
          <cell r="C206" t="str">
            <v>Létavértes</v>
          </cell>
          <cell r="D206" t="str">
            <v>kiesett</v>
          </cell>
          <cell r="E206">
            <v>46357</v>
          </cell>
          <cell r="F206" t="str">
            <v>TITÁSZ</v>
          </cell>
          <cell r="G206" t="str">
            <v>Létavértes</v>
          </cell>
          <cell r="H206">
            <v>4.9800000000000004</v>
          </cell>
          <cell r="I206">
            <v>22</v>
          </cell>
          <cell r="J206" t="str">
            <v>Igen</v>
          </cell>
          <cell r="K206" t="str">
            <v>Naperőmű - PV farm</v>
          </cell>
          <cell r="L206" t="str">
            <v>SOLARPHOTOVO</v>
          </cell>
          <cell r="O206" t="str">
            <v>Nem</v>
          </cell>
          <cell r="P206">
            <v>4.9800000000000004</v>
          </cell>
          <cell r="Q206">
            <v>0.04</v>
          </cell>
          <cell r="R206" t="str">
            <v>nem</v>
          </cell>
          <cell r="T206" t="str">
            <v>nem</v>
          </cell>
          <cell r="U206" t="str">
            <v>nem</v>
          </cell>
          <cell r="Y206" t="str">
            <v>LETA 22A    22.000</v>
          </cell>
          <cell r="AB206" t="str">
            <v>2B</v>
          </cell>
          <cell r="AC206" t="str">
            <v>TITASZ_227  22.000</v>
          </cell>
          <cell r="AD206" t="str">
            <v>2028Q1</v>
          </cell>
          <cell r="AF206">
            <v>50405</v>
          </cell>
          <cell r="BQ206" t="str">
            <v>54/2024 kormány rendelet</v>
          </cell>
        </row>
        <row r="207">
          <cell r="A207" t="str">
            <v>TITASZ-3742</v>
          </cell>
          <cell r="B207" t="str">
            <v>Németh Energy Farm Delta Kft.</v>
          </cell>
          <cell r="C207" t="str">
            <v>Létavértes</v>
          </cell>
          <cell r="D207" t="str">
            <v>kiesett</v>
          </cell>
          <cell r="E207">
            <v>46357</v>
          </cell>
          <cell r="F207" t="str">
            <v>TITÁSZ</v>
          </cell>
          <cell r="G207" t="str">
            <v>Létavértes</v>
          </cell>
          <cell r="H207">
            <v>0.75</v>
          </cell>
          <cell r="I207">
            <v>22</v>
          </cell>
          <cell r="J207" t="str">
            <v>Igen</v>
          </cell>
          <cell r="K207" t="str">
            <v>-</v>
          </cell>
          <cell r="L207" t="str">
            <v>BATTERYSTRG</v>
          </cell>
          <cell r="O207" t="str">
            <v>Nem</v>
          </cell>
          <cell r="P207">
            <v>4.9800000000000004</v>
          </cell>
          <cell r="Q207">
            <v>0.04</v>
          </cell>
          <cell r="R207" t="str">
            <v>nem</v>
          </cell>
          <cell r="S207">
            <v>10</v>
          </cell>
          <cell r="T207" t="str">
            <v>nem</v>
          </cell>
          <cell r="U207" t="str">
            <v>nem</v>
          </cell>
          <cell r="Y207" t="str">
            <v>LETA 22A    22.000</v>
          </cell>
          <cell r="AB207" t="str">
            <v>2B</v>
          </cell>
          <cell r="AC207" t="str">
            <v>TITASZ_227  22.000</v>
          </cell>
          <cell r="AD207" t="str">
            <v>2028Q1</v>
          </cell>
          <cell r="AF207">
            <v>50405</v>
          </cell>
          <cell r="BQ207" t="str">
            <v>54/2024 kormány rendelet</v>
          </cell>
        </row>
        <row r="208">
          <cell r="A208" t="str">
            <v>TITASZ-3743</v>
          </cell>
          <cell r="B208" t="str">
            <v>Dream Way Global Kft.</v>
          </cell>
          <cell r="C208" t="str">
            <v>Kemecse</v>
          </cell>
          <cell r="D208" t="str">
            <v>kiesett</v>
          </cell>
          <cell r="E208">
            <v>45536</v>
          </cell>
          <cell r="F208" t="str">
            <v>TITÁSZ</v>
          </cell>
          <cell r="G208" t="str">
            <v>Nyírbogdány</v>
          </cell>
          <cell r="H208">
            <v>0.36</v>
          </cell>
          <cell r="I208">
            <v>22</v>
          </cell>
          <cell r="J208" t="str">
            <v>Igen</v>
          </cell>
          <cell r="K208" t="str">
            <v>Naperőmű - PV farm</v>
          </cell>
          <cell r="L208" t="str">
            <v>SOLARPHOTOVO</v>
          </cell>
          <cell r="O208" t="str">
            <v>Nem</v>
          </cell>
          <cell r="P208">
            <v>0.36</v>
          </cell>
          <cell r="Q208">
            <v>0.1</v>
          </cell>
          <cell r="R208" t="str">
            <v>nem</v>
          </cell>
          <cell r="T208" t="str">
            <v>nem</v>
          </cell>
          <cell r="U208" t="str">
            <v>nem</v>
          </cell>
          <cell r="Y208" t="str">
            <v>NYBO 223    22.000</v>
          </cell>
          <cell r="AB208" t="str">
            <v>2B</v>
          </cell>
          <cell r="AC208" t="str">
            <v>TITASZ_228  22.000</v>
          </cell>
          <cell r="AD208" t="str">
            <v>2028Q1</v>
          </cell>
          <cell r="AF208">
            <v>50405</v>
          </cell>
          <cell r="BQ208" t="str">
            <v>54/2024 kormány rendelet</v>
          </cell>
        </row>
        <row r="209">
          <cell r="A209" t="str">
            <v>TITASZ-3743</v>
          </cell>
          <cell r="B209" t="str">
            <v>Dream Way Global Kft.</v>
          </cell>
          <cell r="C209" t="str">
            <v>Kemecse</v>
          </cell>
          <cell r="D209" t="str">
            <v>kiesett</v>
          </cell>
          <cell r="E209">
            <v>45536</v>
          </cell>
          <cell r="F209" t="str">
            <v>TITÁSZ</v>
          </cell>
          <cell r="G209" t="str">
            <v>Nyírbogdány</v>
          </cell>
          <cell r="H209">
            <v>0.3</v>
          </cell>
          <cell r="I209">
            <v>22</v>
          </cell>
          <cell r="J209" t="str">
            <v>Igen</v>
          </cell>
          <cell r="K209" t="str">
            <v>-</v>
          </cell>
          <cell r="L209" t="str">
            <v>BATTERYSTRG</v>
          </cell>
          <cell r="O209" t="str">
            <v>Nem</v>
          </cell>
          <cell r="P209">
            <v>0.36</v>
          </cell>
          <cell r="Q209">
            <v>0.1</v>
          </cell>
          <cell r="R209" t="str">
            <v>nem</v>
          </cell>
          <cell r="S209">
            <v>0.6</v>
          </cell>
          <cell r="T209" t="str">
            <v>nem</v>
          </cell>
          <cell r="U209" t="str">
            <v>nem</v>
          </cell>
          <cell r="Y209" t="str">
            <v>NYBO 223    22.000</v>
          </cell>
          <cell r="AB209" t="str">
            <v>2B</v>
          </cell>
          <cell r="AC209" t="str">
            <v>TITASZ_228  22.000</v>
          </cell>
          <cell r="AD209" t="str">
            <v>2028Q1</v>
          </cell>
          <cell r="AF209">
            <v>50405</v>
          </cell>
          <cell r="BQ209" t="str">
            <v>54/2024 kormány rendelet</v>
          </cell>
        </row>
        <row r="210">
          <cell r="A210" t="str">
            <v>TITASZ-3744</v>
          </cell>
          <cell r="B210" t="str">
            <v>Marmora Solar Kft.</v>
          </cell>
          <cell r="C210" t="str">
            <v>Kisvárda</v>
          </cell>
          <cell r="D210" t="str">
            <v>kiesett</v>
          </cell>
          <cell r="E210">
            <v>46296</v>
          </cell>
          <cell r="F210" t="str">
            <v>TITÁSZ</v>
          </cell>
          <cell r="G210" t="str">
            <v>Kisvárda TITÁSZ</v>
          </cell>
          <cell r="H210">
            <v>3</v>
          </cell>
          <cell r="I210">
            <v>22</v>
          </cell>
          <cell r="J210" t="str">
            <v>Igen</v>
          </cell>
          <cell r="K210" t="str">
            <v>Energiatároló</v>
          </cell>
          <cell r="L210" t="str">
            <v>BATTERYSTRG</v>
          </cell>
          <cell r="O210" t="str">
            <v>Nem</v>
          </cell>
          <cell r="P210">
            <v>3</v>
          </cell>
          <cell r="Q210">
            <v>3</v>
          </cell>
          <cell r="R210" t="str">
            <v>nem</v>
          </cell>
          <cell r="S210">
            <v>7.5</v>
          </cell>
          <cell r="T210" t="str">
            <v>nem</v>
          </cell>
          <cell r="U210" t="str">
            <v>nem</v>
          </cell>
          <cell r="Y210" t="str">
            <v>KISVT221    22.000</v>
          </cell>
          <cell r="AB210">
            <v>1</v>
          </cell>
          <cell r="AC210" t="str">
            <v>TITASZ_57   22.000</v>
          </cell>
          <cell r="AD210" t="str">
            <v>2026Q1</v>
          </cell>
          <cell r="AE210">
            <v>46112</v>
          </cell>
          <cell r="AF210">
            <v>50040</v>
          </cell>
          <cell r="BQ210" t="str">
            <v>54/2024 kormány rendelet</v>
          </cell>
        </row>
        <row r="211">
          <cell r="A211" t="str">
            <v>TITASZ-3745</v>
          </cell>
          <cell r="B211" t="str">
            <v>IZA Solar Kft.</v>
          </cell>
          <cell r="C211" t="str">
            <v>Nyíribrony</v>
          </cell>
          <cell r="D211" t="str">
            <v>előrejelzett</v>
          </cell>
          <cell r="E211">
            <v>46722</v>
          </cell>
          <cell r="F211" t="str">
            <v>TITÁSZ</v>
          </cell>
          <cell r="G211" t="str">
            <v>NYIK - NYBO felhasítása</v>
          </cell>
          <cell r="H211">
            <v>0</v>
          </cell>
          <cell r="I211">
            <v>132</v>
          </cell>
          <cell r="J211" t="str">
            <v>Igen</v>
          </cell>
          <cell r="K211" t="str">
            <v>Energiatároló</v>
          </cell>
          <cell r="L211" t="str">
            <v>BATTERYSTRG</v>
          </cell>
          <cell r="O211" t="str">
            <v>Nem</v>
          </cell>
          <cell r="P211">
            <v>0</v>
          </cell>
          <cell r="Q211">
            <v>12</v>
          </cell>
          <cell r="R211" t="str">
            <v>-</v>
          </cell>
          <cell r="S211">
            <v>24</v>
          </cell>
          <cell r="T211" t="str">
            <v>nem</v>
          </cell>
          <cell r="U211" t="str">
            <v>igen</v>
          </cell>
          <cell r="V211" t="str">
            <v>TITASZ-3276</v>
          </cell>
          <cell r="Y211" t="str">
            <v>NYIRI22P    22.000</v>
          </cell>
          <cell r="Z211" t="str">
            <v>NYIRI22PS   22.000-P;NYIRI22PS   22.000-B</v>
          </cell>
          <cell r="AB211">
            <v>0</v>
          </cell>
          <cell r="AC211" t="str">
            <v>NYIRI22PS   22.000</v>
          </cell>
          <cell r="AD211" t="str">
            <v>2028Q4</v>
          </cell>
          <cell r="AE211">
            <v>46843</v>
          </cell>
          <cell r="AF211">
            <v>49309</v>
          </cell>
          <cell r="AJ211">
            <v>47118</v>
          </cell>
          <cell r="AK211">
            <v>0</v>
          </cell>
          <cell r="AL211">
            <v>158.67015616758496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14.181579999999997</v>
          </cell>
          <cell r="AS211">
            <v>47118</v>
          </cell>
          <cell r="AT211" t="str">
            <v>igen</v>
          </cell>
          <cell r="AX211" t="str">
            <v>nem kell fizetnie</v>
          </cell>
          <cell r="AY211">
            <v>47118</v>
          </cell>
          <cell r="AZ211" t="str">
            <v>-</v>
          </cell>
          <cell r="BA211">
            <v>0</v>
          </cell>
          <cell r="BB211">
            <v>161.36600000000001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14.182</v>
          </cell>
          <cell r="BI211" t="str">
            <v>az eredeti projektre igen</v>
          </cell>
        </row>
        <row r="212">
          <cell r="A212" t="str">
            <v>TITASZ-3746</v>
          </cell>
          <cell r="B212" t="str">
            <v>Solido Napenergia Kft.</v>
          </cell>
          <cell r="C212" t="str">
            <v>Záhony</v>
          </cell>
          <cell r="D212" t="str">
            <v>kiesett</v>
          </cell>
          <cell r="E212">
            <v>45748</v>
          </cell>
          <cell r="F212" t="str">
            <v>TITÁSZ</v>
          </cell>
          <cell r="G212" t="str">
            <v>Tuzsér</v>
          </cell>
          <cell r="H212">
            <v>2</v>
          </cell>
          <cell r="I212">
            <v>22</v>
          </cell>
          <cell r="J212" t="str">
            <v>Igen</v>
          </cell>
          <cell r="K212" t="str">
            <v>Naperőmű - PV farm</v>
          </cell>
          <cell r="L212" t="str">
            <v>SOLARPHOTOVO</v>
          </cell>
          <cell r="O212" t="str">
            <v>Nem</v>
          </cell>
          <cell r="P212">
            <v>2</v>
          </cell>
          <cell r="Q212">
            <v>0.15</v>
          </cell>
          <cell r="R212" t="str">
            <v>nem</v>
          </cell>
          <cell r="T212" t="str">
            <v>nem</v>
          </cell>
          <cell r="U212" t="str">
            <v>nem</v>
          </cell>
          <cell r="Y212" t="str">
            <v>TUZS 222    22.000</v>
          </cell>
          <cell r="AB212">
            <v>2</v>
          </cell>
          <cell r="AC212" t="str">
            <v>TITASZ_229  22.000</v>
          </cell>
          <cell r="AD212" t="str">
            <v>2026Q1</v>
          </cell>
          <cell r="AF212">
            <v>50405</v>
          </cell>
          <cell r="BQ212" t="str">
            <v>54/2024 kormány rendelet</v>
          </cell>
        </row>
        <row r="213">
          <cell r="A213" t="str">
            <v>TITASZ-3746</v>
          </cell>
          <cell r="B213" t="str">
            <v>Solido Napenergia Kft.</v>
          </cell>
          <cell r="C213" t="str">
            <v>Záhony</v>
          </cell>
          <cell r="D213" t="str">
            <v>kiesett</v>
          </cell>
          <cell r="E213">
            <v>45748</v>
          </cell>
          <cell r="F213" t="str">
            <v>TITÁSZ</v>
          </cell>
          <cell r="G213" t="str">
            <v>Tuzsér</v>
          </cell>
          <cell r="H213">
            <v>0.2</v>
          </cell>
          <cell r="I213">
            <v>22</v>
          </cell>
          <cell r="J213" t="str">
            <v>Igen</v>
          </cell>
          <cell r="K213" t="str">
            <v>-</v>
          </cell>
          <cell r="L213" t="str">
            <v>BATTERYSTRG</v>
          </cell>
          <cell r="O213" t="str">
            <v>Nem</v>
          </cell>
          <cell r="P213">
            <v>2</v>
          </cell>
          <cell r="Q213">
            <v>0.15</v>
          </cell>
          <cell r="R213" t="str">
            <v>nem</v>
          </cell>
          <cell r="S213">
            <v>0.2</v>
          </cell>
          <cell r="T213" t="str">
            <v>nem</v>
          </cell>
          <cell r="U213" t="str">
            <v>nem</v>
          </cell>
          <cell r="Y213" t="str">
            <v>TUZS 222    22.000</v>
          </cell>
          <cell r="AB213">
            <v>2</v>
          </cell>
          <cell r="AC213" t="str">
            <v>TITASZ_229  22.000</v>
          </cell>
          <cell r="AD213" t="str">
            <v>2026Q1</v>
          </cell>
          <cell r="AE213">
            <v>46112</v>
          </cell>
          <cell r="BQ213" t="str">
            <v>54/2024 kormány rendelet</v>
          </cell>
        </row>
        <row r="214">
          <cell r="A214" t="str">
            <v>TITASZ-3747</v>
          </cell>
          <cell r="B214" t="str">
            <v>DFB 2020 Kft.</v>
          </cell>
          <cell r="C214" t="str">
            <v>Záhony</v>
          </cell>
          <cell r="D214" t="str">
            <v>előrejelzett</v>
          </cell>
          <cell r="F214" t="str">
            <v>TITÁSZ</v>
          </cell>
          <cell r="G214" t="str">
            <v>Tuzsér</v>
          </cell>
          <cell r="H214">
            <v>0.5</v>
          </cell>
          <cell r="I214">
            <v>22</v>
          </cell>
          <cell r="J214" t="str">
            <v>Igen</v>
          </cell>
          <cell r="K214" t="str">
            <v>Naperőmű - PV farm</v>
          </cell>
          <cell r="L214" t="str">
            <v>SOLARPHOTOVO</v>
          </cell>
          <cell r="O214" t="str">
            <v>Nem</v>
          </cell>
          <cell r="P214">
            <v>0.5</v>
          </cell>
          <cell r="Q214">
            <v>0</v>
          </cell>
          <cell r="R214" t="str">
            <v>-</v>
          </cell>
          <cell r="T214" t="str">
            <v>kiegészítő p. biztosíték</v>
          </cell>
          <cell r="U214" t="str">
            <v>nem</v>
          </cell>
          <cell r="V214" t="str">
            <v>TITASZ-2532</v>
          </cell>
          <cell r="Y214" t="str">
            <v>TUZS 222    22.000</v>
          </cell>
          <cell r="AB214">
            <v>0</v>
          </cell>
          <cell r="AC214" t="str">
            <v>TITASZ_8    22.000</v>
          </cell>
          <cell r="AD214" t="str">
            <v>2026Q1</v>
          </cell>
          <cell r="AF214">
            <v>49309</v>
          </cell>
          <cell r="AK214">
            <v>17.399999999999999</v>
          </cell>
          <cell r="AS214">
            <v>47848</v>
          </cell>
          <cell r="AT214" t="str">
            <v>igen</v>
          </cell>
          <cell r="AX214" t="str">
            <v>nem kell fizetnie</v>
          </cell>
          <cell r="AY214">
            <v>47848</v>
          </cell>
          <cell r="AZ214" t="str">
            <v>-</v>
          </cell>
          <cell r="BA214">
            <v>17.399999999999999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 t="str">
            <v>nem kell</v>
          </cell>
        </row>
        <row r="215">
          <cell r="A215" t="str">
            <v>TITASZ-3748</v>
          </cell>
          <cell r="B215" t="str">
            <v>O&amp;GD Central Kft.</v>
          </cell>
          <cell r="C215" t="str">
            <v>Túrkeve</v>
          </cell>
          <cell r="D215" t="str">
            <v>kiesett</v>
          </cell>
          <cell r="E215">
            <v>45383</v>
          </cell>
          <cell r="F215" t="str">
            <v>TITÁSZ</v>
          </cell>
          <cell r="G215" t="str">
            <v>Mezőtúr</v>
          </cell>
          <cell r="H215">
            <v>0.5</v>
          </cell>
          <cell r="I215">
            <v>22</v>
          </cell>
          <cell r="J215" t="str">
            <v>Igen</v>
          </cell>
          <cell r="K215" t="str">
            <v>5 - Kombinált ciklusú gázmotor</v>
          </cell>
          <cell r="L215" t="str">
            <v>OTHERNONRES</v>
          </cell>
          <cell r="N215" t="str">
            <v>Igen</v>
          </cell>
          <cell r="O215" t="str">
            <v>Nem</v>
          </cell>
          <cell r="P215">
            <v>0.5</v>
          </cell>
          <cell r="Q215">
            <v>0</v>
          </cell>
          <cell r="R215" t="str">
            <v>nem</v>
          </cell>
          <cell r="T215" t="str">
            <v>nem</v>
          </cell>
          <cell r="U215" t="str">
            <v>nem</v>
          </cell>
          <cell r="Y215" t="str">
            <v>MTUR 221    22.000</v>
          </cell>
          <cell r="AB215">
            <v>1</v>
          </cell>
          <cell r="AC215" t="str">
            <v>TITASZ_58   22.000</v>
          </cell>
          <cell r="AD215" t="str">
            <v>2026Q1</v>
          </cell>
          <cell r="AF215">
            <v>50040</v>
          </cell>
          <cell r="BQ215" t="str">
            <v>54/2024 kormány rendelet</v>
          </cell>
        </row>
        <row r="216">
          <cell r="A216" t="str">
            <v>TITASZ-3749</v>
          </cell>
          <cell r="B216" t="str">
            <v>UANKER Kft.</v>
          </cell>
          <cell r="C216" t="str">
            <v>Hajdúnánás</v>
          </cell>
          <cell r="D216" t="str">
            <v>kiesett</v>
          </cell>
          <cell r="E216">
            <v>46539</v>
          </cell>
          <cell r="F216" t="str">
            <v>TITÁSZ</v>
          </cell>
          <cell r="G216" t="str">
            <v>Hajdúnánás</v>
          </cell>
          <cell r="H216">
            <v>2</v>
          </cell>
          <cell r="I216">
            <v>22</v>
          </cell>
          <cell r="J216" t="str">
            <v>Igen</v>
          </cell>
          <cell r="K216" t="str">
            <v>Naperőmű - PV farm</v>
          </cell>
          <cell r="L216" t="str">
            <v>SOLARPHOTOVO</v>
          </cell>
          <cell r="O216" t="str">
            <v>Nem</v>
          </cell>
          <cell r="P216">
            <v>2</v>
          </cell>
          <cell r="Q216">
            <v>0.3</v>
          </cell>
          <cell r="R216" t="str">
            <v>nem</v>
          </cell>
          <cell r="T216" t="str">
            <v>nem</v>
          </cell>
          <cell r="U216" t="str">
            <v>nem</v>
          </cell>
          <cell r="Y216" t="str">
            <v>HNAN 22A    22.000</v>
          </cell>
          <cell r="AB216" t="str">
            <v>2B</v>
          </cell>
          <cell r="AC216" t="str">
            <v>TITASZ_230  22.000</v>
          </cell>
          <cell r="AD216" t="str">
            <v>2028Q1</v>
          </cell>
          <cell r="AF216">
            <v>50405</v>
          </cell>
          <cell r="BQ216" t="str">
            <v>54/2024 kormány rendelet</v>
          </cell>
        </row>
        <row r="217">
          <cell r="A217" t="str">
            <v>TITASZ-3749</v>
          </cell>
          <cell r="B217" t="str">
            <v>UANKER Kft.</v>
          </cell>
          <cell r="C217" t="str">
            <v>Hajdúnánás</v>
          </cell>
          <cell r="D217" t="str">
            <v>kiesett</v>
          </cell>
          <cell r="E217">
            <v>46539</v>
          </cell>
          <cell r="F217" t="str">
            <v>TITÁSZ</v>
          </cell>
          <cell r="G217" t="str">
            <v>Hajdúnánás</v>
          </cell>
          <cell r="H217">
            <v>0.3</v>
          </cell>
          <cell r="I217">
            <v>22</v>
          </cell>
          <cell r="J217" t="str">
            <v>Igen</v>
          </cell>
          <cell r="K217" t="str">
            <v>-</v>
          </cell>
          <cell r="L217" t="str">
            <v>BATTERYSTRG</v>
          </cell>
          <cell r="O217" t="str">
            <v>Nem</v>
          </cell>
          <cell r="P217">
            <v>2</v>
          </cell>
          <cell r="Q217">
            <v>0.3</v>
          </cell>
          <cell r="R217" t="str">
            <v>nem</v>
          </cell>
          <cell r="S217">
            <v>1.5</v>
          </cell>
          <cell r="T217" t="str">
            <v>nem</v>
          </cell>
          <cell r="U217" t="str">
            <v>nem</v>
          </cell>
          <cell r="Y217" t="str">
            <v>HNAN 22A    22.000</v>
          </cell>
          <cell r="AB217" t="str">
            <v>2B</v>
          </cell>
          <cell r="AC217" t="str">
            <v>TITASZ_230  22.000</v>
          </cell>
          <cell r="AD217" t="str">
            <v>2028Q1</v>
          </cell>
          <cell r="AE217">
            <v>46843</v>
          </cell>
          <cell r="AF217">
            <v>50405</v>
          </cell>
          <cell r="BQ217" t="str">
            <v>54/2024 kormány rendelet</v>
          </cell>
        </row>
        <row r="218">
          <cell r="A218" t="str">
            <v>TITASZ-3750</v>
          </cell>
          <cell r="B218" t="str">
            <v>Santerno Solar Kft.</v>
          </cell>
          <cell r="C218" t="str">
            <v>Komoró</v>
          </cell>
          <cell r="D218" t="str">
            <v>kiesett</v>
          </cell>
          <cell r="E218">
            <v>46844</v>
          </cell>
          <cell r="F218" t="str">
            <v>TITÁSZ</v>
          </cell>
          <cell r="G218" t="str">
            <v>Tuzsér</v>
          </cell>
          <cell r="H218">
            <v>34.9</v>
          </cell>
          <cell r="I218">
            <v>132</v>
          </cell>
          <cell r="J218" t="str">
            <v>Igen</v>
          </cell>
          <cell r="K218" t="str">
            <v>Naperőmű - PV farm</v>
          </cell>
          <cell r="L218" t="str">
            <v>SOLARPHOTOVO</v>
          </cell>
          <cell r="O218" t="str">
            <v>Nem</v>
          </cell>
          <cell r="P218">
            <v>49.9</v>
          </cell>
          <cell r="Q218">
            <v>15.1</v>
          </cell>
          <cell r="R218" t="str">
            <v>nem</v>
          </cell>
          <cell r="T218" t="str">
            <v>nem</v>
          </cell>
          <cell r="U218" t="str">
            <v>nem</v>
          </cell>
          <cell r="Y218" t="str">
            <v>TUZS K2     120.00</v>
          </cell>
          <cell r="AB218">
            <v>3</v>
          </cell>
          <cell r="AC218" t="str">
            <v>TITASZ_485  120.00</v>
          </cell>
          <cell r="AD218" t="str">
            <v>2028Q1</v>
          </cell>
          <cell r="AF218">
            <v>52231</v>
          </cell>
          <cell r="BQ218" t="str">
            <v>54/2024 kormány rendelet</v>
          </cell>
        </row>
        <row r="219">
          <cell r="A219" t="str">
            <v>TITASZ-3750</v>
          </cell>
          <cell r="B219" t="str">
            <v>Santerno Solar Kft.</v>
          </cell>
          <cell r="C219" t="str">
            <v>Komoró</v>
          </cell>
          <cell r="D219" t="str">
            <v>kiesett</v>
          </cell>
          <cell r="E219">
            <v>46844</v>
          </cell>
          <cell r="F219" t="str">
            <v>TITÁSZ</v>
          </cell>
          <cell r="G219" t="str">
            <v>Tuzsér</v>
          </cell>
          <cell r="H219">
            <v>15</v>
          </cell>
          <cell r="I219">
            <v>132</v>
          </cell>
          <cell r="J219" t="str">
            <v>Igen</v>
          </cell>
          <cell r="K219" t="str">
            <v>-</v>
          </cell>
          <cell r="L219" t="str">
            <v>BATTERYSTRG</v>
          </cell>
          <cell r="O219" t="str">
            <v>Nem</v>
          </cell>
          <cell r="P219">
            <v>49.9</v>
          </cell>
          <cell r="Q219">
            <v>15.1</v>
          </cell>
          <cell r="R219" t="str">
            <v>nem</v>
          </cell>
          <cell r="S219">
            <v>37.5</v>
          </cell>
          <cell r="T219" t="str">
            <v>nem</v>
          </cell>
          <cell r="U219" t="str">
            <v>nem</v>
          </cell>
          <cell r="Y219" t="str">
            <v>TUZS K2     120.00</v>
          </cell>
          <cell r="AB219">
            <v>3</v>
          </cell>
          <cell r="AC219" t="str">
            <v>TITASZ_485  120.00</v>
          </cell>
          <cell r="AD219" t="str">
            <v>2028Q1</v>
          </cell>
          <cell r="AE219">
            <v>46843</v>
          </cell>
          <cell r="AF219">
            <v>52231</v>
          </cell>
          <cell r="BQ219" t="str">
            <v>54/2024 kormány rendelet</v>
          </cell>
        </row>
        <row r="220">
          <cell r="A220" t="str">
            <v>TITASZ-3751</v>
          </cell>
          <cell r="B220" t="str">
            <v>Karsol Kft.</v>
          </cell>
          <cell r="C220" t="str">
            <v>Nyíradony</v>
          </cell>
          <cell r="D220" t="str">
            <v>kiesett</v>
          </cell>
          <cell r="E220">
            <v>45627</v>
          </cell>
          <cell r="F220" t="str">
            <v>TITÁSZ</v>
          </cell>
          <cell r="G220" t="str">
            <v>Nyíradony</v>
          </cell>
          <cell r="H220">
            <v>1</v>
          </cell>
          <cell r="I220">
            <v>0.4</v>
          </cell>
          <cell r="J220" t="str">
            <v>Igen</v>
          </cell>
          <cell r="K220" t="str">
            <v>Naperőmű - PV farm</v>
          </cell>
          <cell r="L220" t="str">
            <v>SOLARPHOTOVO</v>
          </cell>
          <cell r="N220" t="str">
            <v>Igen</v>
          </cell>
          <cell r="O220" t="str">
            <v>Nem</v>
          </cell>
          <cell r="P220">
            <v>1</v>
          </cell>
          <cell r="Q220">
            <v>0</v>
          </cell>
          <cell r="R220" t="str">
            <v>igen</v>
          </cell>
          <cell r="T220" t="str">
            <v>nem</v>
          </cell>
          <cell r="U220" t="str">
            <v>nem</v>
          </cell>
          <cell r="Y220" t="str">
            <v>NYAD 221    22.000</v>
          </cell>
          <cell r="AB220">
            <v>2</v>
          </cell>
          <cell r="AC220" t="str">
            <v>TITASZ_231  22.000</v>
          </cell>
          <cell r="AD220" t="str">
            <v>2026Q1</v>
          </cell>
          <cell r="AF220">
            <v>50405</v>
          </cell>
          <cell r="BQ220" t="str">
            <v>54/2024 kormány rendelet</v>
          </cell>
        </row>
        <row r="221">
          <cell r="A221" t="str">
            <v>TITASZ-3751</v>
          </cell>
          <cell r="B221" t="str">
            <v>Karsol Kft.</v>
          </cell>
          <cell r="C221" t="str">
            <v>Nyíradony</v>
          </cell>
          <cell r="D221" t="str">
            <v>kiesett</v>
          </cell>
          <cell r="E221">
            <v>45627</v>
          </cell>
          <cell r="F221" t="str">
            <v>TITÁSZ</v>
          </cell>
          <cell r="G221" t="str">
            <v>Nyíradony</v>
          </cell>
          <cell r="H221">
            <v>0.3</v>
          </cell>
          <cell r="I221">
            <v>0.4</v>
          </cell>
          <cell r="J221" t="str">
            <v>Igen</v>
          </cell>
          <cell r="K221" t="str">
            <v>-</v>
          </cell>
          <cell r="L221" t="str">
            <v>BATTERYSTRG</v>
          </cell>
          <cell r="N221" t="str">
            <v>Igen</v>
          </cell>
          <cell r="O221" t="str">
            <v>Nem</v>
          </cell>
          <cell r="P221">
            <v>1</v>
          </cell>
          <cell r="Q221">
            <v>0</v>
          </cell>
          <cell r="R221" t="str">
            <v>igen</v>
          </cell>
          <cell r="S221">
            <v>0.6</v>
          </cell>
          <cell r="T221" t="str">
            <v>nem</v>
          </cell>
          <cell r="U221" t="str">
            <v>nem</v>
          </cell>
          <cell r="Y221" t="str">
            <v>NYAD 221    22.000</v>
          </cell>
          <cell r="AB221">
            <v>2</v>
          </cell>
          <cell r="AC221" t="str">
            <v>TITASZ_231  22.000</v>
          </cell>
          <cell r="AD221" t="str">
            <v>2026Q1</v>
          </cell>
          <cell r="AF221">
            <v>50405</v>
          </cell>
          <cell r="BQ221" t="str">
            <v>54/2024 kormány rendelet</v>
          </cell>
        </row>
        <row r="222">
          <cell r="A222" t="str">
            <v>TITASZ-3752</v>
          </cell>
          <cell r="B222" t="str">
            <v>EnergyWorld Kft.</v>
          </cell>
          <cell r="C222" t="str">
            <v>Fábiánháza</v>
          </cell>
          <cell r="D222" t="str">
            <v>kiesett</v>
          </cell>
          <cell r="E222">
            <v>45627</v>
          </cell>
          <cell r="F222" t="str">
            <v>TITÁSZ</v>
          </cell>
          <cell r="G222" t="str">
            <v>Mátészalka</v>
          </cell>
          <cell r="H222">
            <v>0.5</v>
          </cell>
          <cell r="I222">
            <v>22</v>
          </cell>
          <cell r="J222" t="str">
            <v>Igen</v>
          </cell>
          <cell r="K222" t="str">
            <v>Naperőmű - PV farm</v>
          </cell>
          <cell r="L222" t="str">
            <v>SOLARPHOTOVO</v>
          </cell>
          <cell r="O222" t="str">
            <v>Nem</v>
          </cell>
          <cell r="P222">
            <v>0.5</v>
          </cell>
          <cell r="Q222">
            <v>0.01</v>
          </cell>
          <cell r="R222" t="str">
            <v>nem</v>
          </cell>
          <cell r="T222" t="str">
            <v>nem</v>
          </cell>
          <cell r="U222" t="str">
            <v>nem</v>
          </cell>
          <cell r="Y222" t="str">
            <v>MSZAL221    22.000</v>
          </cell>
          <cell r="AB222">
            <v>2</v>
          </cell>
          <cell r="AC222" t="str">
            <v>TITASZ_232  22.000</v>
          </cell>
          <cell r="AD222" t="str">
            <v>2026Q1</v>
          </cell>
          <cell r="AF222">
            <v>50405</v>
          </cell>
          <cell r="BQ222" t="str">
            <v>54/2024 kormány rendelet</v>
          </cell>
        </row>
        <row r="223">
          <cell r="A223" t="str">
            <v>TITASZ-3752</v>
          </cell>
          <cell r="B223" t="str">
            <v>EnergyWorld Kft.</v>
          </cell>
          <cell r="C223" t="str">
            <v>Fábiánháza</v>
          </cell>
          <cell r="D223" t="str">
            <v>kiesett</v>
          </cell>
          <cell r="E223">
            <v>45627</v>
          </cell>
          <cell r="F223" t="str">
            <v>TITÁSZ</v>
          </cell>
          <cell r="G223" t="str">
            <v>Mátészalka</v>
          </cell>
          <cell r="H223">
            <v>0.2</v>
          </cell>
          <cell r="I223">
            <v>22</v>
          </cell>
          <cell r="J223" t="str">
            <v>Igen</v>
          </cell>
          <cell r="K223" t="str">
            <v>-</v>
          </cell>
          <cell r="L223" t="str">
            <v>BATTERYSTRG</v>
          </cell>
          <cell r="O223" t="str">
            <v>Nem</v>
          </cell>
          <cell r="P223">
            <v>0.5</v>
          </cell>
          <cell r="Q223">
            <v>0.01</v>
          </cell>
          <cell r="R223" t="str">
            <v>nem</v>
          </cell>
          <cell r="S223">
            <v>0.4</v>
          </cell>
          <cell r="T223" t="str">
            <v>nem</v>
          </cell>
          <cell r="U223" t="str">
            <v>nem</v>
          </cell>
          <cell r="Y223" t="str">
            <v>MSZAL221    22.000</v>
          </cell>
          <cell r="AB223">
            <v>2</v>
          </cell>
          <cell r="AC223" t="str">
            <v>TITASZ_232  22.000</v>
          </cell>
          <cell r="AD223" t="str">
            <v>2026Q1</v>
          </cell>
          <cell r="AF223">
            <v>50405</v>
          </cell>
          <cell r="BQ223" t="str">
            <v>54/2024 kormány rendelet</v>
          </cell>
        </row>
        <row r="224">
          <cell r="A224" t="str">
            <v>TITASZ-3753</v>
          </cell>
          <cell r="B224" t="str">
            <v>Kőris-Top Kft.</v>
          </cell>
          <cell r="C224" t="str">
            <v>Abony</v>
          </cell>
          <cell r="D224" t="str">
            <v>elutasított</v>
          </cell>
          <cell r="E224">
            <v>46113</v>
          </cell>
          <cell r="F224" t="str">
            <v>TITÁSZ</v>
          </cell>
          <cell r="H224">
            <v>1</v>
          </cell>
          <cell r="J224" t="str">
            <v>Igen</v>
          </cell>
          <cell r="K224" t="str">
            <v>Naperőmű - PV farm</v>
          </cell>
          <cell r="L224" t="str">
            <v>SOLARPHOTOVO</v>
          </cell>
          <cell r="O224" t="str">
            <v>Nem</v>
          </cell>
          <cell r="P224">
            <v>1</v>
          </cell>
          <cell r="Q224">
            <v>0.01</v>
          </cell>
          <cell r="R224" t="str">
            <v>nem</v>
          </cell>
          <cell r="T224" t="str">
            <v>nem</v>
          </cell>
          <cell r="U224" t="str">
            <v>nem</v>
          </cell>
          <cell r="AF224">
            <v>49309</v>
          </cell>
          <cell r="BQ224" t="str">
            <v>Hiányos igénybejelentés</v>
          </cell>
        </row>
        <row r="225">
          <cell r="A225" t="str">
            <v>TITASZ-3754</v>
          </cell>
          <cell r="B225" t="str">
            <v>Saphire Sustainable Development Kft.</v>
          </cell>
          <cell r="C225" t="str">
            <v>Debrecen</v>
          </cell>
          <cell r="D225" t="str">
            <v>kiesett</v>
          </cell>
          <cell r="E225">
            <v>46023</v>
          </cell>
          <cell r="F225" t="str">
            <v>TITÁSZ</v>
          </cell>
          <cell r="G225" t="str">
            <v>Debrecen Déli Ipari Park</v>
          </cell>
          <cell r="H225">
            <v>4.5</v>
          </cell>
          <cell r="I225">
            <v>22</v>
          </cell>
          <cell r="J225" t="str">
            <v>Igen</v>
          </cell>
          <cell r="K225" t="str">
            <v>23 - Földgáz üzemű gázmotor</v>
          </cell>
          <cell r="L225" t="str">
            <v>OTHERNONRES</v>
          </cell>
          <cell r="O225" t="str">
            <v>Nem</v>
          </cell>
          <cell r="P225">
            <v>9</v>
          </cell>
          <cell r="Q225">
            <v>4.5</v>
          </cell>
          <cell r="R225" t="str">
            <v>nem</v>
          </cell>
          <cell r="T225" t="str">
            <v>nem</v>
          </cell>
          <cell r="U225" t="str">
            <v>nem</v>
          </cell>
          <cell r="Y225" t="str">
            <v>DDEL 222    22.000</v>
          </cell>
          <cell r="AB225">
            <v>1</v>
          </cell>
          <cell r="AC225" t="str">
            <v>TITASZ_59   22.000</v>
          </cell>
          <cell r="AD225" t="str">
            <v>2027Q1</v>
          </cell>
          <cell r="AE225">
            <v>46477</v>
          </cell>
          <cell r="AF225">
            <v>50040</v>
          </cell>
          <cell r="BQ225" t="str">
            <v>54/2024 kormány rendelet</v>
          </cell>
        </row>
        <row r="226">
          <cell r="A226" t="str">
            <v>TITASZ-3754</v>
          </cell>
          <cell r="B226" t="str">
            <v>Saphire Sustainable Development Kft.</v>
          </cell>
          <cell r="C226" t="str">
            <v>Debrecen</v>
          </cell>
          <cell r="D226" t="str">
            <v>kiesett</v>
          </cell>
          <cell r="E226">
            <v>46023</v>
          </cell>
          <cell r="F226" t="str">
            <v>TITÁSZ</v>
          </cell>
          <cell r="G226" t="str">
            <v>Debrecen Déli Ipari Park</v>
          </cell>
          <cell r="H226">
            <v>4.5</v>
          </cell>
          <cell r="I226">
            <v>22</v>
          </cell>
          <cell r="J226" t="str">
            <v>Igen</v>
          </cell>
          <cell r="K226" t="str">
            <v>-</v>
          </cell>
          <cell r="L226" t="str">
            <v>BATTERYSTRG</v>
          </cell>
          <cell r="O226" t="str">
            <v>Nem</v>
          </cell>
          <cell r="P226">
            <v>9</v>
          </cell>
          <cell r="Q226">
            <v>4.5</v>
          </cell>
          <cell r="R226" t="str">
            <v>nem</v>
          </cell>
          <cell r="S226">
            <v>9</v>
          </cell>
          <cell r="T226" t="str">
            <v>nem</v>
          </cell>
          <cell r="U226" t="str">
            <v>nem</v>
          </cell>
          <cell r="Y226" t="str">
            <v>DDEL 222    22.000</v>
          </cell>
          <cell r="AB226">
            <v>2</v>
          </cell>
          <cell r="AC226" t="str">
            <v>TITASZ_59   22.000</v>
          </cell>
          <cell r="AD226" t="str">
            <v>2027Q1</v>
          </cell>
          <cell r="AE226">
            <v>46477</v>
          </cell>
          <cell r="AF226">
            <v>50405</v>
          </cell>
          <cell r="BQ226" t="str">
            <v>54/2024 kormány rendelet</v>
          </cell>
        </row>
        <row r="227">
          <cell r="A227" t="str">
            <v>TITASZ-3755</v>
          </cell>
          <cell r="B227" t="str">
            <v>GÜN Solar Kft.</v>
          </cell>
          <cell r="C227" t="str">
            <v>Szászberek</v>
          </cell>
          <cell r="D227" t="str">
            <v>kiesett</v>
          </cell>
          <cell r="E227">
            <v>47119</v>
          </cell>
          <cell r="F227" t="str">
            <v>TITÁSZ</v>
          </cell>
          <cell r="G227" t="str">
            <v>Szászberek</v>
          </cell>
          <cell r="H227">
            <v>10</v>
          </cell>
          <cell r="I227">
            <v>132</v>
          </cell>
          <cell r="J227" t="str">
            <v>Igen</v>
          </cell>
          <cell r="K227" t="str">
            <v>Energiatároló</v>
          </cell>
          <cell r="L227" t="str">
            <v>BATTERYSTRG</v>
          </cell>
          <cell r="O227" t="str">
            <v>Nem</v>
          </cell>
          <cell r="P227">
            <v>10</v>
          </cell>
          <cell r="Q227">
            <v>10</v>
          </cell>
          <cell r="R227" t="str">
            <v>igen</v>
          </cell>
          <cell r="S227">
            <v>20</v>
          </cell>
          <cell r="T227" t="str">
            <v>nem</v>
          </cell>
          <cell r="U227" t="str">
            <v>nem</v>
          </cell>
          <cell r="Y227" t="str">
            <v>SBER 22P    22.000</v>
          </cell>
          <cell r="AB227">
            <v>1</v>
          </cell>
          <cell r="AC227" t="str">
            <v>TITASZ_60   22.000</v>
          </cell>
          <cell r="AD227" t="str">
            <v>2028Q1</v>
          </cell>
          <cell r="AE227">
            <v>46843</v>
          </cell>
          <cell r="AF227">
            <v>50040</v>
          </cell>
          <cell r="BQ227" t="str">
            <v>54/2024 kormány rendelet</v>
          </cell>
        </row>
        <row r="228">
          <cell r="A228" t="str">
            <v>TITASZ-3756</v>
          </cell>
          <cell r="B228" t="str">
            <v>Saphire Sustainable Development Kft.</v>
          </cell>
          <cell r="C228" t="str">
            <v>Hajdúnánás</v>
          </cell>
          <cell r="D228" t="str">
            <v>kiesett</v>
          </cell>
          <cell r="E228">
            <v>46023</v>
          </cell>
          <cell r="F228" t="str">
            <v>TITÁSZ</v>
          </cell>
          <cell r="G228" t="str">
            <v>Hajdúnánás</v>
          </cell>
          <cell r="H228">
            <v>3</v>
          </cell>
          <cell r="I228">
            <v>22</v>
          </cell>
          <cell r="J228" t="str">
            <v>Igen</v>
          </cell>
          <cell r="K228" t="str">
            <v>23 - Földgáz üzemű gázmotor</v>
          </cell>
          <cell r="L228" t="str">
            <v>OTHERNONRES</v>
          </cell>
          <cell r="O228" t="str">
            <v>Nem</v>
          </cell>
          <cell r="P228">
            <v>6</v>
          </cell>
          <cell r="Q228">
            <v>3</v>
          </cell>
          <cell r="R228" t="str">
            <v>nem</v>
          </cell>
          <cell r="T228" t="str">
            <v>nem</v>
          </cell>
          <cell r="U228" t="str">
            <v>nem</v>
          </cell>
          <cell r="Y228" t="str">
            <v>HNAN 22A    22.000</v>
          </cell>
          <cell r="AB228">
            <v>1</v>
          </cell>
          <cell r="AC228" t="str">
            <v>TITASZ_61   22.000</v>
          </cell>
          <cell r="AD228" t="str">
            <v>2027Q1</v>
          </cell>
          <cell r="AE228">
            <v>46477</v>
          </cell>
          <cell r="AF228">
            <v>50040</v>
          </cell>
          <cell r="BQ228" t="str">
            <v>54/2024 kormány rendelet</v>
          </cell>
        </row>
        <row r="229">
          <cell r="A229" t="str">
            <v>TITASZ-3756</v>
          </cell>
          <cell r="B229" t="str">
            <v>Saphire Sustainable Development Kft.</v>
          </cell>
          <cell r="C229" t="str">
            <v>Hajdúnánás</v>
          </cell>
          <cell r="D229" t="str">
            <v>kiesett</v>
          </cell>
          <cell r="E229">
            <v>46023</v>
          </cell>
          <cell r="F229" t="str">
            <v>TITÁSZ</v>
          </cell>
          <cell r="G229" t="str">
            <v>Hajdúnánás</v>
          </cell>
          <cell r="H229">
            <v>3</v>
          </cell>
          <cell r="I229">
            <v>22</v>
          </cell>
          <cell r="J229" t="str">
            <v>Igen</v>
          </cell>
          <cell r="K229" t="str">
            <v>-</v>
          </cell>
          <cell r="L229" t="str">
            <v>BATTERYSTRG</v>
          </cell>
          <cell r="O229" t="str">
            <v>Nem</v>
          </cell>
          <cell r="P229">
            <v>6</v>
          </cell>
          <cell r="Q229">
            <v>3</v>
          </cell>
          <cell r="R229" t="str">
            <v>nem</v>
          </cell>
          <cell r="S229">
            <v>6</v>
          </cell>
          <cell r="T229" t="str">
            <v>nem</v>
          </cell>
          <cell r="U229" t="str">
            <v>nem</v>
          </cell>
          <cell r="Y229" t="str">
            <v>HNAN 22A    22.000</v>
          </cell>
          <cell r="AB229" t="str">
            <v>2B</v>
          </cell>
          <cell r="AC229" t="str">
            <v>TITASZ_61   22.000</v>
          </cell>
          <cell r="AD229" t="str">
            <v>2028Q1</v>
          </cell>
          <cell r="AE229">
            <v>46843</v>
          </cell>
          <cell r="AF229">
            <v>50405</v>
          </cell>
          <cell r="BQ229" t="str">
            <v>54/2024 kormány rendelet</v>
          </cell>
        </row>
        <row r="230">
          <cell r="A230" t="str">
            <v>TITASZ-3757</v>
          </cell>
          <cell r="B230" t="str">
            <v>Saphire Sustainable Development Kft.</v>
          </cell>
          <cell r="C230" t="str">
            <v>Nyírbogdány</v>
          </cell>
          <cell r="D230" t="str">
            <v>kiesett</v>
          </cell>
          <cell r="E230">
            <v>46023</v>
          </cell>
          <cell r="F230" t="str">
            <v>TITÁSZ</v>
          </cell>
          <cell r="G230" t="str">
            <v>Nyírbogdány</v>
          </cell>
          <cell r="H230">
            <v>3</v>
          </cell>
          <cell r="I230">
            <v>22</v>
          </cell>
          <cell r="J230" t="str">
            <v>Igen</v>
          </cell>
          <cell r="K230" t="str">
            <v>23 - Földgáz üzemű gázmotor</v>
          </cell>
          <cell r="L230" t="str">
            <v>OTHERNONRES</v>
          </cell>
          <cell r="O230" t="str">
            <v>Nem</v>
          </cell>
          <cell r="P230">
            <v>6</v>
          </cell>
          <cell r="Q230">
            <v>3</v>
          </cell>
          <cell r="R230" t="str">
            <v>nem</v>
          </cell>
          <cell r="T230" t="str">
            <v>nem</v>
          </cell>
          <cell r="U230" t="str">
            <v>nem</v>
          </cell>
          <cell r="Y230" t="str">
            <v>NYBO 222    22.000</v>
          </cell>
          <cell r="AB230">
            <v>1</v>
          </cell>
          <cell r="AC230" t="str">
            <v>TITASZ_62   22.000</v>
          </cell>
          <cell r="AD230" t="str">
            <v>2027Q1</v>
          </cell>
          <cell r="AE230">
            <v>46477</v>
          </cell>
          <cell r="AF230">
            <v>50040</v>
          </cell>
          <cell r="BQ230" t="str">
            <v>54/2024 kormány rendelet</v>
          </cell>
        </row>
        <row r="231">
          <cell r="A231" t="str">
            <v>TITASZ-3757</v>
          </cell>
          <cell r="B231" t="str">
            <v>Saphire Sustainable Development Kft.</v>
          </cell>
          <cell r="C231" t="str">
            <v>Nyírbogdány</v>
          </cell>
          <cell r="D231" t="str">
            <v>kiesett</v>
          </cell>
          <cell r="E231">
            <v>46023</v>
          </cell>
          <cell r="F231" t="str">
            <v>TITÁSZ</v>
          </cell>
          <cell r="G231" t="str">
            <v>Nyírbogdány</v>
          </cell>
          <cell r="H231">
            <v>3</v>
          </cell>
          <cell r="I231">
            <v>22</v>
          </cell>
          <cell r="J231" t="str">
            <v>Igen</v>
          </cell>
          <cell r="K231" t="str">
            <v>-</v>
          </cell>
          <cell r="L231" t="str">
            <v>BATTERYSTRG</v>
          </cell>
          <cell r="O231" t="str">
            <v>Nem</v>
          </cell>
          <cell r="P231">
            <v>6</v>
          </cell>
          <cell r="Q231">
            <v>3</v>
          </cell>
          <cell r="R231" t="str">
            <v>nem</v>
          </cell>
          <cell r="S231">
            <v>6</v>
          </cell>
          <cell r="T231" t="str">
            <v>nem</v>
          </cell>
          <cell r="U231" t="str">
            <v>nem</v>
          </cell>
          <cell r="Y231" t="str">
            <v>NYBO 223    22.000</v>
          </cell>
          <cell r="AB231" t="str">
            <v>2B</v>
          </cell>
          <cell r="AC231" t="str">
            <v>TITASZ_62   22.000</v>
          </cell>
          <cell r="AD231" t="str">
            <v>2028Q1</v>
          </cell>
          <cell r="AE231">
            <v>46843</v>
          </cell>
          <cell r="AF231">
            <v>50405</v>
          </cell>
          <cell r="BQ231" t="str">
            <v>54/2024 kormány rendelet</v>
          </cell>
        </row>
        <row r="232">
          <cell r="A232" t="str">
            <v>TITASZ-3758</v>
          </cell>
          <cell r="B232" t="str">
            <v>Sun Solar Kft.</v>
          </cell>
          <cell r="C232" t="str">
            <v>Szolnok</v>
          </cell>
          <cell r="D232" t="str">
            <v>kiesett</v>
          </cell>
          <cell r="E232">
            <v>46113</v>
          </cell>
          <cell r="F232" t="str">
            <v>TITÁSZ</v>
          </cell>
          <cell r="G232" t="str">
            <v xml:space="preserve">Szolnok OVIT </v>
          </cell>
          <cell r="H232">
            <v>1</v>
          </cell>
          <cell r="I232">
            <v>22</v>
          </cell>
          <cell r="J232" t="str">
            <v>Igen</v>
          </cell>
          <cell r="K232" t="str">
            <v>Naperőmű - PV farm</v>
          </cell>
          <cell r="L232" t="str">
            <v>SOLARPHOTOVO</v>
          </cell>
          <cell r="O232" t="str">
            <v>Nem</v>
          </cell>
          <cell r="P232">
            <v>1</v>
          </cell>
          <cell r="Q232">
            <v>0.25</v>
          </cell>
          <cell r="R232" t="str">
            <v>igen</v>
          </cell>
          <cell r="T232" t="str">
            <v>nem</v>
          </cell>
          <cell r="U232" t="str">
            <v>nem</v>
          </cell>
          <cell r="Y232" t="str">
            <v>SZOL 221    22.000</v>
          </cell>
          <cell r="AB232" t="str">
            <v>2B</v>
          </cell>
          <cell r="AC232" t="str">
            <v>TITASZ_236  22.000</v>
          </cell>
          <cell r="AD232" t="str">
            <v>2028Q1</v>
          </cell>
          <cell r="AF232">
            <v>50405</v>
          </cell>
          <cell r="BQ232" t="str">
            <v>54/2024 kormány rendelet</v>
          </cell>
        </row>
        <row r="233">
          <cell r="A233" t="str">
            <v>TITASZ-3758</v>
          </cell>
          <cell r="B233" t="str">
            <v>Sun Solar Kft.</v>
          </cell>
          <cell r="C233" t="str">
            <v>Szolnok</v>
          </cell>
          <cell r="D233" t="str">
            <v>kiesett</v>
          </cell>
          <cell r="E233">
            <v>46113</v>
          </cell>
          <cell r="F233" t="str">
            <v>TITÁSZ</v>
          </cell>
          <cell r="G233" t="str">
            <v xml:space="preserve">Szolnok OVIT </v>
          </cell>
          <cell r="H233">
            <v>0.5</v>
          </cell>
          <cell r="I233">
            <v>22</v>
          </cell>
          <cell r="J233" t="str">
            <v>Igen</v>
          </cell>
          <cell r="K233" t="str">
            <v>-</v>
          </cell>
          <cell r="L233" t="str">
            <v>BATTERYSTRG</v>
          </cell>
          <cell r="O233" t="str">
            <v>Nem</v>
          </cell>
          <cell r="P233">
            <v>1</v>
          </cell>
          <cell r="Q233">
            <v>0.25</v>
          </cell>
          <cell r="R233" t="str">
            <v>igen</v>
          </cell>
          <cell r="S233">
            <v>1.25</v>
          </cell>
          <cell r="T233" t="str">
            <v>nem</v>
          </cell>
          <cell r="U233" t="str">
            <v>nem</v>
          </cell>
          <cell r="Y233" t="str">
            <v>SZOL 221    22.000</v>
          </cell>
          <cell r="AB233" t="str">
            <v>2B</v>
          </cell>
          <cell r="AC233" t="str">
            <v>TITASZ_236  22.000</v>
          </cell>
          <cell r="AD233" t="str">
            <v>2028Q1</v>
          </cell>
          <cell r="AE233">
            <v>46843</v>
          </cell>
          <cell r="BQ233" t="str">
            <v>54/2024 kormány rendelet</v>
          </cell>
        </row>
        <row r="234">
          <cell r="A234" t="str">
            <v>TITASZ-3759</v>
          </cell>
          <cell r="B234" t="str">
            <v>TiszaSun Kft.</v>
          </cell>
          <cell r="C234" t="str">
            <v>Tiszaújváros</v>
          </cell>
          <cell r="D234" t="str">
            <v>elutasított</v>
          </cell>
          <cell r="F234" t="str">
            <v>TITÁSZ</v>
          </cell>
          <cell r="H234">
            <v>19.2</v>
          </cell>
          <cell r="J234" t="str">
            <v>Igen</v>
          </cell>
          <cell r="K234" t="str">
            <v>Naperőmű - PV farm</v>
          </cell>
          <cell r="L234" t="str">
            <v>SOLARPHOTOVO</v>
          </cell>
          <cell r="O234" t="str">
            <v>Nem</v>
          </cell>
          <cell r="P234">
            <v>19.2</v>
          </cell>
          <cell r="Q234">
            <v>0</v>
          </cell>
          <cell r="R234" t="str">
            <v>-</v>
          </cell>
          <cell r="T234" t="str">
            <v>üzembe helyezési határidő</v>
          </cell>
          <cell r="U234" t="str">
            <v>nem</v>
          </cell>
          <cell r="V234" t="str">
            <v>TITASZ-1552,1</v>
          </cell>
          <cell r="AF234">
            <v>49309</v>
          </cell>
          <cell r="BQ234" t="str">
            <v>Hiányos igénybejelentés</v>
          </cell>
        </row>
        <row r="235">
          <cell r="A235" t="str">
            <v>TITASZ-3760</v>
          </cell>
          <cell r="B235" t="str">
            <v>TiszaSun Kft.</v>
          </cell>
          <cell r="C235" t="str">
            <v>Tiszaújváros</v>
          </cell>
          <cell r="D235" t="str">
            <v>elutasított</v>
          </cell>
          <cell r="F235" t="str">
            <v>TITÁSZ</v>
          </cell>
          <cell r="H235">
            <v>19.2</v>
          </cell>
          <cell r="J235" t="str">
            <v>Igen</v>
          </cell>
          <cell r="K235" t="str">
            <v>Naperőmű - PV farm</v>
          </cell>
          <cell r="L235" t="str">
            <v>SOLARPHOTOVO</v>
          </cell>
          <cell r="O235" t="str">
            <v>Nem</v>
          </cell>
          <cell r="P235">
            <v>19.2</v>
          </cell>
          <cell r="Q235">
            <v>0</v>
          </cell>
          <cell r="R235" t="str">
            <v>-</v>
          </cell>
          <cell r="T235" t="str">
            <v>üzembe helyezési határidő</v>
          </cell>
          <cell r="U235" t="str">
            <v>nem</v>
          </cell>
          <cell r="V235" t="str">
            <v>TITASZ-1552,2</v>
          </cell>
          <cell r="AF235">
            <v>49309</v>
          </cell>
          <cell r="BQ235" t="str">
            <v>Hiányos igénybejelentés</v>
          </cell>
        </row>
        <row r="236">
          <cell r="A236" t="str">
            <v>TITASZ-3761</v>
          </cell>
          <cell r="B236" t="str">
            <v>Palkonya Solar kft.</v>
          </cell>
          <cell r="C236" t="str">
            <v>Tiszaújváros</v>
          </cell>
          <cell r="D236" t="str">
            <v>elutasított</v>
          </cell>
          <cell r="F236" t="str">
            <v>TITÁSZ</v>
          </cell>
          <cell r="H236">
            <v>20</v>
          </cell>
          <cell r="J236" t="str">
            <v>Igen</v>
          </cell>
          <cell r="K236" t="str">
            <v>Naperőmű - PV farm</v>
          </cell>
          <cell r="L236" t="str">
            <v>SOLARPHOTOVO</v>
          </cell>
          <cell r="O236" t="str">
            <v>Nem</v>
          </cell>
          <cell r="P236">
            <v>20</v>
          </cell>
          <cell r="Q236">
            <v>0</v>
          </cell>
          <cell r="R236" t="str">
            <v>-</v>
          </cell>
          <cell r="T236" t="str">
            <v>üzembe helyezési határidő</v>
          </cell>
          <cell r="U236" t="str">
            <v>nem</v>
          </cell>
          <cell r="V236" t="str">
            <v>TITASZ-2378</v>
          </cell>
          <cell r="AF236">
            <v>49309</v>
          </cell>
          <cell r="BQ236" t="str">
            <v>Hiányos igénybejelentés</v>
          </cell>
        </row>
        <row r="237">
          <cell r="A237" t="str">
            <v>TITASZ-3762</v>
          </cell>
          <cell r="B237" t="str">
            <v>Hajdúsági napelempark Kft.</v>
          </cell>
          <cell r="C237" t="str">
            <v>Bocskaikert</v>
          </cell>
          <cell r="D237" t="str">
            <v>kiesett</v>
          </cell>
          <cell r="E237">
            <v>45627</v>
          </cell>
          <cell r="F237" t="str">
            <v>TITÁSZ</v>
          </cell>
          <cell r="G237" t="str">
            <v>Debrecen OVIT</v>
          </cell>
          <cell r="H237">
            <v>0.5</v>
          </cell>
          <cell r="I237">
            <v>22</v>
          </cell>
          <cell r="J237" t="str">
            <v>Igen</v>
          </cell>
          <cell r="K237" t="str">
            <v>Naperőmű - PV farm</v>
          </cell>
          <cell r="L237" t="str">
            <v>SOLARPHOTOVO</v>
          </cell>
          <cell r="O237" t="str">
            <v>Nem</v>
          </cell>
          <cell r="P237">
            <v>0.5</v>
          </cell>
          <cell r="Q237">
            <v>0.01</v>
          </cell>
          <cell r="R237" t="str">
            <v>nem</v>
          </cell>
          <cell r="T237" t="str">
            <v>nem</v>
          </cell>
          <cell r="U237" t="str">
            <v>nem</v>
          </cell>
          <cell r="Y237" t="str">
            <v>DEBR 223    22.000</v>
          </cell>
          <cell r="AB237">
            <v>2</v>
          </cell>
          <cell r="AC237" t="str">
            <v>TITASZ_237  22.000</v>
          </cell>
          <cell r="AD237" t="str">
            <v>2026Q1</v>
          </cell>
          <cell r="AF237">
            <v>50405</v>
          </cell>
          <cell r="BQ237" t="str">
            <v>54/2024 kormány rendelet</v>
          </cell>
        </row>
        <row r="238">
          <cell r="A238" t="str">
            <v>TITASZ-3762</v>
          </cell>
          <cell r="B238" t="str">
            <v>Hajdúsági napelempark Kft.</v>
          </cell>
          <cell r="C238" t="str">
            <v>Bocskaikert</v>
          </cell>
          <cell r="D238" t="str">
            <v>kiesett</v>
          </cell>
          <cell r="E238">
            <v>45627</v>
          </cell>
          <cell r="F238" t="str">
            <v>TITÁSZ</v>
          </cell>
          <cell r="G238" t="str">
            <v>Debrecen OVIT</v>
          </cell>
          <cell r="H238">
            <v>0.2</v>
          </cell>
          <cell r="I238">
            <v>22</v>
          </cell>
          <cell r="J238" t="str">
            <v>Igen</v>
          </cell>
          <cell r="K238" t="str">
            <v>-</v>
          </cell>
          <cell r="L238" t="str">
            <v>BATTERYSTRG</v>
          </cell>
          <cell r="O238" t="str">
            <v>Nem</v>
          </cell>
          <cell r="P238">
            <v>0.5</v>
          </cell>
          <cell r="Q238">
            <v>0.01</v>
          </cell>
          <cell r="R238" t="str">
            <v>nem</v>
          </cell>
          <cell r="S238">
            <v>0.4</v>
          </cell>
          <cell r="T238" t="str">
            <v>nem</v>
          </cell>
          <cell r="U238" t="str">
            <v>nem</v>
          </cell>
          <cell r="Y238" t="str">
            <v>DEBR 223    22.000</v>
          </cell>
          <cell r="AB238">
            <v>2</v>
          </cell>
          <cell r="AC238" t="str">
            <v>TITASZ_237  22.000</v>
          </cell>
          <cell r="AD238" t="str">
            <v>2026Q1</v>
          </cell>
          <cell r="AF238">
            <v>50405</v>
          </cell>
          <cell r="BQ238" t="str">
            <v>54/2024 kormány rendelet</v>
          </cell>
        </row>
        <row r="239">
          <cell r="A239" t="str">
            <v>TITASZ-3763</v>
          </cell>
          <cell r="B239" t="str">
            <v>Futó-Napenergia Kft.</v>
          </cell>
          <cell r="C239" t="str">
            <v>Bocskaikert</v>
          </cell>
          <cell r="D239" t="str">
            <v>kiesett</v>
          </cell>
          <cell r="E239">
            <v>45627</v>
          </cell>
          <cell r="F239" t="str">
            <v>TITÁSZ</v>
          </cell>
          <cell r="G239" t="str">
            <v>Debrecen OVIT</v>
          </cell>
          <cell r="H239">
            <v>0.5</v>
          </cell>
          <cell r="I239">
            <v>22</v>
          </cell>
          <cell r="J239" t="str">
            <v>Igen</v>
          </cell>
          <cell r="K239" t="str">
            <v>Naperőmű - PV farm</v>
          </cell>
          <cell r="L239" t="str">
            <v>SOLARPHOTOVO</v>
          </cell>
          <cell r="O239" t="str">
            <v>Nem</v>
          </cell>
          <cell r="P239">
            <v>0.5</v>
          </cell>
          <cell r="Q239">
            <v>0.01</v>
          </cell>
          <cell r="R239" t="str">
            <v>nem</v>
          </cell>
          <cell r="T239" t="str">
            <v>nem</v>
          </cell>
          <cell r="U239" t="str">
            <v>nem</v>
          </cell>
          <cell r="Y239" t="str">
            <v>DEBR 223    22.000</v>
          </cell>
          <cell r="AB239">
            <v>2</v>
          </cell>
          <cell r="AC239" t="str">
            <v>TITASZ_238  22.000</v>
          </cell>
          <cell r="AD239" t="str">
            <v>2026Q1</v>
          </cell>
          <cell r="AF239">
            <v>50405</v>
          </cell>
          <cell r="BQ239" t="str">
            <v>54/2024 kormány rendelet</v>
          </cell>
        </row>
        <row r="240">
          <cell r="A240" t="str">
            <v>TITASZ-3763</v>
          </cell>
          <cell r="B240" t="str">
            <v>Futó-Napenergia Kft.</v>
          </cell>
          <cell r="C240" t="str">
            <v>Bocskaikert</v>
          </cell>
          <cell r="D240" t="str">
            <v>kiesett</v>
          </cell>
          <cell r="E240">
            <v>45627</v>
          </cell>
          <cell r="F240" t="str">
            <v>TITÁSZ</v>
          </cell>
          <cell r="G240" t="str">
            <v>Debrecen OVIT</v>
          </cell>
          <cell r="H240">
            <v>0.2</v>
          </cell>
          <cell r="I240">
            <v>22</v>
          </cell>
          <cell r="J240" t="str">
            <v>Igen</v>
          </cell>
          <cell r="K240" t="str">
            <v>-</v>
          </cell>
          <cell r="L240" t="str">
            <v>BATTERYSTRG</v>
          </cell>
          <cell r="O240" t="str">
            <v>Nem</v>
          </cell>
          <cell r="P240">
            <v>0.5</v>
          </cell>
          <cell r="Q240">
            <v>0.01</v>
          </cell>
          <cell r="R240" t="str">
            <v>nem</v>
          </cell>
          <cell r="S240">
            <v>0.4</v>
          </cell>
          <cell r="T240" t="str">
            <v>nem</v>
          </cell>
          <cell r="U240" t="str">
            <v>nem</v>
          </cell>
          <cell r="Y240" t="str">
            <v>DEBR 223    22.000</v>
          </cell>
          <cell r="AB240">
            <v>2</v>
          </cell>
          <cell r="AC240" t="str">
            <v>TITASZ_238  22.000</v>
          </cell>
          <cell r="AD240" t="str">
            <v>2026Q1</v>
          </cell>
          <cell r="AF240">
            <v>50405</v>
          </cell>
          <cell r="BQ240" t="str">
            <v>54/2024 kormány rendelet</v>
          </cell>
        </row>
        <row r="241">
          <cell r="A241" t="str">
            <v>TITASZ-3764</v>
          </cell>
          <cell r="B241" t="str">
            <v>Hajdúsági napelempark Kft.</v>
          </cell>
          <cell r="C241" t="str">
            <v>Bocskaikert</v>
          </cell>
          <cell r="D241" t="str">
            <v>elutasított</v>
          </cell>
          <cell r="F241" t="str">
            <v>TITÁSZ</v>
          </cell>
          <cell r="H241">
            <v>0.495</v>
          </cell>
          <cell r="J241" t="str">
            <v>Igen</v>
          </cell>
          <cell r="K241" t="str">
            <v>Naperőmű - PV farm</v>
          </cell>
          <cell r="L241" t="str">
            <v>SOLARPHOTOVO</v>
          </cell>
          <cell r="O241" t="str">
            <v>Nem</v>
          </cell>
          <cell r="P241">
            <v>0</v>
          </cell>
          <cell r="Q241">
            <v>0</v>
          </cell>
          <cell r="R241" t="str">
            <v>-</v>
          </cell>
          <cell r="T241" t="str">
            <v>pénzügyi biztosíték</v>
          </cell>
          <cell r="U241" t="str">
            <v>nem</v>
          </cell>
          <cell r="V241" t="str">
            <v>TITASZ-2134</v>
          </cell>
          <cell r="AF241">
            <v>49309</v>
          </cell>
          <cell r="BQ241" t="str">
            <v>Hiányos igénybejelentés</v>
          </cell>
        </row>
        <row r="242">
          <cell r="A242" t="str">
            <v>TITASZ-3765</v>
          </cell>
          <cell r="B242" t="str">
            <v>Hajdúsági napelempark Kft.</v>
          </cell>
          <cell r="C242" t="str">
            <v>Bocskaikert</v>
          </cell>
          <cell r="D242" t="str">
            <v>elutasított</v>
          </cell>
          <cell r="F242" t="str">
            <v>TITÁSZ</v>
          </cell>
          <cell r="H242">
            <v>0.495</v>
          </cell>
          <cell r="J242" t="str">
            <v>Igen</v>
          </cell>
          <cell r="K242" t="str">
            <v>Naperőmű - PV farm</v>
          </cell>
          <cell r="L242" t="str">
            <v>SOLARPHOTOVO</v>
          </cell>
          <cell r="O242" t="str">
            <v>Nem</v>
          </cell>
          <cell r="P242">
            <v>0</v>
          </cell>
          <cell r="Q242">
            <v>0</v>
          </cell>
          <cell r="R242" t="str">
            <v>-</v>
          </cell>
          <cell r="T242" t="str">
            <v>pénzügyi biztosíték</v>
          </cell>
          <cell r="U242" t="str">
            <v>nem</v>
          </cell>
          <cell r="V242" t="str">
            <v>TITASZ-2132</v>
          </cell>
          <cell r="AF242">
            <v>49309</v>
          </cell>
          <cell r="BQ242" t="str">
            <v>Hiányos igénybejelentés</v>
          </cell>
        </row>
        <row r="243">
          <cell r="A243" t="str">
            <v>TITASZ-3766</v>
          </cell>
          <cell r="B243" t="str">
            <v>Bocskaikerti Szolárpark Kft.</v>
          </cell>
          <cell r="C243" t="str">
            <v>Bocskaikert</v>
          </cell>
          <cell r="D243" t="str">
            <v>elutasított</v>
          </cell>
          <cell r="F243" t="str">
            <v>TITÁSZ</v>
          </cell>
          <cell r="H243">
            <v>0.495</v>
          </cell>
          <cell r="J243" t="str">
            <v>Igen</v>
          </cell>
          <cell r="K243" t="str">
            <v>Naperőmű - PV farm</v>
          </cell>
          <cell r="L243" t="str">
            <v>SOLARPHOTOVO</v>
          </cell>
          <cell r="O243" t="str">
            <v>Nem</v>
          </cell>
          <cell r="P243">
            <v>0</v>
          </cell>
          <cell r="Q243">
            <v>0</v>
          </cell>
          <cell r="R243" t="str">
            <v>-</v>
          </cell>
          <cell r="T243" t="str">
            <v>pénzügyi biztosíték</v>
          </cell>
          <cell r="U243" t="str">
            <v>nem</v>
          </cell>
          <cell r="V243" t="str">
            <v>TITASZ-2131</v>
          </cell>
          <cell r="AF243">
            <v>49309</v>
          </cell>
          <cell r="BQ243" t="str">
            <v>Hiányos igénybejelentés</v>
          </cell>
        </row>
        <row r="244">
          <cell r="A244" t="str">
            <v>TITASZ-3767</v>
          </cell>
          <cell r="B244" t="str">
            <v>HT Solar PV Betulia Kft.</v>
          </cell>
          <cell r="C244" t="str">
            <v>Nyírpazony</v>
          </cell>
          <cell r="D244" t="str">
            <v>elutasított</v>
          </cell>
          <cell r="E244">
            <v>45658</v>
          </cell>
          <cell r="F244" t="str">
            <v>TITÁSZ</v>
          </cell>
          <cell r="H244">
            <v>5</v>
          </cell>
          <cell r="J244" t="str">
            <v>Igen</v>
          </cell>
          <cell r="K244" t="str">
            <v>Energiatároló</v>
          </cell>
          <cell r="L244" t="str">
            <v>BATTERYSTRG</v>
          </cell>
          <cell r="O244" t="str">
            <v>Nem</v>
          </cell>
          <cell r="P244">
            <v>0</v>
          </cell>
          <cell r="Q244">
            <v>5</v>
          </cell>
          <cell r="R244" t="str">
            <v>igen</v>
          </cell>
          <cell r="S244">
            <v>5</v>
          </cell>
          <cell r="T244" t="str">
            <v>nem</v>
          </cell>
          <cell r="U244" t="str">
            <v>nem</v>
          </cell>
          <cell r="AF244">
            <v>49309</v>
          </cell>
          <cell r="BQ244" t="str">
            <v>Hiányos igénybejelentés</v>
          </cell>
        </row>
        <row r="245">
          <cell r="A245" t="str">
            <v>KE-1420</v>
          </cell>
          <cell r="B245" t="str">
            <v>SolarMore Kft.</v>
          </cell>
          <cell r="C245" t="str">
            <v>Bogács</v>
          </cell>
          <cell r="D245" t="str">
            <v>kiesett</v>
          </cell>
          <cell r="E245" t="str">
            <v>2029. január</v>
          </cell>
          <cell r="F245" t="str">
            <v>ÉMÁSZ</v>
          </cell>
          <cell r="G245" t="str">
            <v>Bogács</v>
          </cell>
          <cell r="H245">
            <v>49.95</v>
          </cell>
          <cell r="I245">
            <v>132</v>
          </cell>
          <cell r="J245" t="str">
            <v>igen</v>
          </cell>
          <cell r="K245" t="str">
            <v>Naperőmű - PV farm</v>
          </cell>
          <cell r="L245" t="str">
            <v>SOLARPHOTOVO</v>
          </cell>
          <cell r="N245" t="str">
            <v>NEM</v>
          </cell>
          <cell r="O245" t="str">
            <v>NEM</v>
          </cell>
          <cell r="P245">
            <v>49.95</v>
          </cell>
          <cell r="Q245">
            <v>0.1</v>
          </cell>
          <cell r="R245" t="str">
            <v>NEM</v>
          </cell>
          <cell r="T245" t="str">
            <v>nem</v>
          </cell>
          <cell r="U245" t="str">
            <v>nem</v>
          </cell>
          <cell r="Y245" t="str">
            <v>BOGA GY1    120.00</v>
          </cell>
          <cell r="AB245">
            <v>6</v>
          </cell>
          <cell r="AC245" t="str">
            <v>EMASZ_524   120.00</v>
          </cell>
          <cell r="AD245" t="str">
            <v>2037Q4</v>
          </cell>
          <cell r="AF245">
            <v>53327</v>
          </cell>
          <cell r="BQ245" t="str">
            <v>54/2024 kormány rendelet</v>
          </cell>
        </row>
        <row r="246">
          <cell r="A246" t="str">
            <v>KE-1421</v>
          </cell>
          <cell r="B246" t="str">
            <v>SolarMore Kft.</v>
          </cell>
          <cell r="C246" t="str">
            <v>Bogács</v>
          </cell>
          <cell r="D246" t="str">
            <v>kiesett</v>
          </cell>
          <cell r="E246" t="str">
            <v>2029. január</v>
          </cell>
          <cell r="F246" t="str">
            <v>ÉMÁSZ</v>
          </cell>
          <cell r="G246" t="str">
            <v>Bogács</v>
          </cell>
          <cell r="H246">
            <v>21.6</v>
          </cell>
          <cell r="I246">
            <v>132</v>
          </cell>
          <cell r="J246" t="str">
            <v>igen</v>
          </cell>
          <cell r="K246" t="str">
            <v>Naperőmű - PV farm</v>
          </cell>
          <cell r="L246" t="str">
            <v>SOLARPHOTOVO</v>
          </cell>
          <cell r="N246" t="str">
            <v>NEM</v>
          </cell>
          <cell r="O246" t="str">
            <v>NEM</v>
          </cell>
          <cell r="P246">
            <v>21.6</v>
          </cell>
          <cell r="Q246">
            <v>0.1</v>
          </cell>
          <cell r="R246" t="str">
            <v>NEM</v>
          </cell>
          <cell r="T246" t="str">
            <v>nem</v>
          </cell>
          <cell r="U246" t="str">
            <v>nem</v>
          </cell>
          <cell r="Y246" t="str">
            <v>BOGA GY1    120.00</v>
          </cell>
          <cell r="AB246">
            <v>6</v>
          </cell>
          <cell r="AC246" t="str">
            <v>EMASZ_525   120.00</v>
          </cell>
          <cell r="AD246" t="str">
            <v>2037Q4</v>
          </cell>
          <cell r="AF246">
            <v>53327</v>
          </cell>
          <cell r="BQ246" t="str">
            <v>54/2024 kormány rendelet</v>
          </cell>
        </row>
        <row r="247">
          <cell r="A247" t="str">
            <v>KE-1422</v>
          </cell>
          <cell r="B247" t="str">
            <v>SolarMore Kft.</v>
          </cell>
          <cell r="C247" t="str">
            <v>Bükkaranyos</v>
          </cell>
          <cell r="D247" t="str">
            <v>kiesett</v>
          </cell>
          <cell r="E247" t="str">
            <v>2029. január</v>
          </cell>
          <cell r="F247" t="str">
            <v>ÉMÁSZ</v>
          </cell>
          <cell r="G247" t="str">
            <v>Nyékládháza</v>
          </cell>
          <cell r="H247">
            <v>15.5</v>
          </cell>
          <cell r="I247">
            <v>132</v>
          </cell>
          <cell r="J247" t="str">
            <v>igen</v>
          </cell>
          <cell r="K247" t="str">
            <v>Naperőmű - PV farm</v>
          </cell>
          <cell r="L247" t="str">
            <v>SOLARPHOTOVO</v>
          </cell>
          <cell r="N247" t="str">
            <v>NEM</v>
          </cell>
          <cell r="O247" t="str">
            <v>NEM</v>
          </cell>
          <cell r="P247">
            <v>15.5</v>
          </cell>
          <cell r="Q247">
            <v>0.06</v>
          </cell>
          <cell r="R247" t="str">
            <v>NEM</v>
          </cell>
          <cell r="T247" t="str">
            <v>nem</v>
          </cell>
          <cell r="U247" t="str">
            <v>nem</v>
          </cell>
          <cell r="Y247" t="str">
            <v>NYEK GY1    120.00</v>
          </cell>
          <cell r="AB247">
            <v>3</v>
          </cell>
          <cell r="AC247" t="str">
            <v>EMASZ_486   120.00</v>
          </cell>
          <cell r="AD247" t="str">
            <v>2034Q4</v>
          </cell>
          <cell r="AF247">
            <v>52231</v>
          </cell>
          <cell r="BQ247" t="str">
            <v>54/2024 kormány rendelet</v>
          </cell>
        </row>
        <row r="248">
          <cell r="A248" t="str">
            <v>KE-1423</v>
          </cell>
          <cell r="B248" t="str">
            <v>GÜN Solar Kft.</v>
          </cell>
          <cell r="C248" t="str">
            <v>Csenyéte</v>
          </cell>
          <cell r="D248" t="str">
            <v>kiesett</v>
          </cell>
          <cell r="E248" t="str">
            <v>2029. január</v>
          </cell>
          <cell r="F248" t="str">
            <v>ÉMÁSZ</v>
          </cell>
          <cell r="G248" t="str">
            <v>Csenyéte</v>
          </cell>
          <cell r="H248">
            <v>45.2</v>
          </cell>
          <cell r="I248">
            <v>132</v>
          </cell>
          <cell r="J248" t="str">
            <v>igen</v>
          </cell>
          <cell r="K248" t="str">
            <v>Naperőmű - PV farm</v>
          </cell>
          <cell r="L248" t="str">
            <v>SOLARPHOTOVO</v>
          </cell>
          <cell r="N248" t="str">
            <v>NEM</v>
          </cell>
          <cell r="O248" t="str">
            <v>NEM</v>
          </cell>
          <cell r="P248">
            <v>45.2</v>
          </cell>
          <cell r="Q248">
            <v>0.1</v>
          </cell>
          <cell r="R248" t="str">
            <v>NEM</v>
          </cell>
          <cell r="T248" t="str">
            <v>nem</v>
          </cell>
          <cell r="U248" t="str">
            <v>nem</v>
          </cell>
          <cell r="Y248" t="str">
            <v>CSTE GY1    120.00</v>
          </cell>
          <cell r="AB248">
            <v>3</v>
          </cell>
          <cell r="AC248" t="str">
            <v>EMASZ_526   120.00</v>
          </cell>
          <cell r="AD248" t="str">
            <v>2034Q4</v>
          </cell>
          <cell r="AF248">
            <v>52231</v>
          </cell>
          <cell r="BQ248" t="str">
            <v>54/2024 kormány rendelet</v>
          </cell>
        </row>
        <row r="249">
          <cell r="A249" t="str">
            <v>KE-1424</v>
          </cell>
          <cell r="B249" t="str">
            <v>GÜN Solar Kft.</v>
          </cell>
          <cell r="C249" t="str">
            <v>Csenyéte</v>
          </cell>
          <cell r="D249" t="str">
            <v>kiesett</v>
          </cell>
          <cell r="E249" t="str">
            <v>2029. január</v>
          </cell>
          <cell r="F249" t="str">
            <v>ÉMÁSZ</v>
          </cell>
          <cell r="G249" t="str">
            <v>Csenyéte</v>
          </cell>
          <cell r="H249">
            <v>30.2</v>
          </cell>
          <cell r="I249">
            <v>132</v>
          </cell>
          <cell r="J249" t="str">
            <v>igen</v>
          </cell>
          <cell r="K249" t="str">
            <v>Naperőmű - PV farm</v>
          </cell>
          <cell r="L249" t="str">
            <v>SOLARPHOTOVO</v>
          </cell>
          <cell r="N249" t="str">
            <v>NEM</v>
          </cell>
          <cell r="O249" t="str">
            <v>NEM</v>
          </cell>
          <cell r="P249">
            <v>30.2</v>
          </cell>
          <cell r="Q249">
            <v>0.1</v>
          </cell>
          <cell r="R249" t="str">
            <v>NEM</v>
          </cell>
          <cell r="T249" t="str">
            <v>nem</v>
          </cell>
          <cell r="U249" t="str">
            <v>nem</v>
          </cell>
          <cell r="Y249" t="str">
            <v>CSTE GY1    120.00</v>
          </cell>
          <cell r="AB249">
            <v>3</v>
          </cell>
          <cell r="AC249" t="str">
            <v>EMASZ_527   120.00</v>
          </cell>
          <cell r="AD249" t="str">
            <v>2034Q4</v>
          </cell>
          <cell r="AF249">
            <v>52231</v>
          </cell>
          <cell r="BQ249" t="str">
            <v>54/2024 kormány rendelet</v>
          </cell>
        </row>
        <row r="250">
          <cell r="A250" t="str">
            <v>KE-1425</v>
          </cell>
          <cell r="B250" t="str">
            <v>SolarMore Kft.</v>
          </cell>
          <cell r="C250" t="str">
            <v>Rudolftelep</v>
          </cell>
          <cell r="D250" t="str">
            <v>kiesett</v>
          </cell>
          <cell r="E250" t="str">
            <v>2029. január</v>
          </cell>
          <cell r="F250" t="str">
            <v>ÉMÁSZ</v>
          </cell>
          <cell r="G250" t="str">
            <v>Rudolftelep</v>
          </cell>
          <cell r="H250">
            <v>28.4</v>
          </cell>
          <cell r="I250">
            <v>132</v>
          </cell>
          <cell r="J250" t="str">
            <v>igen</v>
          </cell>
          <cell r="K250" t="str">
            <v>Naperőmű - PV farm</v>
          </cell>
          <cell r="L250" t="str">
            <v>SOLARPHOTOVO</v>
          </cell>
          <cell r="N250" t="str">
            <v>NEM</v>
          </cell>
          <cell r="O250" t="str">
            <v>NEM</v>
          </cell>
          <cell r="P250">
            <v>28.4</v>
          </cell>
          <cell r="Q250">
            <v>0.1</v>
          </cell>
          <cell r="R250" t="str">
            <v>NEM</v>
          </cell>
          <cell r="T250" t="str">
            <v>nem</v>
          </cell>
          <cell r="U250" t="str">
            <v>nem</v>
          </cell>
          <cell r="Y250" t="str">
            <v>RUDO GY1    120.00</v>
          </cell>
          <cell r="AB250">
            <v>6</v>
          </cell>
          <cell r="AC250" t="str">
            <v>EMASZ_528   120.00</v>
          </cell>
          <cell r="AD250" t="str">
            <v>2037Q4</v>
          </cell>
          <cell r="AF250">
            <v>53327</v>
          </cell>
          <cell r="BQ250" t="str">
            <v>54/2024 kormány rendelet</v>
          </cell>
        </row>
        <row r="251">
          <cell r="A251" t="str">
            <v>KE-1426</v>
          </cell>
          <cell r="B251" t="str">
            <v>SolarMore Kft.</v>
          </cell>
          <cell r="C251" t="str">
            <v>Serényfalva</v>
          </cell>
          <cell r="D251" t="str">
            <v>kiesett</v>
          </cell>
          <cell r="E251" t="str">
            <v>2029. január</v>
          </cell>
          <cell r="F251" t="str">
            <v>ÉMÁSZ</v>
          </cell>
          <cell r="G251" t="str">
            <v>Serényfalva</v>
          </cell>
          <cell r="H251">
            <v>23.2</v>
          </cell>
          <cell r="I251">
            <v>132</v>
          </cell>
          <cell r="J251" t="str">
            <v>igen</v>
          </cell>
          <cell r="K251" t="str">
            <v>Naperőmű - PV farm</v>
          </cell>
          <cell r="L251" t="str">
            <v>SOLARPHOTOVO</v>
          </cell>
          <cell r="N251" t="str">
            <v>NEM</v>
          </cell>
          <cell r="O251" t="str">
            <v>NEM</v>
          </cell>
          <cell r="P251">
            <v>23.2</v>
          </cell>
          <cell r="Q251">
            <v>0.1</v>
          </cell>
          <cell r="R251" t="str">
            <v>NEM</v>
          </cell>
          <cell r="T251" t="str">
            <v>nem</v>
          </cell>
          <cell r="U251" t="str">
            <v>nem</v>
          </cell>
          <cell r="Y251" t="str">
            <v>SERF GY1    120.00</v>
          </cell>
          <cell r="AB251">
            <v>6</v>
          </cell>
          <cell r="AC251" t="str">
            <v>EMASZ_529   120.00</v>
          </cell>
          <cell r="AD251" t="str">
            <v>2037Q4</v>
          </cell>
          <cell r="AF251">
            <v>53327</v>
          </cell>
          <cell r="BQ251" t="str">
            <v>54/2024 kormány rendelet</v>
          </cell>
        </row>
        <row r="252">
          <cell r="A252" t="str">
            <v>KE-1427</v>
          </cell>
          <cell r="B252" t="str">
            <v>GÜN Solar Kft.</v>
          </cell>
          <cell r="C252" t="str">
            <v>Verseg</v>
          </cell>
          <cell r="D252" t="str">
            <v>kiesett</v>
          </cell>
          <cell r="E252" t="str">
            <v>2029. január</v>
          </cell>
          <cell r="F252" t="str">
            <v>ÉMÁSZ</v>
          </cell>
          <cell r="G252" t="str">
            <v>Verseg</v>
          </cell>
          <cell r="H252">
            <v>49.95</v>
          </cell>
          <cell r="I252">
            <v>132</v>
          </cell>
          <cell r="J252" t="str">
            <v>igen</v>
          </cell>
          <cell r="K252" t="str">
            <v>Naperőmű - PV farm</v>
          </cell>
          <cell r="L252" t="str">
            <v>SOLARPHOTOVO</v>
          </cell>
          <cell r="N252" t="str">
            <v>NEM</v>
          </cell>
          <cell r="O252" t="str">
            <v>NEM</v>
          </cell>
          <cell r="P252">
            <v>49.95</v>
          </cell>
          <cell r="Q252">
            <v>0.1</v>
          </cell>
          <cell r="R252" t="str">
            <v>NEM</v>
          </cell>
          <cell r="T252" t="str">
            <v>nem</v>
          </cell>
          <cell r="U252" t="str">
            <v>nem</v>
          </cell>
          <cell r="Y252" t="str">
            <v>VSEG GY1    120.00</v>
          </cell>
          <cell r="AB252">
            <v>6</v>
          </cell>
          <cell r="AC252" t="str">
            <v>EMASZ_530   120.00</v>
          </cell>
          <cell r="AD252" t="str">
            <v>2037Q4</v>
          </cell>
          <cell r="AF252">
            <v>53327</v>
          </cell>
          <cell r="BQ252" t="str">
            <v>54/2024 kormány rendelet</v>
          </cell>
        </row>
        <row r="253">
          <cell r="A253" t="str">
            <v>KE-1444</v>
          </cell>
          <cell r="B253" t="str">
            <v>Hegyköz-Solar Kft</v>
          </cell>
          <cell r="C253" t="str">
            <v>Vilyvitány</v>
          </cell>
          <cell r="D253" t="str">
            <v>kiesett</v>
          </cell>
          <cell r="E253" t="str">
            <v>2025. június</v>
          </cell>
          <cell r="F253" t="str">
            <v>ÉMÁSZ</v>
          </cell>
          <cell r="G253" t="str">
            <v>Károlyfalva</v>
          </cell>
          <cell r="H253">
            <v>1</v>
          </cell>
          <cell r="I253">
            <v>22</v>
          </cell>
          <cell r="J253" t="str">
            <v>igen</v>
          </cell>
          <cell r="K253" t="str">
            <v>Naperőmű - PV farm</v>
          </cell>
          <cell r="L253" t="str">
            <v>SOLARPHOTOVO</v>
          </cell>
          <cell r="N253" t="str">
            <v>NEM</v>
          </cell>
          <cell r="O253" t="str">
            <v>NEM</v>
          </cell>
          <cell r="P253">
            <v>1</v>
          </cell>
          <cell r="Q253">
            <v>1</v>
          </cell>
          <cell r="R253" t="str">
            <v>IGEN</v>
          </cell>
          <cell r="T253" t="str">
            <v>nem</v>
          </cell>
          <cell r="U253" t="str">
            <v>nem</v>
          </cell>
          <cell r="Y253" t="str">
            <v>KFAL 222    22.000</v>
          </cell>
          <cell r="AB253">
            <v>2</v>
          </cell>
          <cell r="AC253" t="str">
            <v>KFAL KE0    22.000</v>
          </cell>
          <cell r="AD253" t="str">
            <v>2030Q4</v>
          </cell>
          <cell r="AF253">
            <v>50405</v>
          </cell>
          <cell r="BQ253" t="str">
            <v>54/2024 kormány rendelet</v>
          </cell>
        </row>
        <row r="254">
          <cell r="A254" t="str">
            <v>KE-1444</v>
          </cell>
          <cell r="B254" t="str">
            <v>Hegyköz-Solar Kft</v>
          </cell>
          <cell r="C254" t="str">
            <v>Vilyvitány</v>
          </cell>
          <cell r="D254" t="str">
            <v>kiesett</v>
          </cell>
          <cell r="E254" t="str">
            <v>2025. június</v>
          </cell>
          <cell r="F254" t="str">
            <v>ÉMÁSZ</v>
          </cell>
          <cell r="G254" t="str">
            <v>Károlyfalva</v>
          </cell>
          <cell r="H254">
            <v>1</v>
          </cell>
          <cell r="I254">
            <v>22</v>
          </cell>
          <cell r="J254" t="str">
            <v>igen</v>
          </cell>
          <cell r="L254" t="str">
            <v>BATTERYSTRG</v>
          </cell>
          <cell r="N254" t="str">
            <v>NEM</v>
          </cell>
          <cell r="O254" t="str">
            <v>NEM</v>
          </cell>
          <cell r="P254">
            <v>1</v>
          </cell>
          <cell r="Q254">
            <v>1</v>
          </cell>
          <cell r="R254" t="str">
            <v>IGEN</v>
          </cell>
          <cell r="S254">
            <v>2.1</v>
          </cell>
          <cell r="T254" t="str">
            <v>nem</v>
          </cell>
          <cell r="U254" t="str">
            <v>nem</v>
          </cell>
          <cell r="Y254" t="str">
            <v>KFAL 222    22.000</v>
          </cell>
          <cell r="AB254">
            <v>2</v>
          </cell>
          <cell r="AC254" t="str">
            <v>KFAL KE0    22.000</v>
          </cell>
          <cell r="AD254" t="str">
            <v>2030Q4</v>
          </cell>
          <cell r="AE254">
            <v>47848</v>
          </cell>
          <cell r="AF254">
            <v>50405</v>
          </cell>
          <cell r="BQ254" t="str">
            <v>54/2024 kormány rendelet</v>
          </cell>
        </row>
        <row r="255">
          <cell r="A255" t="str">
            <v>KE-1445</v>
          </cell>
          <cell r="B255" t="str">
            <v>Szent Imrey Pál</v>
          </cell>
          <cell r="C255" t="str">
            <v>Encs</v>
          </cell>
          <cell r="D255" t="str">
            <v>kiesett</v>
          </cell>
          <cell r="E255" t="str">
            <v>2026. június</v>
          </cell>
          <cell r="F255" t="str">
            <v>ÉMÁSZ</v>
          </cell>
          <cell r="G255" t="str">
            <v>Encs</v>
          </cell>
          <cell r="H255">
            <v>0.5</v>
          </cell>
          <cell r="I255">
            <v>22</v>
          </cell>
          <cell r="J255" t="str">
            <v>igen</v>
          </cell>
          <cell r="K255" t="str">
            <v>Naperőmű - PV farm</v>
          </cell>
          <cell r="L255" t="str">
            <v>SOLARPHOTOVO</v>
          </cell>
          <cell r="N255" t="str">
            <v>NEM</v>
          </cell>
          <cell r="O255" t="str">
            <v>NEM</v>
          </cell>
          <cell r="P255">
            <v>0.5</v>
          </cell>
          <cell r="Q255">
            <v>0.02</v>
          </cell>
          <cell r="R255" t="str">
            <v>NEM</v>
          </cell>
          <cell r="T255" t="str">
            <v>nem</v>
          </cell>
          <cell r="U255" t="str">
            <v>nem</v>
          </cell>
          <cell r="Y255" t="str">
            <v>ENCS 22A    22.000</v>
          </cell>
          <cell r="AB255">
            <v>2</v>
          </cell>
          <cell r="AC255" t="str">
            <v>ENCS KE0    22.000</v>
          </cell>
          <cell r="AD255" t="str">
            <v>2030Q4</v>
          </cell>
          <cell r="AF255">
            <v>50405</v>
          </cell>
          <cell r="BQ255" t="str">
            <v>54/2024 kormány rendelet</v>
          </cell>
        </row>
        <row r="256">
          <cell r="A256" t="str">
            <v>KE-1446</v>
          </cell>
          <cell r="B256" t="str">
            <v>Szent Imrey Pál</v>
          </cell>
          <cell r="C256" t="str">
            <v>Encs</v>
          </cell>
          <cell r="D256" t="str">
            <v>kiesett</v>
          </cell>
          <cell r="E256" t="str">
            <v>2026. június</v>
          </cell>
          <cell r="F256" t="str">
            <v>ÉMÁSZ</v>
          </cell>
          <cell r="G256" t="str">
            <v>Encs</v>
          </cell>
          <cell r="H256">
            <v>0.5</v>
          </cell>
          <cell r="I256">
            <v>22</v>
          </cell>
          <cell r="J256" t="str">
            <v>igen</v>
          </cell>
          <cell r="K256" t="str">
            <v>Naperőmű - PV farm</v>
          </cell>
          <cell r="L256" t="str">
            <v>SOLARPHOTOVO</v>
          </cell>
          <cell r="N256" t="str">
            <v>NEM</v>
          </cell>
          <cell r="O256" t="str">
            <v>NEM</v>
          </cell>
          <cell r="P256">
            <v>0.5</v>
          </cell>
          <cell r="Q256">
            <v>0.02</v>
          </cell>
          <cell r="R256" t="str">
            <v>NEM</v>
          </cell>
          <cell r="T256" t="str">
            <v>nem</v>
          </cell>
          <cell r="U256" t="str">
            <v>nem</v>
          </cell>
          <cell r="Y256" t="str">
            <v>ENCS 22A    22.000</v>
          </cell>
          <cell r="AB256">
            <v>2</v>
          </cell>
          <cell r="AC256" t="str">
            <v>ENCS KE1    22.000</v>
          </cell>
          <cell r="AD256" t="str">
            <v>2030Q4</v>
          </cell>
          <cell r="AF256">
            <v>50405</v>
          </cell>
          <cell r="BQ256" t="str">
            <v>54/2024 kormány rendelet</v>
          </cell>
        </row>
        <row r="257">
          <cell r="A257" t="str">
            <v>KE-1447</v>
          </cell>
          <cell r="B257" t="str">
            <v>Szent Imrey Pál</v>
          </cell>
          <cell r="C257" t="str">
            <v>Encs</v>
          </cell>
          <cell r="D257" t="str">
            <v>kiesett</v>
          </cell>
          <cell r="E257" t="str">
            <v>2026. június</v>
          </cell>
          <cell r="F257" t="str">
            <v>ÉMÁSZ</v>
          </cell>
          <cell r="G257" t="str">
            <v>Encs</v>
          </cell>
          <cell r="H257">
            <v>0.5</v>
          </cell>
          <cell r="I257">
            <v>22</v>
          </cell>
          <cell r="J257" t="str">
            <v>igen</v>
          </cell>
          <cell r="K257" t="str">
            <v>Naperőmű - PV farm</v>
          </cell>
          <cell r="L257" t="str">
            <v>SOLARPHOTOVO</v>
          </cell>
          <cell r="N257" t="str">
            <v>NEM</v>
          </cell>
          <cell r="O257" t="str">
            <v>NEM</v>
          </cell>
          <cell r="P257">
            <v>0.5</v>
          </cell>
          <cell r="Q257">
            <v>0.02</v>
          </cell>
          <cell r="R257" t="str">
            <v>NEM</v>
          </cell>
          <cell r="T257" t="str">
            <v>nem</v>
          </cell>
          <cell r="U257" t="str">
            <v>nem</v>
          </cell>
          <cell r="Y257" t="str">
            <v>ENCS 22A    22.000</v>
          </cell>
          <cell r="AB257">
            <v>2</v>
          </cell>
          <cell r="AC257" t="str">
            <v>ENCS KE2    22.000</v>
          </cell>
          <cell r="AD257" t="str">
            <v>2030Q4</v>
          </cell>
          <cell r="AF257">
            <v>50405</v>
          </cell>
          <cell r="BQ257" t="str">
            <v>54/2024 kormány rendelet</v>
          </cell>
        </row>
        <row r="258">
          <cell r="A258" t="str">
            <v>KE-1448</v>
          </cell>
          <cell r="B258" t="str">
            <v>Szent Imrey Pál</v>
          </cell>
          <cell r="C258" t="str">
            <v>Hidasnémeti</v>
          </cell>
          <cell r="D258" t="str">
            <v>kiesett</v>
          </cell>
          <cell r="E258" t="str">
            <v>2026. június</v>
          </cell>
          <cell r="F258" t="str">
            <v>ÉMÁSZ</v>
          </cell>
          <cell r="G258" t="str">
            <v>Encs</v>
          </cell>
          <cell r="H258">
            <v>0.5</v>
          </cell>
          <cell r="I258">
            <v>22</v>
          </cell>
          <cell r="J258" t="str">
            <v>igen</v>
          </cell>
          <cell r="K258" t="str">
            <v>Naperőmű - PV farm</v>
          </cell>
          <cell r="L258" t="str">
            <v>SOLARPHOTOVO</v>
          </cell>
          <cell r="N258" t="str">
            <v>NEM</v>
          </cell>
          <cell r="O258" t="str">
            <v>NEM</v>
          </cell>
          <cell r="P258">
            <v>0.5</v>
          </cell>
          <cell r="Q258">
            <v>0.02</v>
          </cell>
          <cell r="R258" t="str">
            <v>NEM</v>
          </cell>
          <cell r="T258" t="str">
            <v>nem</v>
          </cell>
          <cell r="U258" t="str">
            <v>nem</v>
          </cell>
          <cell r="Y258" t="str">
            <v>ENCS 22A    22.000</v>
          </cell>
          <cell r="AB258">
            <v>2</v>
          </cell>
          <cell r="AC258" t="str">
            <v>ENCS KE3    22.000</v>
          </cell>
          <cell r="AD258" t="str">
            <v>2030Q4</v>
          </cell>
          <cell r="AF258">
            <v>50405</v>
          </cell>
          <cell r="BQ258" t="str">
            <v>54/2024 kormány rendelet</v>
          </cell>
        </row>
        <row r="259">
          <cell r="A259" t="str">
            <v>KE-1449</v>
          </cell>
          <cell r="B259" t="str">
            <v>KKE-WEST kft</v>
          </cell>
          <cell r="C259" t="str">
            <v>Tura</v>
          </cell>
          <cell r="D259" t="str">
            <v>kiesett</v>
          </cell>
          <cell r="E259" t="str">
            <v>2026. július</v>
          </cell>
          <cell r="F259" t="str">
            <v>ÉMÁSZ</v>
          </cell>
          <cell r="G259" t="str">
            <v>Hatvan</v>
          </cell>
          <cell r="H259">
            <v>5</v>
          </cell>
          <cell r="I259">
            <v>22</v>
          </cell>
          <cell r="J259" t="str">
            <v>igen</v>
          </cell>
          <cell r="K259" t="str">
            <v>Naperőmű - PV farm</v>
          </cell>
          <cell r="L259" t="str">
            <v>SOLARPHOTOVO</v>
          </cell>
          <cell r="N259" t="str">
            <v>NEM</v>
          </cell>
          <cell r="O259" t="str">
            <v>NEM</v>
          </cell>
          <cell r="P259">
            <v>5</v>
          </cell>
          <cell r="Q259">
            <v>2</v>
          </cell>
          <cell r="R259" t="str">
            <v>NEM</v>
          </cell>
          <cell r="T259" t="str">
            <v>nem</v>
          </cell>
          <cell r="U259" t="str">
            <v>nem</v>
          </cell>
          <cell r="Y259" t="str">
            <v>HATV 221    22.000</v>
          </cell>
          <cell r="AB259">
            <v>2</v>
          </cell>
          <cell r="AC259" t="str">
            <v>HATV KE0    22.000</v>
          </cell>
          <cell r="AD259" t="str">
            <v>2030Q4</v>
          </cell>
          <cell r="AF259">
            <v>50405</v>
          </cell>
          <cell r="BQ259" t="str">
            <v>54/2024 kormány rendelet</v>
          </cell>
        </row>
        <row r="260">
          <cell r="A260" t="str">
            <v>KE-1449</v>
          </cell>
          <cell r="B260" t="str">
            <v>KKE-WEST kft</v>
          </cell>
          <cell r="C260" t="str">
            <v>Tura</v>
          </cell>
          <cell r="D260" t="str">
            <v>kiesett</v>
          </cell>
          <cell r="E260" t="str">
            <v>2026. július</v>
          </cell>
          <cell r="F260" t="str">
            <v>ÉMÁSZ</v>
          </cell>
          <cell r="G260" t="str">
            <v>Hatvan</v>
          </cell>
          <cell r="H260">
            <v>2</v>
          </cell>
          <cell r="I260">
            <v>22</v>
          </cell>
          <cell r="J260" t="str">
            <v>igen</v>
          </cell>
          <cell r="L260" t="str">
            <v>BATTERYSTRG</v>
          </cell>
          <cell r="N260" t="str">
            <v>NEM</v>
          </cell>
          <cell r="O260" t="str">
            <v>NEM</v>
          </cell>
          <cell r="P260">
            <v>5</v>
          </cell>
          <cell r="Q260">
            <v>2</v>
          </cell>
          <cell r="R260" t="str">
            <v>NEM</v>
          </cell>
          <cell r="S260">
            <v>4</v>
          </cell>
          <cell r="T260" t="str">
            <v>nem</v>
          </cell>
          <cell r="U260" t="str">
            <v>nem</v>
          </cell>
          <cell r="Y260" t="str">
            <v>HATV 221    22.000</v>
          </cell>
          <cell r="AB260">
            <v>2</v>
          </cell>
          <cell r="AC260" t="str">
            <v>HATV KE0    22.000</v>
          </cell>
          <cell r="AD260" t="str">
            <v>2030Q4</v>
          </cell>
          <cell r="AE260">
            <v>47848</v>
          </cell>
          <cell r="AF260">
            <v>50405</v>
          </cell>
          <cell r="BQ260" t="str">
            <v>54/2024 kormány rendelet</v>
          </cell>
        </row>
        <row r="261">
          <cell r="A261" t="str">
            <v>KE-1450</v>
          </cell>
          <cell r="B261" t="str">
            <v>Zemplén Agri-Pro kft.</v>
          </cell>
          <cell r="C261" t="str">
            <v>Györgytarló</v>
          </cell>
          <cell r="D261" t="str">
            <v>kiesett</v>
          </cell>
          <cell r="E261" t="str">
            <v>2025. március</v>
          </cell>
          <cell r="F261" t="str">
            <v>ÉMÁSZ</v>
          </cell>
          <cell r="G261" t="str">
            <v>Károlyfalva</v>
          </cell>
          <cell r="H261">
            <v>1</v>
          </cell>
          <cell r="I261">
            <v>22</v>
          </cell>
          <cell r="J261" t="str">
            <v>igen</v>
          </cell>
          <cell r="K261" t="str">
            <v>Naperőmű - PV farm</v>
          </cell>
          <cell r="L261" t="str">
            <v>SOLARPHOTOVO</v>
          </cell>
          <cell r="N261" t="str">
            <v>NEM</v>
          </cell>
          <cell r="O261" t="str">
            <v>NEM</v>
          </cell>
          <cell r="P261">
            <v>1</v>
          </cell>
          <cell r="Q261">
            <v>1</v>
          </cell>
          <cell r="R261" t="str">
            <v>IGEN</v>
          </cell>
          <cell r="T261" t="str">
            <v>nem</v>
          </cell>
          <cell r="U261" t="str">
            <v>nem</v>
          </cell>
          <cell r="Y261" t="str">
            <v>KFAL 222    22.000</v>
          </cell>
          <cell r="AB261">
            <v>2</v>
          </cell>
          <cell r="AC261" t="str">
            <v>KFAL KE1    22.000</v>
          </cell>
          <cell r="AD261" t="str">
            <v>2030Q4</v>
          </cell>
          <cell r="AF261">
            <v>50405</v>
          </cell>
          <cell r="BQ261" t="str">
            <v>54/2024 kormány rendelet</v>
          </cell>
        </row>
        <row r="262">
          <cell r="A262" t="str">
            <v>KE-1450</v>
          </cell>
          <cell r="B262" t="str">
            <v>Zemplén Agri-Pro kft.</v>
          </cell>
          <cell r="C262" t="str">
            <v>Györgytarló</v>
          </cell>
          <cell r="D262" t="str">
            <v>kiesett</v>
          </cell>
          <cell r="E262" t="str">
            <v>2025. március</v>
          </cell>
          <cell r="F262" t="str">
            <v>ÉMÁSZ</v>
          </cell>
          <cell r="G262" t="str">
            <v>Károlyfalva</v>
          </cell>
          <cell r="H262">
            <v>1</v>
          </cell>
          <cell r="I262">
            <v>22</v>
          </cell>
          <cell r="J262" t="str">
            <v>igen</v>
          </cell>
          <cell r="L262" t="str">
            <v>BATTERYSTRG</v>
          </cell>
          <cell r="N262" t="str">
            <v>NEM</v>
          </cell>
          <cell r="O262" t="str">
            <v>NEM</v>
          </cell>
          <cell r="P262">
            <v>1</v>
          </cell>
          <cell r="Q262">
            <v>1</v>
          </cell>
          <cell r="R262" t="str">
            <v>IGEN</v>
          </cell>
          <cell r="S262">
            <v>2.1</v>
          </cell>
          <cell r="T262" t="str">
            <v>nem</v>
          </cell>
          <cell r="U262" t="str">
            <v>nem</v>
          </cell>
          <cell r="Y262" t="str">
            <v>KFAL 222    22.000</v>
          </cell>
          <cell r="AB262">
            <v>2</v>
          </cell>
          <cell r="AC262" t="str">
            <v>KFAL KE1    22.000</v>
          </cell>
          <cell r="AD262" t="str">
            <v>2030Q4</v>
          </cell>
          <cell r="AE262">
            <v>47848</v>
          </cell>
          <cell r="AF262">
            <v>50405</v>
          </cell>
          <cell r="BQ262" t="str">
            <v>54/2024 kormány rendelet</v>
          </cell>
        </row>
        <row r="263">
          <cell r="A263" t="str">
            <v>KE-1451</v>
          </cell>
          <cell r="B263" t="str">
            <v>Köveshegy Napelem-park Kft.</v>
          </cell>
          <cell r="C263" t="str">
            <v>Györgytarló</v>
          </cell>
          <cell r="D263" t="str">
            <v>kiesett</v>
          </cell>
          <cell r="E263" t="str">
            <v>2025. február</v>
          </cell>
          <cell r="F263" t="str">
            <v>ÉMÁSZ</v>
          </cell>
          <cell r="G263" t="str">
            <v>Károlyfalva</v>
          </cell>
          <cell r="H263">
            <v>0.6</v>
          </cell>
          <cell r="I263">
            <v>22</v>
          </cell>
          <cell r="J263" t="str">
            <v>igen</v>
          </cell>
          <cell r="K263" t="str">
            <v>Naperőmű - PV farm</v>
          </cell>
          <cell r="L263" t="str">
            <v>SOLARPHOTOVO</v>
          </cell>
          <cell r="N263" t="str">
            <v>NEM</v>
          </cell>
          <cell r="O263" t="str">
            <v>NEM</v>
          </cell>
          <cell r="P263">
            <v>0.6</v>
          </cell>
          <cell r="Q263">
            <v>0.5</v>
          </cell>
          <cell r="R263" t="str">
            <v>IGEN</v>
          </cell>
          <cell r="T263" t="str">
            <v>nem</v>
          </cell>
          <cell r="U263" t="str">
            <v>nem</v>
          </cell>
          <cell r="Y263" t="str">
            <v>KFAL 222    22.000</v>
          </cell>
          <cell r="AB263">
            <v>2</v>
          </cell>
          <cell r="AC263" t="str">
            <v>KFAL KE2    22.000</v>
          </cell>
          <cell r="AD263" t="str">
            <v>2030Q4</v>
          </cell>
          <cell r="AF263">
            <v>50405</v>
          </cell>
          <cell r="BQ263" t="str">
            <v>54/2024 kormány rendelet</v>
          </cell>
        </row>
        <row r="264">
          <cell r="A264" t="str">
            <v>KE-1451</v>
          </cell>
          <cell r="B264" t="str">
            <v>Köveshegy Napelem-park Kft.</v>
          </cell>
          <cell r="C264" t="str">
            <v>Györgytarló</v>
          </cell>
          <cell r="D264" t="str">
            <v>kiesett</v>
          </cell>
          <cell r="E264" t="str">
            <v>2025. február</v>
          </cell>
          <cell r="F264" t="str">
            <v>ÉMÁSZ</v>
          </cell>
          <cell r="G264" t="str">
            <v>Károlyfalva</v>
          </cell>
          <cell r="H264">
            <v>0.5</v>
          </cell>
          <cell r="I264">
            <v>22</v>
          </cell>
          <cell r="J264" t="str">
            <v>igen</v>
          </cell>
          <cell r="L264" t="str">
            <v>BATTERYSTRG</v>
          </cell>
          <cell r="N264" t="str">
            <v>NEM</v>
          </cell>
          <cell r="O264" t="str">
            <v>NEM</v>
          </cell>
          <cell r="P264">
            <v>0.6</v>
          </cell>
          <cell r="Q264">
            <v>0.5</v>
          </cell>
          <cell r="R264" t="str">
            <v>IGEN</v>
          </cell>
          <cell r="S264">
            <v>1.1000000000000001</v>
          </cell>
          <cell r="T264" t="str">
            <v>nem</v>
          </cell>
          <cell r="U264" t="str">
            <v>nem</v>
          </cell>
          <cell r="Y264" t="str">
            <v>KFAL 222    22.000</v>
          </cell>
          <cell r="AB264">
            <v>2</v>
          </cell>
          <cell r="AC264" t="str">
            <v>KFAL KE2    22.000</v>
          </cell>
          <cell r="AD264" t="str">
            <v>2030Q4</v>
          </cell>
          <cell r="AE264">
            <v>47848</v>
          </cell>
          <cell r="AF264">
            <v>50405</v>
          </cell>
          <cell r="BQ264" t="str">
            <v>54/2024 kormány rendelet</v>
          </cell>
        </row>
        <row r="265">
          <cell r="A265" t="str">
            <v>KE-1452</v>
          </cell>
          <cell r="B265" t="str">
            <v>NICHOLAS BROTHERS KFT</v>
          </cell>
          <cell r="C265" t="str">
            <v>Bodroghalom</v>
          </cell>
          <cell r="D265" t="str">
            <v>elutasított</v>
          </cell>
          <cell r="E265" t="str">
            <v>2025. február</v>
          </cell>
          <cell r="F265" t="str">
            <v>ÉMÁSZ</v>
          </cell>
          <cell r="H265">
            <v>0.999</v>
          </cell>
          <cell r="J265" t="str">
            <v>igen</v>
          </cell>
          <cell r="L265" t="str">
            <v>BATTERYSTRG</v>
          </cell>
          <cell r="N265" t="str">
            <v>NEM</v>
          </cell>
          <cell r="O265" t="str">
            <v>NEM</v>
          </cell>
          <cell r="P265">
            <v>0</v>
          </cell>
          <cell r="Q265">
            <v>0.9</v>
          </cell>
          <cell r="R265" t="str">
            <v>NEM</v>
          </cell>
          <cell r="S265">
            <v>1.9</v>
          </cell>
          <cell r="T265" t="str">
            <v>nem</v>
          </cell>
          <cell r="U265" t="str">
            <v>igen</v>
          </cell>
          <cell r="V265" t="str">
            <v>KE-986</v>
          </cell>
          <cell r="AF265">
            <v>49309</v>
          </cell>
          <cell r="BQ265" t="str">
            <v>Nem jogos igénybejelentés</v>
          </cell>
        </row>
        <row r="266">
          <cell r="A266" t="str">
            <v>KE-1453</v>
          </cell>
          <cell r="B266" t="str">
            <v>Köveshegy Napelem-park Kft.</v>
          </cell>
          <cell r="C266" t="str">
            <v>Sárospatak</v>
          </cell>
          <cell r="D266" t="str">
            <v>elutasított</v>
          </cell>
          <cell r="E266" t="str">
            <v>2025. február</v>
          </cell>
          <cell r="F266" t="str">
            <v>ÉMÁSZ</v>
          </cell>
          <cell r="H266">
            <v>0.499</v>
          </cell>
          <cell r="J266" t="str">
            <v>igen</v>
          </cell>
          <cell r="L266" t="str">
            <v>BATTERYSTRG</v>
          </cell>
          <cell r="N266" t="str">
            <v>NEM</v>
          </cell>
          <cell r="O266" t="str">
            <v>NEM</v>
          </cell>
          <cell r="P266">
            <v>0</v>
          </cell>
          <cell r="Q266">
            <v>0.4</v>
          </cell>
          <cell r="R266" t="str">
            <v>NEM</v>
          </cell>
          <cell r="S266">
            <v>0.9</v>
          </cell>
          <cell r="T266" t="str">
            <v>nem</v>
          </cell>
          <cell r="U266" t="str">
            <v>igen</v>
          </cell>
          <cell r="V266" t="str">
            <v>KE-990</v>
          </cell>
          <cell r="AF266">
            <v>49309</v>
          </cell>
          <cell r="BQ266" t="str">
            <v>Nem jogos igénybejelentés</v>
          </cell>
        </row>
        <row r="267">
          <cell r="A267" t="str">
            <v>KE-1454</v>
          </cell>
          <cell r="B267" t="str">
            <v>MIRELITE MIRSA Zrt.</v>
          </cell>
          <cell r="C267" t="str">
            <v>Miskolc</v>
          </cell>
          <cell r="D267" t="str">
            <v>kiesett</v>
          </cell>
          <cell r="E267" t="str">
            <v>2024. december</v>
          </cell>
          <cell r="F267" t="str">
            <v>ÉMÁSZ</v>
          </cell>
          <cell r="G267" t="str">
            <v>Felsőzsolca</v>
          </cell>
          <cell r="H267">
            <v>1</v>
          </cell>
          <cell r="I267">
            <v>35</v>
          </cell>
          <cell r="J267" t="str">
            <v>igen</v>
          </cell>
          <cell r="K267" t="str">
            <v>Naperőmű - PV farm</v>
          </cell>
          <cell r="L267" t="str">
            <v>SOLARPHOTOVO</v>
          </cell>
          <cell r="N267" t="str">
            <v>NEM</v>
          </cell>
          <cell r="O267" t="str">
            <v>NEM</v>
          </cell>
          <cell r="P267">
            <v>1</v>
          </cell>
          <cell r="Q267">
            <v>0</v>
          </cell>
          <cell r="R267" t="str">
            <v>NEM</v>
          </cell>
          <cell r="T267" t="str">
            <v>nem</v>
          </cell>
          <cell r="U267" t="str">
            <v>nem</v>
          </cell>
          <cell r="Y267" t="str">
            <v>FZSO 351    35.000</v>
          </cell>
          <cell r="AB267">
            <v>2</v>
          </cell>
          <cell r="AC267" t="str">
            <v>FZSO KE1    35.000</v>
          </cell>
          <cell r="AD267" t="str">
            <v>2030Q4</v>
          </cell>
          <cell r="AF267">
            <v>50405</v>
          </cell>
          <cell r="BQ267" t="str">
            <v>54/2024 kormány rendelet</v>
          </cell>
        </row>
        <row r="268">
          <cell r="A268" t="str">
            <v>KE-1455</v>
          </cell>
          <cell r="B268" t="str">
            <v>TOKAMAK Tanácsadó kft.</v>
          </cell>
          <cell r="C268" t="str">
            <v>Herencsény</v>
          </cell>
          <cell r="D268" t="str">
            <v>kiesett</v>
          </cell>
          <cell r="E268" t="str">
            <v>2025. június</v>
          </cell>
          <cell r="F268" t="str">
            <v>ÉMÁSZ</v>
          </cell>
          <cell r="G268" t="str">
            <v>Nógrádkövesd</v>
          </cell>
          <cell r="H268">
            <v>0.499</v>
          </cell>
          <cell r="I268">
            <v>22</v>
          </cell>
          <cell r="J268" t="str">
            <v>igen</v>
          </cell>
          <cell r="K268" t="str">
            <v>Naperőmű - PV farm</v>
          </cell>
          <cell r="L268" t="str">
            <v>SOLARPHOTOVO</v>
          </cell>
          <cell r="N268" t="str">
            <v>NEM</v>
          </cell>
          <cell r="O268" t="str">
            <v>NEM</v>
          </cell>
          <cell r="P268">
            <v>0.499</v>
          </cell>
          <cell r="Q268">
            <v>0.01</v>
          </cell>
          <cell r="R268" t="str">
            <v>NEM</v>
          </cell>
          <cell r="T268" t="str">
            <v>nem</v>
          </cell>
          <cell r="U268" t="str">
            <v>nem</v>
          </cell>
          <cell r="Y268" t="str">
            <v>NOGR 222    22.000</v>
          </cell>
          <cell r="AB268">
            <v>2</v>
          </cell>
          <cell r="AC268" t="str">
            <v>NOGR KE5    22.000</v>
          </cell>
          <cell r="AD268" t="str">
            <v>2030Q4</v>
          </cell>
          <cell r="AF268">
            <v>50405</v>
          </cell>
          <cell r="BQ268" t="str">
            <v>54/2024 kormány rendelet</v>
          </cell>
        </row>
        <row r="269">
          <cell r="A269" t="str">
            <v>KE-1456</v>
          </cell>
          <cell r="B269" t="str">
            <v>VEVSZI kft.</v>
          </cell>
          <cell r="C269" t="str">
            <v>Herencsény</v>
          </cell>
          <cell r="D269" t="str">
            <v>kiesett</v>
          </cell>
          <cell r="E269" t="str">
            <v>2025. június</v>
          </cell>
          <cell r="F269" t="str">
            <v>ÉMÁSZ</v>
          </cell>
          <cell r="G269" t="str">
            <v>Nógrádkövesd</v>
          </cell>
          <cell r="H269">
            <v>0.499</v>
          </cell>
          <cell r="I269">
            <v>22</v>
          </cell>
          <cell r="J269" t="str">
            <v>igen</v>
          </cell>
          <cell r="K269" t="str">
            <v>Naperőmű - PV farm</v>
          </cell>
          <cell r="L269" t="str">
            <v>SOLARPHOTOVO</v>
          </cell>
          <cell r="N269" t="str">
            <v>NEM</v>
          </cell>
          <cell r="O269" t="str">
            <v>NEM</v>
          </cell>
          <cell r="P269">
            <v>0.499</v>
          </cell>
          <cell r="Q269">
            <v>0.01</v>
          </cell>
          <cell r="R269" t="str">
            <v>NEM</v>
          </cell>
          <cell r="T269" t="str">
            <v>nem</v>
          </cell>
          <cell r="U269" t="str">
            <v>nem</v>
          </cell>
          <cell r="Y269" t="str">
            <v>NOGR 222    22.000</v>
          </cell>
          <cell r="AB269">
            <v>2</v>
          </cell>
          <cell r="AC269" t="str">
            <v>NOGR KE6    22.000</v>
          </cell>
          <cell r="AD269" t="str">
            <v>2030Q4</v>
          </cell>
          <cell r="AF269">
            <v>50405</v>
          </cell>
          <cell r="BQ269" t="str">
            <v>54/2024 kormány rendelet</v>
          </cell>
        </row>
        <row r="270">
          <cell r="A270" t="str">
            <v>KE-1457</v>
          </cell>
          <cell r="B270" t="str">
            <v>Langa Hungary Kft</v>
          </cell>
          <cell r="C270" t="str">
            <v>Hangony</v>
          </cell>
          <cell r="D270" t="str">
            <v>kiesett</v>
          </cell>
          <cell r="E270" t="str">
            <v>2026. június</v>
          </cell>
          <cell r="F270" t="str">
            <v>ÉMÁSZ</v>
          </cell>
          <cell r="G270" t="str">
            <v>Ózd</v>
          </cell>
          <cell r="H270">
            <v>9</v>
          </cell>
          <cell r="I270">
            <v>22</v>
          </cell>
          <cell r="J270" t="str">
            <v>igen</v>
          </cell>
          <cell r="K270" t="str">
            <v>Naperőmű - PV farm</v>
          </cell>
          <cell r="L270" t="str">
            <v>SOLARPHOTOVO</v>
          </cell>
          <cell r="N270" t="str">
            <v>NEM</v>
          </cell>
          <cell r="O270" t="str">
            <v>NEM</v>
          </cell>
          <cell r="P270">
            <v>9</v>
          </cell>
          <cell r="Q270">
            <v>4</v>
          </cell>
          <cell r="R270" t="str">
            <v>NEM</v>
          </cell>
          <cell r="T270" t="str">
            <v>nem</v>
          </cell>
          <cell r="U270" t="str">
            <v>nem</v>
          </cell>
          <cell r="Y270" t="str">
            <v>OZDE 221    22.000</v>
          </cell>
          <cell r="Z270">
            <v>2</v>
          </cell>
          <cell r="AA270" t="str">
            <v>OZDE KE0    22.000</v>
          </cell>
          <cell r="AB270">
            <v>2</v>
          </cell>
          <cell r="AC270" t="str">
            <v>OZDE KE0    22.000</v>
          </cell>
          <cell r="AD270" t="str">
            <v>2030Q4</v>
          </cell>
          <cell r="AF270">
            <v>50405</v>
          </cell>
          <cell r="BQ270" t="str">
            <v>54/2024 kormány rendelet</v>
          </cell>
        </row>
        <row r="271">
          <cell r="A271" t="str">
            <v>KE-1457</v>
          </cell>
          <cell r="B271" t="str">
            <v>Langa Hungary Kft</v>
          </cell>
          <cell r="C271" t="str">
            <v>Hangony</v>
          </cell>
          <cell r="D271" t="str">
            <v>kiesett</v>
          </cell>
          <cell r="E271" t="str">
            <v>2026. június</v>
          </cell>
          <cell r="F271" t="str">
            <v>ÉMÁSZ</v>
          </cell>
          <cell r="G271" t="str">
            <v>Ózd</v>
          </cell>
          <cell r="H271">
            <v>4</v>
          </cell>
          <cell r="I271">
            <v>22</v>
          </cell>
          <cell r="J271" t="str">
            <v>igen</v>
          </cell>
          <cell r="L271" t="str">
            <v>BATTERYSTRG</v>
          </cell>
          <cell r="N271" t="str">
            <v>NEM</v>
          </cell>
          <cell r="O271" t="str">
            <v>NEM</v>
          </cell>
          <cell r="P271">
            <v>9</v>
          </cell>
          <cell r="Q271">
            <v>4</v>
          </cell>
          <cell r="R271" t="str">
            <v>NEM</v>
          </cell>
          <cell r="S271">
            <v>8</v>
          </cell>
          <cell r="T271" t="str">
            <v>nem</v>
          </cell>
          <cell r="U271" t="str">
            <v>nem</v>
          </cell>
          <cell r="Y271" t="str">
            <v>OZDE 221    22.000</v>
          </cell>
          <cell r="AB271">
            <v>2</v>
          </cell>
          <cell r="AC271" t="str">
            <v>OZDE KE0    22.000</v>
          </cell>
          <cell r="AD271" t="str">
            <v>2030Q4</v>
          </cell>
          <cell r="AE271">
            <v>47848</v>
          </cell>
          <cell r="AF271">
            <v>50405</v>
          </cell>
          <cell r="BQ271" t="str">
            <v>54/2024 kormány rendelet</v>
          </cell>
        </row>
        <row r="272">
          <cell r="A272" t="str">
            <v>KE-1458</v>
          </cell>
          <cell r="B272" t="str">
            <v>SolarMore Kft.</v>
          </cell>
          <cell r="C272" t="str">
            <v>Igrici</v>
          </cell>
          <cell r="D272" t="str">
            <v>kiesett</v>
          </cell>
          <cell r="E272" t="str">
            <v>2029. január</v>
          </cell>
          <cell r="F272" t="str">
            <v>ÉMÁSZ</v>
          </cell>
          <cell r="G272" t="str">
            <v>Igrici</v>
          </cell>
          <cell r="H272">
            <v>8.1</v>
          </cell>
          <cell r="I272">
            <v>132</v>
          </cell>
          <cell r="J272" t="str">
            <v>igen</v>
          </cell>
          <cell r="K272" t="str">
            <v>Naperőmű - PV farm</v>
          </cell>
          <cell r="L272" t="str">
            <v>SOLARPHOTOVO</v>
          </cell>
          <cell r="N272" t="str">
            <v>NEM</v>
          </cell>
          <cell r="O272" t="str">
            <v>NEM</v>
          </cell>
          <cell r="P272">
            <v>8.1</v>
          </cell>
          <cell r="Q272">
            <v>0.06</v>
          </cell>
          <cell r="R272" t="str">
            <v>NEM</v>
          </cell>
          <cell r="T272" t="str">
            <v>nem</v>
          </cell>
          <cell r="U272" t="str">
            <v>nem</v>
          </cell>
          <cell r="Y272" t="str">
            <v>IGRI GY1    120.00</v>
          </cell>
          <cell r="AB272">
            <v>6</v>
          </cell>
          <cell r="AC272" t="str">
            <v>EMASZ_531   120.00</v>
          </cell>
          <cell r="AD272" t="str">
            <v>2037Q4</v>
          </cell>
          <cell r="AF272">
            <v>53327</v>
          </cell>
          <cell r="BQ272" t="str">
            <v>54/2024 kormány rendelet</v>
          </cell>
        </row>
        <row r="273">
          <cell r="A273" t="str">
            <v>KE-1459</v>
          </cell>
          <cell r="B273" t="str">
            <v>GÜN Solar Kft.</v>
          </cell>
          <cell r="C273" t="str">
            <v>Ónod</v>
          </cell>
          <cell r="D273" t="str">
            <v>kiesett</v>
          </cell>
          <cell r="E273" t="str">
            <v>2029. január</v>
          </cell>
          <cell r="F273" t="str">
            <v>ÉMÁSZ</v>
          </cell>
          <cell r="G273" t="str">
            <v>Ónod</v>
          </cell>
          <cell r="H273">
            <v>30</v>
          </cell>
          <cell r="I273">
            <v>132</v>
          </cell>
          <cell r="J273" t="str">
            <v>igen</v>
          </cell>
          <cell r="K273" t="str">
            <v>Naperőmű - PV farm</v>
          </cell>
          <cell r="L273" t="str">
            <v>SOLARPHOTOVO</v>
          </cell>
          <cell r="N273" t="str">
            <v>NEM</v>
          </cell>
          <cell r="O273" t="str">
            <v>NEM</v>
          </cell>
          <cell r="P273">
            <v>30</v>
          </cell>
          <cell r="Q273">
            <v>0.1</v>
          </cell>
          <cell r="R273" t="str">
            <v>NEM</v>
          </cell>
          <cell r="T273" t="str">
            <v>nem</v>
          </cell>
          <cell r="U273" t="str">
            <v>nem</v>
          </cell>
          <cell r="Y273" t="str">
            <v>ONOD GY1    120.00</v>
          </cell>
          <cell r="AB273">
            <v>6</v>
          </cell>
          <cell r="AC273" t="str">
            <v>EMASZ_532   120.00</v>
          </cell>
          <cell r="AD273" t="str">
            <v>2037Q4</v>
          </cell>
          <cell r="AF273">
            <v>53327</v>
          </cell>
          <cell r="BQ273" t="str">
            <v>54/2024 kormány rendelet</v>
          </cell>
        </row>
        <row r="274">
          <cell r="A274" t="str">
            <v>KE-1460</v>
          </cell>
          <cell r="B274" t="str">
            <v>Enerin ES Gamma kft.</v>
          </cell>
          <cell r="C274" t="str">
            <v>Bercel</v>
          </cell>
          <cell r="D274" t="str">
            <v>kiesett</v>
          </cell>
          <cell r="E274" t="str">
            <v>2024. szeptember</v>
          </cell>
          <cell r="F274" t="str">
            <v>ÉMÁSZ</v>
          </cell>
          <cell r="G274" t="str">
            <v>Nógrádkövesd</v>
          </cell>
          <cell r="H274">
            <v>4</v>
          </cell>
          <cell r="I274">
            <v>22</v>
          </cell>
          <cell r="J274" t="str">
            <v>igen</v>
          </cell>
          <cell r="L274" t="str">
            <v>BATTERYSTRG</v>
          </cell>
          <cell r="N274" t="str">
            <v>NEM</v>
          </cell>
          <cell r="O274" t="str">
            <v>NEM</v>
          </cell>
          <cell r="P274">
            <v>4</v>
          </cell>
          <cell r="Q274">
            <v>4</v>
          </cell>
          <cell r="R274" t="str">
            <v>IGEN</v>
          </cell>
          <cell r="S274">
            <v>8</v>
          </cell>
          <cell r="T274" t="str">
            <v>nem</v>
          </cell>
          <cell r="U274" t="str">
            <v>nem</v>
          </cell>
          <cell r="Y274" t="str">
            <v>NOGR 222    22.000</v>
          </cell>
          <cell r="AB274">
            <v>1</v>
          </cell>
          <cell r="AC274" t="str">
            <v>NOGR KE0    22.000</v>
          </cell>
          <cell r="AD274" t="str">
            <v>2028Q4</v>
          </cell>
          <cell r="AE274">
            <v>47118</v>
          </cell>
          <cell r="AF274">
            <v>50040</v>
          </cell>
          <cell r="BQ274" t="str">
            <v>54/2024 kormány rendelet</v>
          </cell>
        </row>
        <row r="275">
          <cell r="A275" t="str">
            <v>KE-1461</v>
          </cell>
          <cell r="B275" t="str">
            <v>Enerin ES Gamma kft.</v>
          </cell>
          <cell r="C275" t="str">
            <v>Csitár</v>
          </cell>
          <cell r="D275" t="str">
            <v>kiesett</v>
          </cell>
          <cell r="E275" t="str">
            <v>2024. szeptember</v>
          </cell>
          <cell r="F275" t="str">
            <v>ÉMÁSZ</v>
          </cell>
          <cell r="G275" t="str">
            <v>Szécsény</v>
          </cell>
          <cell r="H275">
            <v>1</v>
          </cell>
          <cell r="I275">
            <v>22</v>
          </cell>
          <cell r="J275" t="str">
            <v>igen</v>
          </cell>
          <cell r="L275" t="str">
            <v>BATTERYSTRG</v>
          </cell>
          <cell r="N275" t="str">
            <v>NEM</v>
          </cell>
          <cell r="O275" t="str">
            <v>NEM</v>
          </cell>
          <cell r="P275">
            <v>1</v>
          </cell>
          <cell r="Q275">
            <v>1</v>
          </cell>
          <cell r="R275" t="str">
            <v>IGEN</v>
          </cell>
          <cell r="S275">
            <v>2</v>
          </cell>
          <cell r="T275" t="str">
            <v>nem</v>
          </cell>
          <cell r="U275" t="str">
            <v>nem</v>
          </cell>
          <cell r="Y275" t="str">
            <v>SZEC 22     22.000</v>
          </cell>
          <cell r="AB275">
            <v>1</v>
          </cell>
          <cell r="AC275" t="str">
            <v>SZEC KE0    22.000</v>
          </cell>
          <cell r="AD275" t="str">
            <v>2028Q4</v>
          </cell>
          <cell r="AE275">
            <v>47118</v>
          </cell>
          <cell r="AF275">
            <v>50040</v>
          </cell>
          <cell r="BQ275" t="str">
            <v>54/2024 kormány rendelet</v>
          </cell>
        </row>
        <row r="276">
          <cell r="A276" t="str">
            <v>KE-1465</v>
          </cell>
          <cell r="B276" t="str">
            <v>Enerin ES Gamma kft.</v>
          </cell>
          <cell r="C276" t="str">
            <v>Herencsény</v>
          </cell>
          <cell r="D276" t="str">
            <v>kiesett</v>
          </cell>
          <cell r="E276" t="str">
            <v>2024. december</v>
          </cell>
          <cell r="F276" t="str">
            <v>ÉMÁSZ</v>
          </cell>
          <cell r="G276" t="str">
            <v>Nógrádkövesd</v>
          </cell>
          <cell r="H276">
            <v>1.5</v>
          </cell>
          <cell r="I276">
            <v>22</v>
          </cell>
          <cell r="J276" t="str">
            <v>igen</v>
          </cell>
          <cell r="L276" t="str">
            <v>BATTERYSTRG</v>
          </cell>
          <cell r="N276" t="str">
            <v>NEM</v>
          </cell>
          <cell r="O276" t="str">
            <v>NEM</v>
          </cell>
          <cell r="P276">
            <v>1.5</v>
          </cell>
          <cell r="Q276">
            <v>1.5</v>
          </cell>
          <cell r="R276" t="str">
            <v>IGEN</v>
          </cell>
          <cell r="S276">
            <v>3</v>
          </cell>
          <cell r="T276" t="str">
            <v>nem</v>
          </cell>
          <cell r="U276" t="str">
            <v>nem</v>
          </cell>
          <cell r="Y276" t="str">
            <v>NOGR 222    22.000</v>
          </cell>
          <cell r="AB276">
            <v>1</v>
          </cell>
          <cell r="AC276" t="str">
            <v>NOGR KE1    22.000</v>
          </cell>
          <cell r="AD276" t="str">
            <v>2028Q4</v>
          </cell>
          <cell r="AE276">
            <v>47118</v>
          </cell>
          <cell r="AF276">
            <v>50040</v>
          </cell>
          <cell r="BQ276" t="str">
            <v>54/2024 kormány rendelet</v>
          </cell>
        </row>
        <row r="277">
          <cell r="A277" t="str">
            <v>KE-1466</v>
          </cell>
          <cell r="B277" t="str">
            <v>Enerin ES Gamma kft.</v>
          </cell>
          <cell r="C277" t="str">
            <v>Herencsény</v>
          </cell>
          <cell r="D277" t="str">
            <v>kiesett</v>
          </cell>
          <cell r="E277" t="str">
            <v>2024. december</v>
          </cell>
          <cell r="F277" t="str">
            <v>ÉMÁSZ</v>
          </cell>
          <cell r="G277" t="str">
            <v>Nógrádkövesd</v>
          </cell>
          <cell r="H277">
            <v>3</v>
          </cell>
          <cell r="I277">
            <v>22</v>
          </cell>
          <cell r="J277" t="str">
            <v>igen</v>
          </cell>
          <cell r="L277" t="str">
            <v>BATTERYSTRG</v>
          </cell>
          <cell r="N277" t="str">
            <v>NEM</v>
          </cell>
          <cell r="O277" t="str">
            <v>NEM</v>
          </cell>
          <cell r="P277">
            <v>3</v>
          </cell>
          <cell r="Q277">
            <v>3</v>
          </cell>
          <cell r="R277" t="str">
            <v>IGEN</v>
          </cell>
          <cell r="S277">
            <v>6</v>
          </cell>
          <cell r="T277" t="str">
            <v>nem</v>
          </cell>
          <cell r="U277" t="str">
            <v>nem</v>
          </cell>
          <cell r="Y277" t="str">
            <v>NOGR 222    22.000</v>
          </cell>
          <cell r="AB277">
            <v>1</v>
          </cell>
          <cell r="AC277" t="str">
            <v>NOGR KE2    22.000</v>
          </cell>
          <cell r="AD277" t="str">
            <v>2028Q4</v>
          </cell>
          <cell r="AE277">
            <v>47118</v>
          </cell>
          <cell r="AF277">
            <v>50040</v>
          </cell>
          <cell r="BQ277" t="str">
            <v>54/2024 kormány rendelet</v>
          </cell>
        </row>
        <row r="278">
          <cell r="A278" t="str">
            <v>KE-1467</v>
          </cell>
          <cell r="B278" t="str">
            <v>Enerin ES Béta kft.</v>
          </cell>
          <cell r="C278" t="str">
            <v>Karancslapujtő</v>
          </cell>
          <cell r="D278" t="str">
            <v>kiesett</v>
          </cell>
          <cell r="E278" t="str">
            <v>2024. szeptember</v>
          </cell>
          <cell r="F278" t="str">
            <v>ÉMÁSZ</v>
          </cell>
          <cell r="G278" t="str">
            <v>Salgótarján</v>
          </cell>
          <cell r="H278">
            <v>4</v>
          </cell>
          <cell r="I278">
            <v>22</v>
          </cell>
          <cell r="J278" t="str">
            <v>igen</v>
          </cell>
          <cell r="L278" t="str">
            <v>BATTERYSTRG</v>
          </cell>
          <cell r="N278" t="str">
            <v>NEM</v>
          </cell>
          <cell r="O278" t="str">
            <v>NEM</v>
          </cell>
          <cell r="P278">
            <v>4</v>
          </cell>
          <cell r="Q278">
            <v>4</v>
          </cell>
          <cell r="R278" t="str">
            <v>IGEN</v>
          </cell>
          <cell r="S278">
            <v>8</v>
          </cell>
          <cell r="T278" t="str">
            <v>nem</v>
          </cell>
          <cell r="U278" t="str">
            <v>nem</v>
          </cell>
          <cell r="Y278" t="str">
            <v>STAR 221    22.000</v>
          </cell>
          <cell r="AB278">
            <v>1</v>
          </cell>
          <cell r="AC278" t="str">
            <v>STAR KE0    22.000</v>
          </cell>
          <cell r="AD278" t="str">
            <v>2028Q4</v>
          </cell>
          <cell r="AE278">
            <v>47118</v>
          </cell>
          <cell r="AF278">
            <v>50040</v>
          </cell>
          <cell r="BQ278" t="str">
            <v>54/2024 kormány rendelet</v>
          </cell>
        </row>
        <row r="279">
          <cell r="A279" t="str">
            <v>KE-1468</v>
          </cell>
          <cell r="B279" t="str">
            <v>JFSZ Development kft.</v>
          </cell>
          <cell r="C279" t="str">
            <v>Jászfényszaru</v>
          </cell>
          <cell r="D279" t="str">
            <v>kiesett</v>
          </cell>
          <cell r="E279" t="str">
            <v>2026. június</v>
          </cell>
          <cell r="F279" t="str">
            <v>ÉMÁSZ</v>
          </cell>
          <cell r="G279" t="str">
            <v>Jászberény</v>
          </cell>
          <cell r="H279">
            <v>1</v>
          </cell>
          <cell r="I279">
            <v>22</v>
          </cell>
          <cell r="J279" t="str">
            <v>igen</v>
          </cell>
          <cell r="K279" t="str">
            <v>Naperőmű - PV farm</v>
          </cell>
          <cell r="L279" t="str">
            <v>SOLARPHOTOVO</v>
          </cell>
          <cell r="N279" t="str">
            <v>NEM</v>
          </cell>
          <cell r="O279" t="str">
            <v>NEM</v>
          </cell>
          <cell r="P279">
            <v>1</v>
          </cell>
          <cell r="Q279">
            <v>0.02</v>
          </cell>
          <cell r="R279" t="str">
            <v>NEM</v>
          </cell>
          <cell r="T279" t="str">
            <v>nem</v>
          </cell>
          <cell r="U279" t="str">
            <v>nem</v>
          </cell>
          <cell r="Y279" t="str">
            <v>JBER 221    22.000</v>
          </cell>
          <cell r="AB279">
            <v>2</v>
          </cell>
          <cell r="AC279" t="str">
            <v>JBER KE0    22.000</v>
          </cell>
          <cell r="AD279" t="str">
            <v>2030Q4</v>
          </cell>
          <cell r="AF279">
            <v>50405</v>
          </cell>
          <cell r="BQ279" t="str">
            <v>54/2024 kormány rendelet</v>
          </cell>
        </row>
        <row r="280">
          <cell r="A280" t="str">
            <v>KE-1469</v>
          </cell>
          <cell r="B280" t="str">
            <v>LV55 Portfolio kft.</v>
          </cell>
          <cell r="C280" t="str">
            <v>Jászfényszaru</v>
          </cell>
          <cell r="D280" t="str">
            <v>kiesett</v>
          </cell>
          <cell r="E280" t="str">
            <v>2026. június</v>
          </cell>
          <cell r="F280" t="str">
            <v>ÉMÁSZ</v>
          </cell>
          <cell r="G280" t="str">
            <v>Jászberény</v>
          </cell>
          <cell r="H280">
            <v>1</v>
          </cell>
          <cell r="I280">
            <v>22</v>
          </cell>
          <cell r="J280" t="str">
            <v>igen</v>
          </cell>
          <cell r="K280" t="str">
            <v>Naperőmű - PV farm</v>
          </cell>
          <cell r="L280" t="str">
            <v>SOLARPHOTOVO</v>
          </cell>
          <cell r="N280" t="str">
            <v>NEM</v>
          </cell>
          <cell r="O280" t="str">
            <v>NEM</v>
          </cell>
          <cell r="P280">
            <v>1</v>
          </cell>
          <cell r="Q280">
            <v>0.02</v>
          </cell>
          <cell r="R280" t="str">
            <v>NEM</v>
          </cell>
          <cell r="T280" t="str">
            <v>nem</v>
          </cell>
          <cell r="U280" t="str">
            <v>nem</v>
          </cell>
          <cell r="Y280" t="str">
            <v>JBER 221    22.000</v>
          </cell>
          <cell r="AB280">
            <v>2</v>
          </cell>
          <cell r="AC280" t="str">
            <v>JBER KE1    22.000</v>
          </cell>
          <cell r="AD280" t="str">
            <v>2030Q4</v>
          </cell>
          <cell r="AF280">
            <v>50405</v>
          </cell>
          <cell r="BQ280" t="str">
            <v>54/2024 kormány rendelet</v>
          </cell>
        </row>
        <row r="281">
          <cell r="A281" t="str">
            <v>KE-1470</v>
          </cell>
          <cell r="B281" t="str">
            <v>Verde SV Impact kft.</v>
          </cell>
          <cell r="C281" t="str">
            <v>Jászkisér</v>
          </cell>
          <cell r="D281" t="str">
            <v>kiesett</v>
          </cell>
          <cell r="E281" t="str">
            <v>2024. június</v>
          </cell>
          <cell r="F281" t="str">
            <v>ÉMÁSZ</v>
          </cell>
          <cell r="G281" t="str">
            <v>Kisköre</v>
          </cell>
          <cell r="H281">
            <v>3</v>
          </cell>
          <cell r="I281">
            <v>22</v>
          </cell>
          <cell r="J281" t="str">
            <v>igen</v>
          </cell>
          <cell r="L281" t="str">
            <v>BATTERYSTRG</v>
          </cell>
          <cell r="N281" t="str">
            <v>NEM</v>
          </cell>
          <cell r="O281" t="str">
            <v>NEM</v>
          </cell>
          <cell r="P281">
            <v>3</v>
          </cell>
          <cell r="Q281">
            <v>3</v>
          </cell>
          <cell r="R281" t="str">
            <v>IGEN</v>
          </cell>
          <cell r="S281">
            <v>6</v>
          </cell>
          <cell r="T281" t="str">
            <v>nem</v>
          </cell>
          <cell r="U281" t="str">
            <v>nem</v>
          </cell>
          <cell r="Y281" t="str">
            <v>KORE 221    22.000</v>
          </cell>
          <cell r="AB281">
            <v>1</v>
          </cell>
          <cell r="AC281" t="str">
            <v>KORE KE0    22.000</v>
          </cell>
          <cell r="AD281" t="str">
            <v>2028Q4</v>
          </cell>
          <cell r="AE281">
            <v>47118</v>
          </cell>
          <cell r="AF281">
            <v>50040</v>
          </cell>
          <cell r="BQ281" t="str">
            <v>54/2024 kormány rendelet</v>
          </cell>
        </row>
        <row r="282">
          <cell r="A282" t="str">
            <v>KE-1471</v>
          </cell>
          <cell r="B282" t="str">
            <v>Kokatan Tanácsadó kft.</v>
          </cell>
          <cell r="C282" t="str">
            <v>Recsk</v>
          </cell>
          <cell r="D282" t="str">
            <v>kiesett</v>
          </cell>
          <cell r="E282" t="str">
            <v>2024. november</v>
          </cell>
          <cell r="F282" t="str">
            <v>ÉMÁSZ</v>
          </cell>
          <cell r="G282" t="str">
            <v>Recsk</v>
          </cell>
          <cell r="H282">
            <v>2</v>
          </cell>
          <cell r="I282">
            <v>22</v>
          </cell>
          <cell r="J282" t="str">
            <v>igen</v>
          </cell>
          <cell r="K282" t="str">
            <v>Naperőmű - PV farm</v>
          </cell>
          <cell r="L282" t="str">
            <v>SOLARPHOTOVO</v>
          </cell>
          <cell r="N282" t="str">
            <v>NEM</v>
          </cell>
          <cell r="O282" t="str">
            <v>NEM</v>
          </cell>
          <cell r="P282">
            <v>2</v>
          </cell>
          <cell r="Q282">
            <v>0.02</v>
          </cell>
          <cell r="R282" t="str">
            <v>NEM</v>
          </cell>
          <cell r="T282" t="str">
            <v>nem</v>
          </cell>
          <cell r="U282" t="str">
            <v>nem</v>
          </cell>
          <cell r="Y282" t="str">
            <v>RECS 221    22.000</v>
          </cell>
          <cell r="AB282">
            <v>2</v>
          </cell>
          <cell r="AC282" t="str">
            <v>RECS KE0    22.000</v>
          </cell>
          <cell r="AD282" t="str">
            <v>2030Q4</v>
          </cell>
          <cell r="AF282">
            <v>50405</v>
          </cell>
          <cell r="BQ282" t="str">
            <v>54/2024 kormány rendelet</v>
          </cell>
        </row>
        <row r="283">
          <cell r="A283" t="str">
            <v>KE-1472</v>
          </cell>
          <cell r="B283" t="str">
            <v>Kokatan Tanácsadó kft.</v>
          </cell>
          <cell r="C283" t="str">
            <v>Recsk</v>
          </cell>
          <cell r="D283" t="str">
            <v>kiesett</v>
          </cell>
          <cell r="E283" t="str">
            <v>2024. november</v>
          </cell>
          <cell r="F283" t="str">
            <v>ÉMÁSZ</v>
          </cell>
          <cell r="G283" t="str">
            <v>Recsk</v>
          </cell>
          <cell r="H283">
            <v>4.9800000000000004</v>
          </cell>
          <cell r="I283">
            <v>22</v>
          </cell>
          <cell r="J283" t="str">
            <v>igen</v>
          </cell>
          <cell r="K283" t="str">
            <v>Naperőmű - PV farm</v>
          </cell>
          <cell r="L283" t="str">
            <v>SOLARPHOTOVO</v>
          </cell>
          <cell r="N283" t="str">
            <v>NEM</v>
          </cell>
          <cell r="O283" t="str">
            <v>NEM</v>
          </cell>
          <cell r="P283">
            <v>4.9800000000000004</v>
          </cell>
          <cell r="Q283">
            <v>0.05</v>
          </cell>
          <cell r="R283" t="str">
            <v>NEM</v>
          </cell>
          <cell r="T283" t="str">
            <v>nem</v>
          </cell>
          <cell r="U283" t="str">
            <v>nem</v>
          </cell>
          <cell r="Y283" t="str">
            <v>RECS 221    22.000</v>
          </cell>
          <cell r="AB283">
            <v>2</v>
          </cell>
          <cell r="AC283" t="str">
            <v>RECS KE1    22.000</v>
          </cell>
          <cell r="AD283" t="str">
            <v>2030Q4</v>
          </cell>
          <cell r="AF283">
            <v>50405</v>
          </cell>
          <cell r="BQ283" t="str">
            <v>54/2024 kormány rendelet</v>
          </cell>
        </row>
        <row r="284">
          <cell r="A284" t="str">
            <v>KE-1473</v>
          </cell>
          <cell r="B284" t="str">
            <v>Kokatan Tanácsadó kft.</v>
          </cell>
          <cell r="C284" t="str">
            <v>Sirok</v>
          </cell>
          <cell r="D284" t="str">
            <v>kiesett</v>
          </cell>
          <cell r="E284" t="str">
            <v>2024. november</v>
          </cell>
          <cell r="F284" t="str">
            <v>ÉMÁSZ</v>
          </cell>
          <cell r="G284" t="str">
            <v>Recsk</v>
          </cell>
          <cell r="H284">
            <v>4</v>
          </cell>
          <cell r="I284">
            <v>22</v>
          </cell>
          <cell r="J284" t="str">
            <v>igen</v>
          </cell>
          <cell r="K284" t="str">
            <v>Naperőmű - PV farm</v>
          </cell>
          <cell r="L284" t="str">
            <v>SOLARPHOTOVO</v>
          </cell>
          <cell r="N284" t="str">
            <v>NEM</v>
          </cell>
          <cell r="O284" t="str">
            <v>NEM</v>
          </cell>
          <cell r="P284">
            <v>4</v>
          </cell>
          <cell r="Q284">
            <v>0.04</v>
          </cell>
          <cell r="R284" t="str">
            <v>NEM</v>
          </cell>
          <cell r="T284" t="str">
            <v>nem</v>
          </cell>
          <cell r="U284" t="str">
            <v>nem</v>
          </cell>
          <cell r="Y284" t="str">
            <v>RECS 221    22.000</v>
          </cell>
          <cell r="AB284">
            <v>2</v>
          </cell>
          <cell r="AC284" t="str">
            <v>RECS KE2    22.000</v>
          </cell>
          <cell r="AD284" t="str">
            <v>2030Q4</v>
          </cell>
          <cell r="AF284">
            <v>50405</v>
          </cell>
          <cell r="BQ284" t="str">
            <v>54/2024 kormány rendelet</v>
          </cell>
        </row>
        <row r="285">
          <cell r="A285" t="str">
            <v>KE-1474</v>
          </cell>
          <cell r="B285" t="str">
            <v>MVM Zöld Generáció Zrt.</v>
          </cell>
          <cell r="C285" t="str">
            <v>Bükkábrány</v>
          </cell>
          <cell r="D285" t="str">
            <v>kiesett</v>
          </cell>
          <cell r="E285" t="str">
            <v>2027. december</v>
          </cell>
          <cell r="F285" t="str">
            <v>ÉMÁSZ</v>
          </cell>
          <cell r="G285" t="str">
            <v>Bükkábrány</v>
          </cell>
          <cell r="H285">
            <v>25</v>
          </cell>
          <cell r="I285">
            <v>132</v>
          </cell>
          <cell r="J285" t="str">
            <v>igen</v>
          </cell>
          <cell r="K285" t="str">
            <v>Naperőmű - PV farm</v>
          </cell>
          <cell r="L285" t="str">
            <v>SOLARPHOTOVO</v>
          </cell>
          <cell r="N285" t="str">
            <v>NEM</v>
          </cell>
          <cell r="O285" t="str">
            <v>NEM</v>
          </cell>
          <cell r="P285">
            <v>25</v>
          </cell>
          <cell r="Q285">
            <v>0.05</v>
          </cell>
          <cell r="R285" t="str">
            <v>NEM</v>
          </cell>
          <cell r="T285" t="str">
            <v>nem</v>
          </cell>
          <cell r="U285" t="str">
            <v>nem</v>
          </cell>
          <cell r="Y285" t="str">
            <v>BUAB GY1    120.00</v>
          </cell>
          <cell r="AB285">
            <v>6</v>
          </cell>
          <cell r="AC285" t="str">
            <v>EMASZ_533   120.00</v>
          </cell>
          <cell r="AD285" t="str">
            <v>2037Q4</v>
          </cell>
          <cell r="AF285">
            <v>53327</v>
          </cell>
          <cell r="BQ285" t="str">
            <v>54/2024 kormány rendelet</v>
          </cell>
        </row>
        <row r="286">
          <cell r="A286" t="str">
            <v>KE-1475</v>
          </cell>
          <cell r="B286" t="str">
            <v>MVM Zöld Generáció Zrt.</v>
          </cell>
          <cell r="C286" t="str">
            <v>Bükkábrány</v>
          </cell>
          <cell r="D286" t="str">
            <v>kiesett</v>
          </cell>
          <cell r="E286" t="str">
            <v>2027. december</v>
          </cell>
          <cell r="F286" t="str">
            <v>ÉMÁSZ</v>
          </cell>
          <cell r="G286" t="str">
            <v>Bükkábrány</v>
          </cell>
          <cell r="H286">
            <v>25</v>
          </cell>
          <cell r="I286">
            <v>132</v>
          </cell>
          <cell r="J286" t="str">
            <v>igen</v>
          </cell>
          <cell r="K286" t="str">
            <v>Naperőmű - PV farm</v>
          </cell>
          <cell r="L286" t="str">
            <v>SOLARPHOTOVO</v>
          </cell>
          <cell r="N286" t="str">
            <v>NEM</v>
          </cell>
          <cell r="O286" t="str">
            <v>NEM</v>
          </cell>
          <cell r="P286">
            <v>25</v>
          </cell>
          <cell r="Q286">
            <v>0.05</v>
          </cell>
          <cell r="R286" t="str">
            <v>NEM</v>
          </cell>
          <cell r="T286" t="str">
            <v>nem</v>
          </cell>
          <cell r="U286" t="str">
            <v>nem</v>
          </cell>
          <cell r="Y286" t="str">
            <v>BUAB GY1    120.00</v>
          </cell>
          <cell r="AB286">
            <v>6</v>
          </cell>
          <cell r="AC286" t="str">
            <v>EMASZ_534   120.00</v>
          </cell>
          <cell r="AD286" t="str">
            <v>2037Q4</v>
          </cell>
          <cell r="AF286">
            <v>53327</v>
          </cell>
          <cell r="BQ286" t="str">
            <v>54/2024 kormány rendelet</v>
          </cell>
        </row>
        <row r="287">
          <cell r="A287" t="str">
            <v>KE-1476</v>
          </cell>
          <cell r="B287" t="str">
            <v>MVM Zöld Generáció Zrt.</v>
          </cell>
          <cell r="C287" t="str">
            <v>Heves</v>
          </cell>
          <cell r="D287" t="str">
            <v>kiesett</v>
          </cell>
          <cell r="E287" t="str">
            <v>2027. december</v>
          </cell>
          <cell r="F287" t="str">
            <v>ÉMÁSZ</v>
          </cell>
          <cell r="G287" t="str">
            <v>Heves</v>
          </cell>
          <cell r="H287">
            <v>41.5</v>
          </cell>
          <cell r="I287">
            <v>132</v>
          </cell>
          <cell r="J287" t="str">
            <v>igen</v>
          </cell>
          <cell r="K287" t="str">
            <v>Naperőmű - PV farm</v>
          </cell>
          <cell r="L287" t="str">
            <v>SOLARPHOTOVO</v>
          </cell>
          <cell r="N287" t="str">
            <v>NEM</v>
          </cell>
          <cell r="O287" t="str">
            <v>NEM</v>
          </cell>
          <cell r="P287">
            <v>41.5</v>
          </cell>
          <cell r="Q287">
            <v>0.08</v>
          </cell>
          <cell r="R287" t="str">
            <v>NEM</v>
          </cell>
          <cell r="T287" t="str">
            <v>nem</v>
          </cell>
          <cell r="U287" t="str">
            <v>nem</v>
          </cell>
          <cell r="Y287" t="str">
            <v>HEVE GY1    120.00</v>
          </cell>
          <cell r="AB287">
            <v>3</v>
          </cell>
          <cell r="AC287" t="str">
            <v>EMASZ_487   120.00</v>
          </cell>
          <cell r="AD287" t="str">
            <v>2034Q4</v>
          </cell>
          <cell r="AF287">
            <v>52231</v>
          </cell>
          <cell r="BQ287" t="str">
            <v>54/2024 kormány rendelet</v>
          </cell>
        </row>
        <row r="288">
          <cell r="A288" t="str">
            <v>KE-1477</v>
          </cell>
          <cell r="B288" t="str">
            <v>Uniper HUN Solar Turul 309 Kft.</v>
          </cell>
          <cell r="C288" t="str">
            <v>Lőrinci</v>
          </cell>
          <cell r="D288" t="str">
            <v>kiesett</v>
          </cell>
          <cell r="E288" t="str">
            <v>2028. március</v>
          </cell>
          <cell r="F288" t="str">
            <v>ÉMÁSZ</v>
          </cell>
          <cell r="G288" t="str">
            <v>Petőfibánya</v>
          </cell>
          <cell r="H288">
            <v>49.9</v>
          </cell>
          <cell r="I288">
            <v>132</v>
          </cell>
          <cell r="J288" t="str">
            <v>igen</v>
          </cell>
          <cell r="K288" t="str">
            <v>Naperőmű - PV farm</v>
          </cell>
          <cell r="L288" t="str">
            <v>SOLARPHOTOVO</v>
          </cell>
          <cell r="N288" t="str">
            <v>NEM</v>
          </cell>
          <cell r="O288" t="str">
            <v>NEM</v>
          </cell>
          <cell r="P288">
            <v>49.9</v>
          </cell>
          <cell r="Q288">
            <v>0.16</v>
          </cell>
          <cell r="R288" t="str">
            <v>NEM</v>
          </cell>
          <cell r="T288" t="str">
            <v>nem</v>
          </cell>
          <cell r="U288" t="str">
            <v>nem</v>
          </cell>
          <cell r="Y288" t="str">
            <v>PETB GY1    120.00</v>
          </cell>
          <cell r="AB288">
            <v>6</v>
          </cell>
          <cell r="AC288" t="str">
            <v>EMASZ_535   120.00</v>
          </cell>
          <cell r="AD288" t="str">
            <v>2037Q4</v>
          </cell>
          <cell r="AF288">
            <v>53327</v>
          </cell>
          <cell r="BQ288" t="str">
            <v>54/2024 kormány rendelet</v>
          </cell>
        </row>
        <row r="289">
          <cell r="A289" t="str">
            <v>KE-1478</v>
          </cell>
          <cell r="B289" t="str">
            <v>CSER 22 Naperő kft.</v>
          </cell>
          <cell r="C289" t="str">
            <v>Jászberény</v>
          </cell>
          <cell r="D289" t="str">
            <v>kiesett</v>
          </cell>
          <cell r="E289" t="str">
            <v>2026. június</v>
          </cell>
          <cell r="F289" t="str">
            <v>ÉMÁSZ</v>
          </cell>
          <cell r="G289" t="str">
            <v>Jászberény</v>
          </cell>
          <cell r="H289">
            <v>4.99</v>
          </cell>
          <cell r="I289">
            <v>22</v>
          </cell>
          <cell r="J289" t="str">
            <v>igen</v>
          </cell>
          <cell r="K289" t="str">
            <v>Naperőmű - PV farm</v>
          </cell>
          <cell r="L289" t="str">
            <v>SOLARPHOTOVO</v>
          </cell>
          <cell r="N289" t="str">
            <v>NEM</v>
          </cell>
          <cell r="O289" t="str">
            <v>NEM</v>
          </cell>
          <cell r="P289">
            <v>4.99</v>
          </cell>
          <cell r="Q289">
            <v>0.05</v>
          </cell>
          <cell r="R289" t="str">
            <v>NEM</v>
          </cell>
          <cell r="T289" t="str">
            <v>nem</v>
          </cell>
          <cell r="U289" t="str">
            <v>nem</v>
          </cell>
          <cell r="Y289" t="str">
            <v>JBER 221    22.000</v>
          </cell>
          <cell r="AB289">
            <v>2</v>
          </cell>
          <cell r="AC289" t="str">
            <v>JBER KE2    22.000</v>
          </cell>
          <cell r="AD289" t="str">
            <v>2030Q4</v>
          </cell>
          <cell r="AF289">
            <v>50405</v>
          </cell>
          <cell r="BQ289" t="str">
            <v>54/2024 kormány rendelet</v>
          </cell>
        </row>
        <row r="290">
          <cell r="A290" t="str">
            <v>KE-1479</v>
          </cell>
          <cell r="B290" t="str">
            <v>CSER 23 Napvilág kft.</v>
          </cell>
          <cell r="C290" t="str">
            <v>Tápióság</v>
          </cell>
          <cell r="D290" t="str">
            <v>kiesett</v>
          </cell>
          <cell r="E290" t="str">
            <v>2026. június</v>
          </cell>
          <cell r="F290" t="str">
            <v>ÉMÁSZ</v>
          </cell>
          <cell r="G290" t="str">
            <v>Nagykáta</v>
          </cell>
          <cell r="H290">
            <v>1</v>
          </cell>
          <cell r="I290">
            <v>22</v>
          </cell>
          <cell r="J290" t="str">
            <v>igen</v>
          </cell>
          <cell r="K290" t="str">
            <v>Naperőmű - PV farm</v>
          </cell>
          <cell r="L290" t="str">
            <v>SOLARPHOTOVO</v>
          </cell>
          <cell r="N290" t="str">
            <v>NEM</v>
          </cell>
          <cell r="O290" t="str">
            <v>NEM</v>
          </cell>
          <cell r="P290">
            <v>1</v>
          </cell>
          <cell r="Q290">
            <v>0.01</v>
          </cell>
          <cell r="R290" t="str">
            <v>NEM</v>
          </cell>
          <cell r="T290" t="str">
            <v>nem</v>
          </cell>
          <cell r="U290" t="str">
            <v>nem</v>
          </cell>
          <cell r="Y290" t="str">
            <v>NAGK 221    22.000</v>
          </cell>
          <cell r="AB290" t="str">
            <v>2B</v>
          </cell>
          <cell r="AC290" t="str">
            <v>NAGK KE0    22.000</v>
          </cell>
          <cell r="AD290" t="str">
            <v>2033Q4</v>
          </cell>
          <cell r="AF290">
            <v>50405</v>
          </cell>
          <cell r="BQ290" t="str">
            <v>54/2024 kormány rendelet</v>
          </cell>
        </row>
        <row r="291">
          <cell r="A291" t="str">
            <v>KE-1480</v>
          </cell>
          <cell r="B291" t="str">
            <v>CSOTO26 SOLAR kft.</v>
          </cell>
          <cell r="C291" t="str">
            <v>Szentmártonkáta</v>
          </cell>
          <cell r="D291" t="str">
            <v>kiesett</v>
          </cell>
          <cell r="E291" t="str">
            <v>2026. június</v>
          </cell>
          <cell r="F291" t="str">
            <v>ÉMÁSZ</v>
          </cell>
          <cell r="G291" t="str">
            <v>Nagykáta</v>
          </cell>
          <cell r="H291">
            <v>4.99</v>
          </cell>
          <cell r="I291">
            <v>22</v>
          </cell>
          <cell r="J291" t="str">
            <v>igen</v>
          </cell>
          <cell r="K291" t="str">
            <v>Naperőmű - PV farm</v>
          </cell>
          <cell r="L291" t="str">
            <v>SOLARPHOTOVO</v>
          </cell>
          <cell r="N291" t="str">
            <v>NEM</v>
          </cell>
          <cell r="O291" t="str">
            <v>NEM</v>
          </cell>
          <cell r="P291">
            <v>4.99</v>
          </cell>
          <cell r="Q291">
            <v>4.99E-2</v>
          </cell>
          <cell r="R291" t="str">
            <v>NEM</v>
          </cell>
          <cell r="T291" t="str">
            <v>nem</v>
          </cell>
          <cell r="U291" t="str">
            <v>nem</v>
          </cell>
          <cell r="Y291" t="str">
            <v>NAGK 221    22.000</v>
          </cell>
          <cell r="AB291" t="str">
            <v>2B</v>
          </cell>
          <cell r="AC291" t="str">
            <v>NAGK KE1    22.000</v>
          </cell>
          <cell r="AD291" t="str">
            <v>2033Q4</v>
          </cell>
          <cell r="AF291">
            <v>50405</v>
          </cell>
          <cell r="BQ291" t="str">
            <v>54/2024 kormány rendelet</v>
          </cell>
        </row>
        <row r="292">
          <cell r="A292" t="str">
            <v>KE-1481</v>
          </cell>
          <cell r="B292" t="str">
            <v>CSER 23 Napvilág kft.</v>
          </cell>
          <cell r="C292" t="str">
            <v>Tápióság</v>
          </cell>
          <cell r="D292" t="str">
            <v>kiesett</v>
          </cell>
          <cell r="E292" t="str">
            <v>2026. június</v>
          </cell>
          <cell r="F292" t="str">
            <v>ÉMÁSZ</v>
          </cell>
          <cell r="G292" t="str">
            <v>Nagykáta</v>
          </cell>
          <cell r="H292">
            <v>2</v>
          </cell>
          <cell r="I292">
            <v>22</v>
          </cell>
          <cell r="J292" t="str">
            <v>igen</v>
          </cell>
          <cell r="K292" t="str">
            <v>Naperőmű - PV farm</v>
          </cell>
          <cell r="L292" t="str">
            <v>SOLARPHOTOVO</v>
          </cell>
          <cell r="N292" t="str">
            <v>NEM</v>
          </cell>
          <cell r="O292" t="str">
            <v>NEM</v>
          </cell>
          <cell r="P292">
            <v>2</v>
          </cell>
          <cell r="Q292">
            <v>0.02</v>
          </cell>
          <cell r="R292" t="str">
            <v>NEM</v>
          </cell>
          <cell r="T292" t="str">
            <v>nem</v>
          </cell>
          <cell r="U292" t="str">
            <v>nem</v>
          </cell>
          <cell r="Y292" t="str">
            <v>NAGK 221    22.000</v>
          </cell>
          <cell r="AB292" t="str">
            <v>2B</v>
          </cell>
          <cell r="AC292" t="str">
            <v>NAGK KE2    22.000</v>
          </cell>
          <cell r="AD292" t="str">
            <v>2033Q4</v>
          </cell>
          <cell r="AF292">
            <v>50405</v>
          </cell>
          <cell r="BQ292" t="str">
            <v>54/2024 kormány rendelet</v>
          </cell>
        </row>
        <row r="293">
          <cell r="A293" t="str">
            <v>KE-1482</v>
          </cell>
          <cell r="B293" t="str">
            <v>CSER 23 Napvilág kft.</v>
          </cell>
          <cell r="C293" t="str">
            <v>Tápióság</v>
          </cell>
          <cell r="D293" t="str">
            <v>kiesett</v>
          </cell>
          <cell r="E293" t="str">
            <v>2026. június</v>
          </cell>
          <cell r="F293" t="str">
            <v>ÉMÁSZ</v>
          </cell>
          <cell r="G293" t="str">
            <v>Nagykáta</v>
          </cell>
          <cell r="H293">
            <v>2</v>
          </cell>
          <cell r="I293">
            <v>22</v>
          </cell>
          <cell r="J293" t="str">
            <v>igen</v>
          </cell>
          <cell r="K293" t="str">
            <v>Naperőmű - PV farm</v>
          </cell>
          <cell r="L293" t="str">
            <v>SOLARPHOTOVO</v>
          </cell>
          <cell r="N293" t="str">
            <v>NEM</v>
          </cell>
          <cell r="O293" t="str">
            <v>NEM</v>
          </cell>
          <cell r="P293">
            <v>2</v>
          </cell>
          <cell r="Q293">
            <v>0.02</v>
          </cell>
          <cell r="R293" t="str">
            <v>NEM</v>
          </cell>
          <cell r="T293" t="str">
            <v>nem</v>
          </cell>
          <cell r="U293" t="str">
            <v>nem</v>
          </cell>
          <cell r="Y293" t="str">
            <v>NAGK 221    22.000</v>
          </cell>
          <cell r="AB293" t="str">
            <v>2B</v>
          </cell>
          <cell r="AC293" t="str">
            <v>NAGK KE3    22.000</v>
          </cell>
          <cell r="AD293" t="str">
            <v>2033Q4</v>
          </cell>
          <cell r="AF293">
            <v>50405</v>
          </cell>
          <cell r="BQ293" t="str">
            <v>54/2024 kormány rendelet</v>
          </cell>
        </row>
        <row r="294">
          <cell r="A294" t="str">
            <v>KE-1483</v>
          </cell>
          <cell r="B294" t="str">
            <v>SCHAUER-Hungária kft.</v>
          </cell>
          <cell r="C294" t="str">
            <v>Egercsehi</v>
          </cell>
          <cell r="D294" t="str">
            <v>kiesett</v>
          </cell>
          <cell r="E294" t="str">
            <v>2026. június</v>
          </cell>
          <cell r="F294" t="str">
            <v>ÉMÁSZ</v>
          </cell>
          <cell r="G294" t="str">
            <v>Borsodnádasd</v>
          </cell>
          <cell r="H294">
            <v>4.2</v>
          </cell>
          <cell r="I294">
            <v>22</v>
          </cell>
          <cell r="J294" t="str">
            <v>igen</v>
          </cell>
          <cell r="K294" t="str">
            <v>Naperőmű - PV farm</v>
          </cell>
          <cell r="L294" t="str">
            <v>SOLARPHOTOVO</v>
          </cell>
          <cell r="N294" t="str">
            <v>NEM</v>
          </cell>
          <cell r="O294" t="str">
            <v>NEM</v>
          </cell>
          <cell r="P294">
            <v>4.2</v>
          </cell>
          <cell r="Q294">
            <v>0.25</v>
          </cell>
          <cell r="R294" t="str">
            <v>NEM</v>
          </cell>
          <cell r="T294" t="str">
            <v>nem</v>
          </cell>
          <cell r="U294" t="str">
            <v>nem</v>
          </cell>
          <cell r="Y294" t="str">
            <v>BNAD 221    22.000</v>
          </cell>
          <cell r="AB294">
            <v>2</v>
          </cell>
          <cell r="AC294" t="str">
            <v>BNAD KE0    22.000</v>
          </cell>
          <cell r="AD294" t="str">
            <v>2030Q4</v>
          </cell>
          <cell r="AF294">
            <v>50405</v>
          </cell>
          <cell r="BQ294" t="str">
            <v>54/2024 kormány rendelet</v>
          </cell>
        </row>
        <row r="295">
          <cell r="A295" t="str">
            <v>KE-1484</v>
          </cell>
          <cell r="B295" t="str">
            <v>Danubia Energia kft.</v>
          </cell>
          <cell r="C295" t="str">
            <v>Berkenye</v>
          </cell>
          <cell r="D295" t="str">
            <v>kiesett</v>
          </cell>
          <cell r="E295" t="str">
            <v>2024. június</v>
          </cell>
          <cell r="F295" t="str">
            <v>ÉMÁSZ</v>
          </cell>
          <cell r="G295" t="str">
            <v>Rétság</v>
          </cell>
          <cell r="H295">
            <v>0.499</v>
          </cell>
          <cell r="I295">
            <v>22</v>
          </cell>
          <cell r="J295" t="str">
            <v>igen</v>
          </cell>
          <cell r="K295" t="str">
            <v>Naperőmű - PV farm</v>
          </cell>
          <cell r="L295" t="str">
            <v>SOLARPHOTOVO</v>
          </cell>
          <cell r="N295" t="str">
            <v>NEM</v>
          </cell>
          <cell r="O295" t="str">
            <v>NEM</v>
          </cell>
          <cell r="P295">
            <v>0.499</v>
          </cell>
          <cell r="Q295">
            <v>0.2</v>
          </cell>
          <cell r="R295" t="str">
            <v>IGEN</v>
          </cell>
          <cell r="T295" t="str">
            <v>nem</v>
          </cell>
          <cell r="U295" t="str">
            <v>nem</v>
          </cell>
          <cell r="Y295" t="str">
            <v>RETS 221    22.000</v>
          </cell>
          <cell r="AB295">
            <v>2</v>
          </cell>
          <cell r="AC295" t="str">
            <v>RETS KE0    22.000</v>
          </cell>
          <cell r="AD295" t="str">
            <v>2030Q4</v>
          </cell>
          <cell r="AF295">
            <v>50405</v>
          </cell>
          <cell r="BQ295" t="str">
            <v>54/2024 kormány rendelet</v>
          </cell>
        </row>
        <row r="296">
          <cell r="A296" t="str">
            <v>KE-1484</v>
          </cell>
          <cell r="B296" t="str">
            <v>Danubia Energia kft.</v>
          </cell>
          <cell r="C296" t="str">
            <v>Berkenye</v>
          </cell>
          <cell r="D296" t="str">
            <v>kiesett</v>
          </cell>
          <cell r="E296" t="str">
            <v>2024. június</v>
          </cell>
          <cell r="F296" t="str">
            <v>ÉMÁSZ</v>
          </cell>
          <cell r="G296" t="str">
            <v>Rétság</v>
          </cell>
          <cell r="H296">
            <v>0.2</v>
          </cell>
          <cell r="I296">
            <v>22</v>
          </cell>
          <cell r="J296" t="str">
            <v>igen</v>
          </cell>
          <cell r="L296" t="str">
            <v>BATTERYSTRG</v>
          </cell>
          <cell r="N296" t="str">
            <v>NEM</v>
          </cell>
          <cell r="O296" t="str">
            <v>NEM</v>
          </cell>
          <cell r="P296">
            <v>0.499</v>
          </cell>
          <cell r="Q296">
            <v>0.2</v>
          </cell>
          <cell r="R296" t="str">
            <v>IGEN</v>
          </cell>
          <cell r="S296">
            <v>0.3</v>
          </cell>
          <cell r="T296" t="str">
            <v>nem</v>
          </cell>
          <cell r="U296" t="str">
            <v>nem</v>
          </cell>
          <cell r="Y296" t="str">
            <v>RETS 221    22.000</v>
          </cell>
          <cell r="AB296">
            <v>2</v>
          </cell>
          <cell r="AC296" t="str">
            <v>RETS KE0    22.000</v>
          </cell>
          <cell r="AD296" t="str">
            <v>2030Q4</v>
          </cell>
          <cell r="AE296">
            <v>47848</v>
          </cell>
          <cell r="AF296">
            <v>50405</v>
          </cell>
          <cell r="BQ296" t="str">
            <v>54/2024 kormány rendelet</v>
          </cell>
        </row>
        <row r="297">
          <cell r="A297" t="str">
            <v>KE-1485</v>
          </cell>
          <cell r="B297" t="str">
            <v>SolarMore Kft.</v>
          </cell>
          <cell r="C297" t="str">
            <v>Nógrádmarcal</v>
          </cell>
          <cell r="D297" t="str">
            <v>kiesett</v>
          </cell>
          <cell r="E297" t="str">
            <v>2029. január</v>
          </cell>
          <cell r="F297" t="str">
            <v>ÉMÁSZ</v>
          </cell>
          <cell r="G297" t="str">
            <v>Balassagyarmat</v>
          </cell>
          <cell r="H297">
            <v>49.95</v>
          </cell>
          <cell r="I297">
            <v>132</v>
          </cell>
          <cell r="J297" t="str">
            <v>igen</v>
          </cell>
          <cell r="K297" t="str">
            <v>Naperőmű - PV farm</v>
          </cell>
          <cell r="L297" t="str">
            <v>SOLARPHOTOVO</v>
          </cell>
          <cell r="N297" t="str">
            <v>NEM</v>
          </cell>
          <cell r="O297" t="str">
            <v>NEM</v>
          </cell>
          <cell r="P297">
            <v>49.95</v>
          </cell>
          <cell r="Q297">
            <v>0.1</v>
          </cell>
          <cell r="R297" t="str">
            <v>NEM</v>
          </cell>
          <cell r="T297" t="str">
            <v>nem</v>
          </cell>
          <cell r="U297" t="str">
            <v>nem</v>
          </cell>
          <cell r="Y297" t="str">
            <v>BGYA K1     120.00</v>
          </cell>
          <cell r="AB297">
            <v>3</v>
          </cell>
          <cell r="AC297" t="str">
            <v>EMASZ_488   120.00</v>
          </cell>
          <cell r="AD297" t="str">
            <v>2034Q4</v>
          </cell>
          <cell r="AF297">
            <v>52231</v>
          </cell>
          <cell r="BQ297" t="str">
            <v>54/2024 kormány rendelet</v>
          </cell>
        </row>
        <row r="298">
          <cell r="A298" t="str">
            <v>KE-1486</v>
          </cell>
          <cell r="B298" t="str">
            <v>Ahau Solar Zrt.</v>
          </cell>
          <cell r="C298" t="str">
            <v>Apc</v>
          </cell>
          <cell r="D298" t="str">
            <v>kiesett</v>
          </cell>
          <cell r="E298" t="str">
            <v>2025. december</v>
          </cell>
          <cell r="F298" t="str">
            <v>ÉMÁSZ</v>
          </cell>
          <cell r="G298" t="str">
            <v>Lőrinci</v>
          </cell>
          <cell r="H298">
            <v>2.4999899999999999</v>
          </cell>
          <cell r="I298">
            <v>22</v>
          </cell>
          <cell r="J298" t="str">
            <v>igen</v>
          </cell>
          <cell r="K298" t="str">
            <v>Naperőmű - PV farm</v>
          </cell>
          <cell r="L298" t="str">
            <v>SOLARPHOTOVO</v>
          </cell>
          <cell r="N298" t="str">
            <v>NEM</v>
          </cell>
          <cell r="O298" t="str">
            <v>NEM</v>
          </cell>
          <cell r="P298">
            <v>2.4999899999999999</v>
          </cell>
          <cell r="Q298">
            <v>2.0099999999999998</v>
          </cell>
          <cell r="R298" t="str">
            <v>NEM</v>
          </cell>
          <cell r="T298" t="str">
            <v>nem</v>
          </cell>
          <cell r="U298" t="str">
            <v>nem</v>
          </cell>
          <cell r="Y298" t="str">
            <v>LORI 221    22.000</v>
          </cell>
          <cell r="AB298">
            <v>2</v>
          </cell>
          <cell r="AC298" t="str">
            <v>LORI KE0    22.000</v>
          </cell>
          <cell r="AD298" t="str">
            <v>2030Q4</v>
          </cell>
          <cell r="AF298">
            <v>50405</v>
          </cell>
          <cell r="BQ298" t="str">
            <v>54/2024 kormány rendelet</v>
          </cell>
        </row>
        <row r="299">
          <cell r="A299" t="str">
            <v>KE-1486</v>
          </cell>
          <cell r="B299" t="str">
            <v>Ahau Solar Zrt.</v>
          </cell>
          <cell r="C299" t="str">
            <v>Apc</v>
          </cell>
          <cell r="D299" t="str">
            <v>kiesett</v>
          </cell>
          <cell r="E299" t="str">
            <v>2025. december</v>
          </cell>
          <cell r="F299" t="str">
            <v>ÉMÁSZ</v>
          </cell>
          <cell r="G299" t="str">
            <v>Lőrinci</v>
          </cell>
          <cell r="H299">
            <v>2</v>
          </cell>
          <cell r="I299">
            <v>22</v>
          </cell>
          <cell r="J299" t="str">
            <v>igen</v>
          </cell>
          <cell r="L299" t="str">
            <v>BATTERYSTRG</v>
          </cell>
          <cell r="N299" t="str">
            <v>NEM</v>
          </cell>
          <cell r="O299" t="str">
            <v>NEM</v>
          </cell>
          <cell r="P299">
            <v>2.4999899999999999</v>
          </cell>
          <cell r="Q299">
            <v>2.0099999999999998</v>
          </cell>
          <cell r="R299" t="str">
            <v>NEM</v>
          </cell>
          <cell r="S299">
            <v>4</v>
          </cell>
          <cell r="T299" t="str">
            <v>nem</v>
          </cell>
          <cell r="U299" t="str">
            <v>nem</v>
          </cell>
          <cell r="Y299" t="str">
            <v>LORI 221    22.000</v>
          </cell>
          <cell r="AB299">
            <v>2</v>
          </cell>
          <cell r="AC299" t="str">
            <v>LORI KE0    22.000</v>
          </cell>
          <cell r="AD299" t="str">
            <v>2030Q4</v>
          </cell>
          <cell r="AE299">
            <v>47848</v>
          </cell>
          <cell r="AF299">
            <v>50405</v>
          </cell>
          <cell r="BQ299" t="str">
            <v>54/2024 kormány rendelet</v>
          </cell>
        </row>
        <row r="300">
          <cell r="A300" t="str">
            <v>KE-1487</v>
          </cell>
          <cell r="B300" t="str">
            <v>Ahau Solar Zrt.</v>
          </cell>
          <cell r="C300" t="str">
            <v>Szomolya</v>
          </cell>
          <cell r="D300" t="str">
            <v>kiesett</v>
          </cell>
          <cell r="E300" t="str">
            <v>2025. december</v>
          </cell>
          <cell r="F300" t="str">
            <v>ÉMÁSZ</v>
          </cell>
          <cell r="G300" t="str">
            <v>Mezőkövesd</v>
          </cell>
          <cell r="H300">
            <v>5</v>
          </cell>
          <cell r="I300">
            <v>22</v>
          </cell>
          <cell r="J300" t="str">
            <v>igen</v>
          </cell>
          <cell r="K300" t="str">
            <v>Naperőmű - PV farm</v>
          </cell>
          <cell r="L300" t="str">
            <v>SOLARPHOTOVO</v>
          </cell>
          <cell r="N300" t="str">
            <v>NEM</v>
          </cell>
          <cell r="O300" t="str">
            <v>NEM</v>
          </cell>
          <cell r="P300">
            <v>5</v>
          </cell>
          <cell r="Q300">
            <v>0.01</v>
          </cell>
          <cell r="R300" t="str">
            <v>NEM</v>
          </cell>
          <cell r="T300" t="str">
            <v>nem</v>
          </cell>
          <cell r="U300" t="str">
            <v>nem</v>
          </cell>
          <cell r="Y300" t="str">
            <v>MKOV 221    22.000</v>
          </cell>
          <cell r="AB300">
            <v>2</v>
          </cell>
          <cell r="AC300" t="str">
            <v>MKOV KE0    22.000</v>
          </cell>
          <cell r="AD300" t="str">
            <v>2030Q4</v>
          </cell>
          <cell r="AF300">
            <v>50405</v>
          </cell>
          <cell r="BQ300" t="str">
            <v>54/2024 kormány rendelet</v>
          </cell>
        </row>
        <row r="301">
          <cell r="A301" t="str">
            <v>KE-1488</v>
          </cell>
          <cell r="B301" t="str">
            <v>NRGION Renewable Energy kft.</v>
          </cell>
          <cell r="C301" t="str">
            <v>Nógrádkövesd</v>
          </cell>
          <cell r="D301" t="str">
            <v>kiesett</v>
          </cell>
          <cell r="E301" t="str">
            <v>2025. február</v>
          </cell>
          <cell r="F301" t="str">
            <v>ÉMÁSZ</v>
          </cell>
          <cell r="G301" t="str">
            <v>Nógrádkövesd</v>
          </cell>
          <cell r="H301">
            <v>2.4</v>
          </cell>
          <cell r="I301">
            <v>22</v>
          </cell>
          <cell r="J301" t="str">
            <v>igen</v>
          </cell>
          <cell r="K301" t="str">
            <v>Naperőmű - PV farm</v>
          </cell>
          <cell r="L301" t="str">
            <v>SOLARPHOTOVO</v>
          </cell>
          <cell r="N301" t="str">
            <v>NEM</v>
          </cell>
          <cell r="O301" t="str">
            <v>NEM</v>
          </cell>
          <cell r="P301">
            <v>2.4</v>
          </cell>
          <cell r="Q301">
            <v>1</v>
          </cell>
          <cell r="R301" t="str">
            <v>NEM</v>
          </cell>
          <cell r="T301" t="str">
            <v>nem</v>
          </cell>
          <cell r="U301" t="str">
            <v>nem</v>
          </cell>
          <cell r="Y301" t="str">
            <v>NOGR 222    22.000</v>
          </cell>
          <cell r="AB301">
            <v>2</v>
          </cell>
          <cell r="AC301" t="str">
            <v>NOGR KE3    22.000</v>
          </cell>
          <cell r="AD301" t="str">
            <v>2030Q4</v>
          </cell>
          <cell r="AF301">
            <v>50405</v>
          </cell>
          <cell r="BQ301" t="str">
            <v>54/2024 kormány rendelet</v>
          </cell>
        </row>
        <row r="302">
          <cell r="A302" t="str">
            <v>KE-1488</v>
          </cell>
          <cell r="B302" t="str">
            <v>NRGION Renewable Energy kft.</v>
          </cell>
          <cell r="C302" t="str">
            <v>Nógrádkövesd</v>
          </cell>
          <cell r="D302" t="str">
            <v>kiesett</v>
          </cell>
          <cell r="E302" t="str">
            <v>2025. február</v>
          </cell>
          <cell r="F302" t="str">
            <v>ÉMÁSZ</v>
          </cell>
          <cell r="G302" t="str">
            <v>Nógrádkövesd</v>
          </cell>
          <cell r="H302">
            <v>2</v>
          </cell>
          <cell r="I302">
            <v>22</v>
          </cell>
          <cell r="J302" t="str">
            <v>igen</v>
          </cell>
          <cell r="L302" t="str">
            <v>BATTERYSTRG</v>
          </cell>
          <cell r="N302" t="str">
            <v>NEM</v>
          </cell>
          <cell r="O302" t="str">
            <v>NEM</v>
          </cell>
          <cell r="P302">
            <v>2.4</v>
          </cell>
          <cell r="Q302">
            <v>1</v>
          </cell>
          <cell r="R302" t="str">
            <v>NEM</v>
          </cell>
          <cell r="S302">
            <v>4</v>
          </cell>
          <cell r="T302" t="str">
            <v>nem</v>
          </cell>
          <cell r="U302" t="str">
            <v>nem</v>
          </cell>
          <cell r="Y302" t="str">
            <v>NOGR 222    22.000</v>
          </cell>
          <cell r="AB302">
            <v>2</v>
          </cell>
          <cell r="AC302" t="str">
            <v>NOGR KE3    22.000</v>
          </cell>
          <cell r="AD302" t="str">
            <v>2030Q4</v>
          </cell>
          <cell r="AF302">
            <v>50405</v>
          </cell>
          <cell r="BQ302" t="str">
            <v>54/2024 kormány rendelet</v>
          </cell>
        </row>
        <row r="303">
          <cell r="A303" t="str">
            <v>KE-1489</v>
          </cell>
          <cell r="B303" t="str">
            <v>Enery Industry Partnership HU kft.</v>
          </cell>
          <cell r="C303" t="str">
            <v>Gyöngyös</v>
          </cell>
          <cell r="D303" t="str">
            <v>kiesett</v>
          </cell>
          <cell r="E303" t="str">
            <v>2025. február</v>
          </cell>
          <cell r="F303" t="str">
            <v>ÉMÁSZ</v>
          </cell>
          <cell r="G303" t="str">
            <v>Gyöngyös</v>
          </cell>
          <cell r="H303">
            <v>0.499</v>
          </cell>
          <cell r="I303">
            <v>22</v>
          </cell>
          <cell r="J303" t="str">
            <v>igen</v>
          </cell>
          <cell r="K303" t="str">
            <v>Naperőmű - PV farm</v>
          </cell>
          <cell r="L303" t="str">
            <v>SOLARPHOTOVO</v>
          </cell>
          <cell r="N303" t="str">
            <v>NEM</v>
          </cell>
          <cell r="O303" t="str">
            <v>NEM</v>
          </cell>
          <cell r="P303">
            <v>0.499</v>
          </cell>
          <cell r="Q303">
            <v>0.5</v>
          </cell>
          <cell r="R303" t="str">
            <v>NEM</v>
          </cell>
          <cell r="T303" t="str">
            <v>nem</v>
          </cell>
          <cell r="U303" t="str">
            <v>nem</v>
          </cell>
          <cell r="Y303" t="str">
            <v>GYON 222    22.000</v>
          </cell>
          <cell r="AB303">
            <v>2</v>
          </cell>
          <cell r="AC303" t="str">
            <v>GYON KE0    22.000</v>
          </cell>
          <cell r="AD303" t="str">
            <v>2030Q4</v>
          </cell>
          <cell r="AF303">
            <v>50405</v>
          </cell>
          <cell r="BQ303" t="str">
            <v>54/2024 kormány rendelet</v>
          </cell>
        </row>
        <row r="304">
          <cell r="A304" t="str">
            <v>KE-1489</v>
          </cell>
          <cell r="B304" t="str">
            <v>Enery Industry Partnership HU kft.</v>
          </cell>
          <cell r="C304" t="str">
            <v>Gyöngyös</v>
          </cell>
          <cell r="D304" t="str">
            <v>kiesett</v>
          </cell>
          <cell r="E304" t="str">
            <v>2025. február</v>
          </cell>
          <cell r="F304" t="str">
            <v>ÉMÁSZ</v>
          </cell>
          <cell r="G304" t="str">
            <v>Gyöngyös</v>
          </cell>
          <cell r="H304">
            <v>0.5</v>
          </cell>
          <cell r="I304">
            <v>22</v>
          </cell>
          <cell r="J304" t="str">
            <v>igen</v>
          </cell>
          <cell r="L304" t="str">
            <v>BATTERYSTRG</v>
          </cell>
          <cell r="N304" t="str">
            <v>NEM</v>
          </cell>
          <cell r="O304" t="str">
            <v>NEM</v>
          </cell>
          <cell r="P304">
            <v>0.499</v>
          </cell>
          <cell r="Q304">
            <v>0.5</v>
          </cell>
          <cell r="R304" t="str">
            <v>NEM</v>
          </cell>
          <cell r="S304">
            <v>0.6</v>
          </cell>
          <cell r="T304" t="str">
            <v>nem</v>
          </cell>
          <cell r="U304" t="str">
            <v>nem</v>
          </cell>
          <cell r="Y304" t="str">
            <v>GYON 222    22.000</v>
          </cell>
          <cell r="AB304">
            <v>2</v>
          </cell>
          <cell r="AC304" t="str">
            <v>GYON KE0    22.000</v>
          </cell>
          <cell r="AD304" t="str">
            <v>2030Q4</v>
          </cell>
          <cell r="AE304">
            <v>47848</v>
          </cell>
          <cell r="AF304">
            <v>50405</v>
          </cell>
          <cell r="BQ304" t="str">
            <v>54/2024 kormány rendelet</v>
          </cell>
        </row>
        <row r="305">
          <cell r="A305" t="str">
            <v>KE-1142</v>
          </cell>
          <cell r="B305" t="str">
            <v>HUNOL POWER kft.</v>
          </cell>
          <cell r="C305" t="str">
            <v>Taktaszada</v>
          </cell>
          <cell r="D305" t="str">
            <v>előrejelzett</v>
          </cell>
          <cell r="E305" t="str">
            <v>2025. december</v>
          </cell>
          <cell r="F305" t="str">
            <v>ÉMÁSZ</v>
          </cell>
          <cell r="G305" t="str">
            <v>Szerencs</v>
          </cell>
          <cell r="H305">
            <v>0</v>
          </cell>
          <cell r="I305">
            <v>22</v>
          </cell>
          <cell r="J305" t="str">
            <v>igen</v>
          </cell>
          <cell r="L305" t="str">
            <v>BATTERYSTRG</v>
          </cell>
          <cell r="N305" t="str">
            <v>NEM</v>
          </cell>
          <cell r="O305" t="str">
            <v>NEM</v>
          </cell>
          <cell r="P305">
            <v>0</v>
          </cell>
          <cell r="Q305">
            <v>0.72</v>
          </cell>
          <cell r="T305" t="str">
            <v>nem</v>
          </cell>
          <cell r="U305" t="str">
            <v>IGEN</v>
          </cell>
          <cell r="V305" t="str">
            <v>KE-1142</v>
          </cell>
          <cell r="Y305" t="str">
            <v>SZER 221    22.000</v>
          </cell>
          <cell r="Z305" t="str">
            <v>SZER 221    22.000-P</v>
          </cell>
          <cell r="AB305">
            <v>0</v>
          </cell>
          <cell r="AC305" t="str">
            <v>SZER KE0    22.000</v>
          </cell>
          <cell r="AD305" t="str">
            <v>2026Q4</v>
          </cell>
          <cell r="AE305" t="str">
            <v>2026Q4</v>
          </cell>
          <cell r="AF305">
            <v>49309</v>
          </cell>
          <cell r="AJ305">
            <v>46387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47118</v>
          </cell>
          <cell r="AT305" t="str">
            <v>igen</v>
          </cell>
          <cell r="AU305" t="str">
            <v>igen</v>
          </cell>
          <cell r="AV305" t="str">
            <v>még nem derült ki</v>
          </cell>
          <cell r="AX305" t="str">
            <v>nem kell fizetnie</v>
          </cell>
          <cell r="AY305">
            <v>47118</v>
          </cell>
          <cell r="AZ305">
            <v>46387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 t="str">
            <v>az eredeti projektre igen</v>
          </cell>
        </row>
        <row r="306">
          <cell r="A306" t="str">
            <v>KE-1490</v>
          </cell>
          <cell r="B306" t="str">
            <v>AGE Central HU1 Project kft.</v>
          </cell>
          <cell r="C306" t="str">
            <v>Dány</v>
          </cell>
          <cell r="D306" t="str">
            <v>kiesett</v>
          </cell>
          <cell r="E306" t="str">
            <v>2026. december</v>
          </cell>
          <cell r="F306" t="str">
            <v>ÉMÁSZ</v>
          </cell>
          <cell r="G306" t="str">
            <v>Hatvan</v>
          </cell>
          <cell r="H306">
            <v>6.67</v>
          </cell>
          <cell r="I306">
            <v>22</v>
          </cell>
          <cell r="J306" t="str">
            <v>igen</v>
          </cell>
          <cell r="K306" t="str">
            <v xml:space="preserve"> Egyéb megújuló erőmű - geotermikus</v>
          </cell>
          <cell r="L306" t="str">
            <v>OTHERRES</v>
          </cell>
          <cell r="N306" t="str">
            <v>NEM</v>
          </cell>
          <cell r="O306" t="str">
            <v>NEM</v>
          </cell>
          <cell r="P306">
            <v>4.0999999999999996</v>
          </cell>
          <cell r="Q306">
            <v>2.4</v>
          </cell>
          <cell r="R306" t="str">
            <v>NEM</v>
          </cell>
          <cell r="T306" t="str">
            <v>nem</v>
          </cell>
          <cell r="U306" t="str">
            <v>nem</v>
          </cell>
          <cell r="Y306" t="str">
            <v>HATV 221    22.000</v>
          </cell>
          <cell r="AB306">
            <v>1</v>
          </cell>
          <cell r="AC306" t="str">
            <v>HATV KE1    22.000</v>
          </cell>
          <cell r="AD306" t="str">
            <v>2028Q4</v>
          </cell>
          <cell r="AE306">
            <v>47118</v>
          </cell>
          <cell r="AF306">
            <v>50040</v>
          </cell>
          <cell r="BQ306" t="str">
            <v>54/2024 kormány rendelet</v>
          </cell>
        </row>
        <row r="307">
          <cell r="A307" t="str">
            <v>KE-1491</v>
          </cell>
          <cell r="B307" t="str">
            <v>VIP Electric kft.</v>
          </cell>
          <cell r="C307" t="str">
            <v>Pusztamonostor</v>
          </cell>
          <cell r="D307" t="str">
            <v>kiesett</v>
          </cell>
          <cell r="E307" t="str">
            <v>2026. január</v>
          </cell>
          <cell r="F307" t="str">
            <v>ÉMÁSZ</v>
          </cell>
          <cell r="G307" t="str">
            <v>Jászberény</v>
          </cell>
          <cell r="H307">
            <v>0.75</v>
          </cell>
          <cell r="I307">
            <v>22</v>
          </cell>
          <cell r="J307" t="str">
            <v>igen</v>
          </cell>
          <cell r="K307" t="str">
            <v>Naperőmű - PV farm</v>
          </cell>
          <cell r="L307" t="str">
            <v>SOLARPHOTOVO</v>
          </cell>
          <cell r="N307" t="str">
            <v>NEM</v>
          </cell>
          <cell r="O307" t="str">
            <v>NEM</v>
          </cell>
          <cell r="P307">
            <v>0.75</v>
          </cell>
          <cell r="Q307">
            <v>0.22700000000000001</v>
          </cell>
          <cell r="R307" t="str">
            <v>NEM</v>
          </cell>
          <cell r="T307" t="str">
            <v>nem</v>
          </cell>
          <cell r="U307" t="str">
            <v>nem</v>
          </cell>
          <cell r="Y307" t="str">
            <v>JBER 221    22.000</v>
          </cell>
          <cell r="AB307">
            <v>2</v>
          </cell>
          <cell r="AC307" t="str">
            <v>JBER KE3    22.000</v>
          </cell>
          <cell r="AD307" t="str">
            <v>2030Q4</v>
          </cell>
          <cell r="AF307">
            <v>50405</v>
          </cell>
          <cell r="BQ307" t="str">
            <v>54/2024 kormány rendelet</v>
          </cell>
        </row>
        <row r="308">
          <cell r="A308" t="str">
            <v>KE-1492</v>
          </cell>
          <cell r="B308" t="str">
            <v>ELZA Solar kft.</v>
          </cell>
          <cell r="C308" t="str">
            <v>Sajópetri</v>
          </cell>
          <cell r="D308" t="str">
            <v>kiesett</v>
          </cell>
          <cell r="E308" t="str">
            <v>2027. december</v>
          </cell>
          <cell r="F308" t="str">
            <v>ÉMÁSZ</v>
          </cell>
          <cell r="G308" t="str">
            <v>Miskolc Bogáncs utca</v>
          </cell>
          <cell r="H308">
            <v>49.9</v>
          </cell>
          <cell r="I308">
            <v>132</v>
          </cell>
          <cell r="J308" t="str">
            <v>igen</v>
          </cell>
          <cell r="K308" t="str">
            <v>Naperőmű - PV farm</v>
          </cell>
          <cell r="L308" t="str">
            <v>SOLARPHOTOVO</v>
          </cell>
          <cell r="N308" t="str">
            <v>NEM</v>
          </cell>
          <cell r="O308" t="str">
            <v>NEM</v>
          </cell>
          <cell r="P308">
            <v>49.9</v>
          </cell>
          <cell r="Q308">
            <v>0.16</v>
          </cell>
          <cell r="R308" t="str">
            <v>NEM</v>
          </cell>
          <cell r="T308" t="str">
            <v>nem</v>
          </cell>
          <cell r="U308" t="str">
            <v>nem</v>
          </cell>
          <cell r="Y308" t="str">
            <v>MBOG K1     120.00</v>
          </cell>
          <cell r="AB308">
            <v>3</v>
          </cell>
          <cell r="AC308" t="str">
            <v>EMASZ_489   120.00</v>
          </cell>
          <cell r="AD308" t="str">
            <v>2034Q4</v>
          </cell>
          <cell r="AF308">
            <v>52231</v>
          </cell>
          <cell r="BQ308" t="str">
            <v>54/2024 kormány rendelet</v>
          </cell>
        </row>
        <row r="309">
          <cell r="A309" t="str">
            <v>KE-1493</v>
          </cell>
          <cell r="B309" t="str">
            <v>GREEN WAY GLOBAL kft.</v>
          </cell>
          <cell r="C309" t="str">
            <v>Mátranovák</v>
          </cell>
          <cell r="D309" t="str">
            <v>kiesett</v>
          </cell>
          <cell r="E309" t="str">
            <v>2025. április</v>
          </cell>
          <cell r="F309" t="str">
            <v>ÉMÁSZ</v>
          </cell>
          <cell r="G309" t="str">
            <v>Nagybátony</v>
          </cell>
          <cell r="H309">
            <v>1</v>
          </cell>
          <cell r="I309">
            <v>22</v>
          </cell>
          <cell r="J309" t="str">
            <v>igen</v>
          </cell>
          <cell r="K309" t="str">
            <v>Naperőmű - PV farm</v>
          </cell>
          <cell r="L309" t="str">
            <v>SOLARPHOTOVO</v>
          </cell>
          <cell r="N309" t="str">
            <v>NEM</v>
          </cell>
          <cell r="O309" t="str">
            <v>NEM</v>
          </cell>
          <cell r="P309">
            <v>4</v>
          </cell>
          <cell r="Q309">
            <v>4.0999999999999996</v>
          </cell>
          <cell r="R309" t="str">
            <v>NEM</v>
          </cell>
          <cell r="T309" t="str">
            <v>nem</v>
          </cell>
          <cell r="U309" t="str">
            <v>nem</v>
          </cell>
          <cell r="Y309" t="str">
            <v>NBAT 221    22.000</v>
          </cell>
          <cell r="AB309" t="str">
            <v>2B</v>
          </cell>
          <cell r="AC309" t="str">
            <v>NBAT KE0    22.000</v>
          </cell>
          <cell r="AD309" t="str">
            <v>2033Q4</v>
          </cell>
          <cell r="AF309">
            <v>50405</v>
          </cell>
          <cell r="BQ309" t="str">
            <v>54/2024 kormány rendelet</v>
          </cell>
        </row>
        <row r="310">
          <cell r="A310" t="str">
            <v>KE-1493</v>
          </cell>
          <cell r="B310" t="str">
            <v>GREEN WAY GLOBAL kft.</v>
          </cell>
          <cell r="C310" t="str">
            <v>Mátranovák</v>
          </cell>
          <cell r="D310" t="str">
            <v>kiesett</v>
          </cell>
          <cell r="E310" t="str">
            <v>2025. április</v>
          </cell>
          <cell r="F310" t="str">
            <v>ÉMÁSZ</v>
          </cell>
          <cell r="G310" t="str">
            <v>Nagybátony</v>
          </cell>
          <cell r="H310">
            <v>3</v>
          </cell>
          <cell r="I310">
            <v>22</v>
          </cell>
          <cell r="J310" t="str">
            <v>igen</v>
          </cell>
          <cell r="L310" t="str">
            <v>BATTERYSTRG</v>
          </cell>
          <cell r="N310" t="str">
            <v>NEM</v>
          </cell>
          <cell r="O310" t="str">
            <v>NEM</v>
          </cell>
          <cell r="P310">
            <v>4</v>
          </cell>
          <cell r="Q310">
            <v>4.0999999999999996</v>
          </cell>
          <cell r="R310" t="str">
            <v>NEM</v>
          </cell>
          <cell r="S310">
            <v>6</v>
          </cell>
          <cell r="T310" t="str">
            <v>nem</v>
          </cell>
          <cell r="U310" t="str">
            <v>nem</v>
          </cell>
          <cell r="Y310" t="str">
            <v>NBAT 221    22.000</v>
          </cell>
          <cell r="AB310" t="str">
            <v>2B</v>
          </cell>
          <cell r="AC310" t="str">
            <v>NBAT KE0    22.000</v>
          </cell>
          <cell r="AD310" t="str">
            <v>2033Q4</v>
          </cell>
          <cell r="AE310">
            <v>48944</v>
          </cell>
          <cell r="AF310">
            <v>50405</v>
          </cell>
          <cell r="BQ310" t="str">
            <v>54/2024 kormány rendelet</v>
          </cell>
        </row>
        <row r="311">
          <cell r="A311" t="str">
            <v>KE-1494</v>
          </cell>
          <cell r="B311" t="str">
            <v>SOLT Energy kft.</v>
          </cell>
          <cell r="C311" t="str">
            <v>Borsosberény</v>
          </cell>
          <cell r="D311" t="str">
            <v>kiesett</v>
          </cell>
          <cell r="E311" t="str">
            <v>2027. október</v>
          </cell>
          <cell r="F311" t="str">
            <v>ÉMÁSZ</v>
          </cell>
          <cell r="G311" t="str">
            <v>Rétság</v>
          </cell>
          <cell r="H311">
            <v>49.9</v>
          </cell>
          <cell r="I311">
            <v>132</v>
          </cell>
          <cell r="J311" t="str">
            <v>igen</v>
          </cell>
          <cell r="K311" t="str">
            <v>Naperőmű - PV farm</v>
          </cell>
          <cell r="L311" t="str">
            <v>SOLARPHOTOVO</v>
          </cell>
          <cell r="N311" t="str">
            <v>NEM</v>
          </cell>
          <cell r="O311" t="str">
            <v>NEM</v>
          </cell>
          <cell r="P311">
            <v>49.9</v>
          </cell>
          <cell r="Q311">
            <v>0.16</v>
          </cell>
          <cell r="R311" t="str">
            <v>NEM</v>
          </cell>
          <cell r="T311" t="str">
            <v>nem</v>
          </cell>
          <cell r="U311" t="str">
            <v>nem</v>
          </cell>
          <cell r="Y311" t="str">
            <v>RETS K1     120.00</v>
          </cell>
          <cell r="AB311">
            <v>3</v>
          </cell>
          <cell r="AC311" t="str">
            <v>EMASZ_490   120.00</v>
          </cell>
          <cell r="AD311" t="str">
            <v>2034Q4</v>
          </cell>
          <cell r="AF311">
            <v>52231</v>
          </cell>
          <cell r="BQ311" t="str">
            <v>54/2024 kormány rendelet</v>
          </cell>
        </row>
        <row r="312">
          <cell r="A312" t="str">
            <v>KE-1495</v>
          </cell>
          <cell r="B312" t="str">
            <v>KESSEL-BAU Ipari és Kereskedelmi kft.</v>
          </cell>
          <cell r="C312" t="str">
            <v>Kazincbarcika</v>
          </cell>
          <cell r="D312" t="str">
            <v>kiesett</v>
          </cell>
          <cell r="E312" t="str">
            <v>2025. június</v>
          </cell>
          <cell r="F312" t="str">
            <v>ÉMÁSZ</v>
          </cell>
          <cell r="G312" t="str">
            <v>Kazincbarcika</v>
          </cell>
          <cell r="H312">
            <v>1</v>
          </cell>
          <cell r="I312">
            <v>22</v>
          </cell>
          <cell r="J312" t="str">
            <v>igen</v>
          </cell>
          <cell r="L312" t="str">
            <v>BATTERYSTRG</v>
          </cell>
          <cell r="N312" t="str">
            <v>NEM</v>
          </cell>
          <cell r="O312" t="str">
            <v>NEM</v>
          </cell>
          <cell r="P312">
            <v>1</v>
          </cell>
          <cell r="Q312">
            <v>1</v>
          </cell>
          <cell r="R312" t="str">
            <v>IGEN</v>
          </cell>
          <cell r="S312">
            <v>2</v>
          </cell>
          <cell r="T312" t="str">
            <v>nem</v>
          </cell>
          <cell r="U312" t="str">
            <v>nem</v>
          </cell>
          <cell r="Y312" t="str">
            <v>KBAR 221    22.000</v>
          </cell>
          <cell r="AB312">
            <v>1</v>
          </cell>
          <cell r="AC312" t="str">
            <v>KBAR KE0    22.000</v>
          </cell>
          <cell r="AD312" t="str">
            <v>2028Q4</v>
          </cell>
          <cell r="AE312">
            <v>47118</v>
          </cell>
          <cell r="AF312">
            <v>50040</v>
          </cell>
          <cell r="BQ312" t="str">
            <v>54/2024 kormány rendelet</v>
          </cell>
        </row>
        <row r="313">
          <cell r="A313" t="str">
            <v>KE-1496</v>
          </cell>
          <cell r="B313" t="str">
            <v>KESSEL-BAU Ipari és Kereskedelmi kft.</v>
          </cell>
          <cell r="C313" t="str">
            <v>Kazincbarcika</v>
          </cell>
          <cell r="D313" t="str">
            <v>kiesett</v>
          </cell>
          <cell r="E313" t="str">
            <v>2025. június</v>
          </cell>
          <cell r="F313" t="str">
            <v>ÉMÁSZ</v>
          </cell>
          <cell r="G313" t="str">
            <v>Kazincbarcika</v>
          </cell>
          <cell r="H313">
            <v>1</v>
          </cell>
          <cell r="I313">
            <v>22</v>
          </cell>
          <cell r="J313" t="str">
            <v>igen</v>
          </cell>
          <cell r="L313" t="str">
            <v>BATTERYSTRG</v>
          </cell>
          <cell r="N313" t="str">
            <v>NEM</v>
          </cell>
          <cell r="O313" t="str">
            <v>NEM</v>
          </cell>
          <cell r="P313">
            <v>1</v>
          </cell>
          <cell r="Q313">
            <v>1</v>
          </cell>
          <cell r="R313" t="str">
            <v>IGEN</v>
          </cell>
          <cell r="S313">
            <v>2</v>
          </cell>
          <cell r="T313" t="str">
            <v>nem</v>
          </cell>
          <cell r="U313" t="str">
            <v>nem</v>
          </cell>
          <cell r="Y313" t="str">
            <v>KBAR 221    22.000</v>
          </cell>
          <cell r="AB313">
            <v>1</v>
          </cell>
          <cell r="AC313" t="str">
            <v>KBAR KE1    22.000</v>
          </cell>
          <cell r="AD313" t="str">
            <v>2028Q4</v>
          </cell>
          <cell r="AE313">
            <v>47118</v>
          </cell>
          <cell r="AF313">
            <v>50040</v>
          </cell>
          <cell r="BQ313" t="str">
            <v>54/2024 kormány rendelet</v>
          </cell>
        </row>
        <row r="314">
          <cell r="A314" t="str">
            <v>KE-1497</v>
          </cell>
          <cell r="B314" t="str">
            <v>Rochester Solar kft.</v>
          </cell>
          <cell r="C314" t="str">
            <v>Sülysáp</v>
          </cell>
          <cell r="D314" t="str">
            <v>kiesett</v>
          </cell>
          <cell r="E314" t="str">
            <v>2026. január</v>
          </cell>
          <cell r="F314" t="str">
            <v>ÉMÁSZ</v>
          </cell>
          <cell r="G314" t="str">
            <v>Nagykáta</v>
          </cell>
          <cell r="H314">
            <v>4.75</v>
          </cell>
          <cell r="I314">
            <v>22</v>
          </cell>
          <cell r="J314" t="str">
            <v>igen</v>
          </cell>
          <cell r="K314" t="str">
            <v>Naperőmű - PV farm</v>
          </cell>
          <cell r="L314" t="str">
            <v>SOLARPHOTOVO</v>
          </cell>
          <cell r="N314" t="str">
            <v>NEM</v>
          </cell>
          <cell r="O314" t="str">
            <v>NEM</v>
          </cell>
          <cell r="P314">
            <v>4.75</v>
          </cell>
          <cell r="Q314">
            <v>2</v>
          </cell>
          <cell r="R314" t="str">
            <v>NEM</v>
          </cell>
          <cell r="T314" t="str">
            <v>nem</v>
          </cell>
          <cell r="U314" t="str">
            <v>nem</v>
          </cell>
          <cell r="Y314" t="str">
            <v>NAGK 221    22.000</v>
          </cell>
          <cell r="AB314" t="str">
            <v>2B</v>
          </cell>
          <cell r="AC314" t="str">
            <v>NAGK KE4    22.000</v>
          </cell>
          <cell r="AD314" t="str">
            <v>2033Q4</v>
          </cell>
          <cell r="AF314">
            <v>50405</v>
          </cell>
          <cell r="BQ314" t="str">
            <v>54/2024 kormány rendelet</v>
          </cell>
        </row>
        <row r="315">
          <cell r="A315" t="str">
            <v>KE-1497</v>
          </cell>
          <cell r="B315" t="str">
            <v>Rochester Solar kft.</v>
          </cell>
          <cell r="C315" t="str">
            <v>Sülysáp</v>
          </cell>
          <cell r="D315" t="str">
            <v>kiesett</v>
          </cell>
          <cell r="E315" t="str">
            <v>2026. január</v>
          </cell>
          <cell r="F315" t="str">
            <v>ÉMÁSZ</v>
          </cell>
          <cell r="G315" t="str">
            <v>Nagykáta</v>
          </cell>
          <cell r="H315">
            <v>4</v>
          </cell>
          <cell r="I315">
            <v>22</v>
          </cell>
          <cell r="J315" t="str">
            <v>igen</v>
          </cell>
          <cell r="L315" t="str">
            <v>BATTERYSTRG</v>
          </cell>
          <cell r="N315" t="str">
            <v>NEM</v>
          </cell>
          <cell r="O315" t="str">
            <v>NEM</v>
          </cell>
          <cell r="P315">
            <v>4.75</v>
          </cell>
          <cell r="Q315">
            <v>2</v>
          </cell>
          <cell r="R315" t="str">
            <v>NEM</v>
          </cell>
          <cell r="S315">
            <v>4.8</v>
          </cell>
          <cell r="T315" t="str">
            <v>nem</v>
          </cell>
          <cell r="U315" t="str">
            <v>nem</v>
          </cell>
          <cell r="Y315" t="str">
            <v>NAGK 221    22.000</v>
          </cell>
          <cell r="AB315" t="str">
            <v>2B</v>
          </cell>
          <cell r="AC315" t="str">
            <v>NAGK KE4    22.000</v>
          </cell>
          <cell r="AD315" t="str">
            <v>2033Q4</v>
          </cell>
          <cell r="AF315">
            <v>50405</v>
          </cell>
          <cell r="BQ315" t="str">
            <v>54/2024 kormány rendelet</v>
          </cell>
        </row>
        <row r="316">
          <cell r="A316" t="str">
            <v>KE-1498</v>
          </cell>
          <cell r="B316" t="str">
            <v>Pollino Solar kft.</v>
          </cell>
          <cell r="C316" t="str">
            <v>Hejőbába</v>
          </cell>
          <cell r="D316" t="str">
            <v>kiesett</v>
          </cell>
          <cell r="E316" t="str">
            <v>2027. április</v>
          </cell>
          <cell r="F316" t="str">
            <v>ÉMÁSZ</v>
          </cell>
          <cell r="G316" t="str">
            <v>Hejőbába</v>
          </cell>
          <cell r="H316">
            <v>12</v>
          </cell>
          <cell r="I316">
            <v>132</v>
          </cell>
          <cell r="J316" t="str">
            <v>igen</v>
          </cell>
          <cell r="K316" t="str">
            <v>Naperőmű - PV farm</v>
          </cell>
          <cell r="L316" t="str">
            <v>SOLARPHOTOVO</v>
          </cell>
          <cell r="N316" t="str">
            <v>NEM</v>
          </cell>
          <cell r="O316" t="str">
            <v>NEM</v>
          </cell>
          <cell r="P316">
            <v>12</v>
          </cell>
          <cell r="Q316">
            <v>4.0999999999999996</v>
          </cell>
          <cell r="R316" t="str">
            <v>NEM</v>
          </cell>
          <cell r="T316" t="str">
            <v>nem</v>
          </cell>
          <cell r="U316" t="str">
            <v>nem</v>
          </cell>
          <cell r="Y316" t="str">
            <v>HEJB GY1    120.00</v>
          </cell>
          <cell r="AB316">
            <v>6</v>
          </cell>
          <cell r="AC316" t="str">
            <v>EMASZ_536   120.00</v>
          </cell>
          <cell r="AD316" t="str">
            <v>2037Q4</v>
          </cell>
          <cell r="AF316">
            <v>53327</v>
          </cell>
          <cell r="BQ316" t="str">
            <v>54/2024 kormány rendelet</v>
          </cell>
        </row>
        <row r="317">
          <cell r="A317" t="str">
            <v>KE-1498</v>
          </cell>
          <cell r="B317" t="str">
            <v>Pollino Solar kft.</v>
          </cell>
          <cell r="C317" t="str">
            <v>Hejőbába</v>
          </cell>
          <cell r="D317" t="str">
            <v>kiesett</v>
          </cell>
          <cell r="E317" t="str">
            <v>2027. április</v>
          </cell>
          <cell r="F317" t="str">
            <v>ÉMÁSZ</v>
          </cell>
          <cell r="G317" t="str">
            <v>Tiszaújváros</v>
          </cell>
          <cell r="H317">
            <v>4</v>
          </cell>
          <cell r="I317">
            <v>132</v>
          </cell>
          <cell r="J317" t="str">
            <v>igen</v>
          </cell>
          <cell r="L317" t="str">
            <v>BATTERYSTRG</v>
          </cell>
          <cell r="N317" t="str">
            <v>NEM</v>
          </cell>
          <cell r="O317" t="str">
            <v>NEM</v>
          </cell>
          <cell r="P317">
            <v>12</v>
          </cell>
          <cell r="Q317">
            <v>4.0999999999999996</v>
          </cell>
          <cell r="R317" t="str">
            <v>NEM</v>
          </cell>
          <cell r="S317">
            <v>10</v>
          </cell>
          <cell r="T317" t="str">
            <v>nem</v>
          </cell>
          <cell r="U317" t="str">
            <v>nem</v>
          </cell>
          <cell r="Y317" t="str">
            <v>HEJB GY1    120.00</v>
          </cell>
          <cell r="AB317">
            <v>6</v>
          </cell>
          <cell r="AC317" t="str">
            <v>EMASZ_536   120.00</v>
          </cell>
          <cell r="AD317" t="str">
            <v>2037Q4</v>
          </cell>
          <cell r="AE317">
            <v>50405</v>
          </cell>
          <cell r="AF317">
            <v>53327</v>
          </cell>
          <cell r="BQ317" t="str">
            <v>54/2024 kormány rendelet</v>
          </cell>
        </row>
        <row r="318">
          <cell r="A318" t="str">
            <v>KE-1499</v>
          </cell>
          <cell r="B318" t="str">
            <v>SolarMore Kft.</v>
          </cell>
          <cell r="C318" t="str">
            <v>Alsózsolca</v>
          </cell>
          <cell r="D318" t="str">
            <v>kiesett</v>
          </cell>
          <cell r="E318" t="str">
            <v>2029. január</v>
          </cell>
          <cell r="F318" t="str">
            <v>ÉMÁSZ</v>
          </cell>
          <cell r="G318" t="str">
            <v>Felsőzsolca</v>
          </cell>
          <cell r="H318">
            <v>11</v>
          </cell>
          <cell r="I318">
            <v>22</v>
          </cell>
          <cell r="J318" t="str">
            <v>igen</v>
          </cell>
          <cell r="K318" t="str">
            <v>Naperőmű - PV farm</v>
          </cell>
          <cell r="L318" t="str">
            <v>SOLARPHOTOVO</v>
          </cell>
          <cell r="N318" t="str">
            <v>NEM</v>
          </cell>
          <cell r="O318" t="str">
            <v>NEM</v>
          </cell>
          <cell r="P318">
            <v>11</v>
          </cell>
          <cell r="Q318">
            <v>6.06</v>
          </cell>
          <cell r="R318" t="str">
            <v>NEM</v>
          </cell>
          <cell r="T318" t="str">
            <v>nem</v>
          </cell>
          <cell r="U318" t="str">
            <v>nem</v>
          </cell>
          <cell r="Y318" t="str">
            <v>FZSO 221    22.000</v>
          </cell>
          <cell r="AB318">
            <v>2</v>
          </cell>
          <cell r="AC318" t="str">
            <v>FZSO KE2    22.000</v>
          </cell>
          <cell r="AD318" t="str">
            <v>2030Q4</v>
          </cell>
          <cell r="AF318">
            <v>50405</v>
          </cell>
          <cell r="BQ318" t="str">
            <v>54/2024 kormány rendelet</v>
          </cell>
        </row>
        <row r="319">
          <cell r="A319" t="str">
            <v>KE-1499</v>
          </cell>
          <cell r="B319" t="str">
            <v>SolarMore Kft.</v>
          </cell>
          <cell r="C319" t="str">
            <v>Alsózsolca</v>
          </cell>
          <cell r="D319" t="str">
            <v>kiesett</v>
          </cell>
          <cell r="E319" t="str">
            <v>2029. január</v>
          </cell>
          <cell r="F319" t="str">
            <v>ÉMÁSZ</v>
          </cell>
          <cell r="G319" t="str">
            <v>Felsőzsolca</v>
          </cell>
          <cell r="H319">
            <v>6</v>
          </cell>
          <cell r="I319">
            <v>22</v>
          </cell>
          <cell r="J319" t="str">
            <v>igen</v>
          </cell>
          <cell r="L319" t="str">
            <v>BATTERYSTRG</v>
          </cell>
          <cell r="N319" t="str">
            <v>NEM</v>
          </cell>
          <cell r="O319" t="str">
            <v>NEM</v>
          </cell>
          <cell r="P319">
            <v>11</v>
          </cell>
          <cell r="Q319">
            <v>6.06</v>
          </cell>
          <cell r="R319" t="str">
            <v>NEM</v>
          </cell>
          <cell r="S319">
            <v>12</v>
          </cell>
          <cell r="T319" t="str">
            <v>nem</v>
          </cell>
          <cell r="U319" t="str">
            <v>nem</v>
          </cell>
          <cell r="Y319" t="str">
            <v>FZSO 221    22.000</v>
          </cell>
          <cell r="AB319">
            <v>2</v>
          </cell>
          <cell r="AC319" t="str">
            <v>FZSO KE2    22.000</v>
          </cell>
          <cell r="AD319" t="str">
            <v>2030Q4</v>
          </cell>
          <cell r="AE319">
            <v>47848</v>
          </cell>
          <cell r="AF319">
            <v>50405</v>
          </cell>
          <cell r="BQ319" t="str">
            <v>54/2024 kormány rendelet</v>
          </cell>
        </row>
        <row r="320">
          <cell r="A320" t="str">
            <v>KE-1500</v>
          </cell>
          <cell r="B320" t="str">
            <v>Mayex Canada Kereskedelmi és Szolgáltató kft.</v>
          </cell>
          <cell r="C320" t="str">
            <v>Rétság</v>
          </cell>
          <cell r="D320" t="str">
            <v>kiesett</v>
          </cell>
          <cell r="E320" t="str">
            <v>2025. február</v>
          </cell>
          <cell r="F320" t="str">
            <v>ÉMÁSZ</v>
          </cell>
          <cell r="G320" t="str">
            <v>Nógrádkövesd</v>
          </cell>
          <cell r="H320">
            <v>1</v>
          </cell>
          <cell r="I320">
            <v>22</v>
          </cell>
          <cell r="J320" t="str">
            <v>igen</v>
          </cell>
          <cell r="K320" t="str">
            <v>Naperőmű - PV farm</v>
          </cell>
          <cell r="L320" t="str">
            <v>SOLARPHOTOVO</v>
          </cell>
          <cell r="N320" t="str">
            <v>NEM</v>
          </cell>
          <cell r="O320" t="str">
            <v>NEM</v>
          </cell>
          <cell r="P320">
            <v>1</v>
          </cell>
          <cell r="Q320">
            <v>1</v>
          </cell>
          <cell r="R320" t="str">
            <v>NEM</v>
          </cell>
          <cell r="T320" t="str">
            <v>nem</v>
          </cell>
          <cell r="U320" t="str">
            <v>nem</v>
          </cell>
          <cell r="Y320" t="str">
            <v>NOGR 222    22.000</v>
          </cell>
          <cell r="AB320">
            <v>2</v>
          </cell>
          <cell r="AC320" t="str">
            <v>NOGR KE4    22.000</v>
          </cell>
          <cell r="AD320" t="str">
            <v>2030Q4</v>
          </cell>
          <cell r="AF320">
            <v>50405</v>
          </cell>
          <cell r="BQ320" t="str">
            <v>54/2024 kormány rendelet</v>
          </cell>
        </row>
        <row r="321">
          <cell r="A321" t="str">
            <v>KE-1500</v>
          </cell>
          <cell r="B321" t="str">
            <v>Mayex Canada Kereskedelmi és Szolgáltató kft.</v>
          </cell>
          <cell r="C321" t="str">
            <v>Rétság</v>
          </cell>
          <cell r="D321" t="str">
            <v>kiesett</v>
          </cell>
          <cell r="E321" t="str">
            <v>2025. február</v>
          </cell>
          <cell r="F321" t="str">
            <v>ÉMÁSZ</v>
          </cell>
          <cell r="G321" t="str">
            <v>Nógrádkövesd</v>
          </cell>
          <cell r="H321">
            <v>1</v>
          </cell>
          <cell r="I321">
            <v>22</v>
          </cell>
          <cell r="J321" t="str">
            <v>igen</v>
          </cell>
          <cell r="L321" t="str">
            <v>BATTERYSTRG</v>
          </cell>
          <cell r="N321" t="str">
            <v>NEM</v>
          </cell>
          <cell r="O321" t="str">
            <v>NEM</v>
          </cell>
          <cell r="P321">
            <v>1</v>
          </cell>
          <cell r="Q321">
            <v>1</v>
          </cell>
          <cell r="R321" t="str">
            <v>NEM</v>
          </cell>
          <cell r="S321">
            <v>2</v>
          </cell>
          <cell r="T321" t="str">
            <v>nem</v>
          </cell>
          <cell r="U321" t="str">
            <v>nem</v>
          </cell>
          <cell r="Y321" t="str">
            <v>NOGR 222    22.000</v>
          </cell>
          <cell r="AB321">
            <v>2</v>
          </cell>
          <cell r="AC321" t="str">
            <v>NOGR KE4    22.000</v>
          </cell>
          <cell r="AD321" t="str">
            <v>2030Q4</v>
          </cell>
          <cell r="AE321">
            <v>47848</v>
          </cell>
          <cell r="AF321">
            <v>50405</v>
          </cell>
          <cell r="BQ321" t="str">
            <v>54/2024 kormány rendelet</v>
          </cell>
        </row>
        <row r="322">
          <cell r="A322" t="str">
            <v>KE-1501</v>
          </cell>
          <cell r="B322" t="str">
            <v>GREEN WAY GLOBAL kft.</v>
          </cell>
          <cell r="C322" t="str">
            <v>Szügy</v>
          </cell>
          <cell r="D322" t="str">
            <v>kiesett</v>
          </cell>
          <cell r="E322" t="str">
            <v>2024. december</v>
          </cell>
          <cell r="F322" t="str">
            <v>ÉMÁSZ</v>
          </cell>
          <cell r="G322" t="str">
            <v>Balassagyarmat</v>
          </cell>
          <cell r="H322">
            <v>3</v>
          </cell>
          <cell r="I322">
            <v>22</v>
          </cell>
          <cell r="J322" t="str">
            <v>igen</v>
          </cell>
          <cell r="L322" t="str">
            <v>BATTERYSTRG</v>
          </cell>
          <cell r="N322" t="str">
            <v>NEM</v>
          </cell>
          <cell r="O322" t="str">
            <v>NEM</v>
          </cell>
          <cell r="P322">
            <v>3</v>
          </cell>
          <cell r="Q322">
            <v>3.1</v>
          </cell>
          <cell r="R322" t="str">
            <v>NEM</v>
          </cell>
          <cell r="S322">
            <v>6</v>
          </cell>
          <cell r="T322" t="str">
            <v>nem</v>
          </cell>
          <cell r="U322" t="str">
            <v>nem</v>
          </cell>
          <cell r="Y322" t="str">
            <v>BGYA 221    22.000</v>
          </cell>
          <cell r="AB322">
            <v>1</v>
          </cell>
          <cell r="AC322" t="str">
            <v>BGYA KE0    22.000</v>
          </cell>
          <cell r="AD322" t="str">
            <v>2028Q4</v>
          </cell>
          <cell r="AE322">
            <v>47118</v>
          </cell>
          <cell r="AF322">
            <v>50040</v>
          </cell>
          <cell r="BQ322" t="str">
            <v>54/2024 kormány rendelet</v>
          </cell>
        </row>
        <row r="323">
          <cell r="A323" t="str">
            <v>KE-1502</v>
          </cell>
          <cell r="B323" t="str">
            <v>Croftland kft.</v>
          </cell>
          <cell r="C323" t="str">
            <v>Miskolc</v>
          </cell>
          <cell r="D323" t="str">
            <v>kiesett</v>
          </cell>
          <cell r="E323" t="str">
            <v>2026. december</v>
          </cell>
          <cell r="F323" t="str">
            <v>ÉMÁSZ</v>
          </cell>
          <cell r="G323" t="str">
            <v>Felsőzsolca</v>
          </cell>
          <cell r="H323">
            <v>1.5</v>
          </cell>
          <cell r="I323">
            <v>22</v>
          </cell>
          <cell r="J323" t="str">
            <v>igen</v>
          </cell>
          <cell r="K323" t="str">
            <v>Naperőmű - PV farm</v>
          </cell>
          <cell r="L323" t="str">
            <v>SOLARPHOTOVO</v>
          </cell>
          <cell r="N323" t="str">
            <v>NEM</v>
          </cell>
          <cell r="O323" t="str">
            <v>NEM</v>
          </cell>
          <cell r="P323">
            <v>1.5</v>
          </cell>
          <cell r="Q323">
            <v>4.7999999999999996E-3</v>
          </cell>
          <cell r="R323" t="str">
            <v>NEM</v>
          </cell>
          <cell r="T323" t="str">
            <v>nem</v>
          </cell>
          <cell r="U323" t="str">
            <v>nem</v>
          </cell>
          <cell r="Y323" t="str">
            <v>FZSO 221    22.000</v>
          </cell>
          <cell r="AB323">
            <v>2</v>
          </cell>
          <cell r="AC323" t="str">
            <v>FZSO KE0    22.000</v>
          </cell>
          <cell r="AD323" t="str">
            <v>2030Q4</v>
          </cell>
          <cell r="AF323">
            <v>50405</v>
          </cell>
          <cell r="BQ323" t="str">
            <v>54/2024 kormány rendelet</v>
          </cell>
        </row>
        <row r="324">
          <cell r="A324" t="str">
            <v>EED-2808</v>
          </cell>
          <cell r="B324" t="str">
            <v>Napos Oldal Szolgáltató Kft.</v>
          </cell>
          <cell r="C324" t="str">
            <v>Felsőörs</v>
          </cell>
          <cell r="D324" t="str">
            <v>megszűnt</v>
          </cell>
          <cell r="E324">
            <v>2024</v>
          </cell>
          <cell r="F324" t="str">
            <v>ÉDÁSZ</v>
          </cell>
          <cell r="G324" t="str">
            <v>VESZ</v>
          </cell>
          <cell r="H324">
            <v>0.49</v>
          </cell>
          <cell r="I324">
            <v>22</v>
          </cell>
          <cell r="J324" t="str">
            <v>igen</v>
          </cell>
          <cell r="K324" t="str">
            <v>fotovoltaikus</v>
          </cell>
          <cell r="L324" t="str">
            <v>SOLARPHOTOVO</v>
          </cell>
          <cell r="M324" t="str">
            <v>igen</v>
          </cell>
          <cell r="N324" t="str">
            <v>nem</v>
          </cell>
          <cell r="O324" t="str">
            <v>nem</v>
          </cell>
          <cell r="P324">
            <v>0.49</v>
          </cell>
          <cell r="Q324">
            <v>0</v>
          </cell>
          <cell r="T324" t="str">
            <v>pénzügyi biztosíték</v>
          </cell>
          <cell r="U324" t="str">
            <v>nem</v>
          </cell>
          <cell r="V324" t="str">
            <v>EED-2808</v>
          </cell>
          <cell r="Y324" t="str">
            <v>VESZ 222    22.000</v>
          </cell>
          <cell r="AB324">
            <v>0</v>
          </cell>
          <cell r="AC324" t="str">
            <v>EDASZ_10    22.000</v>
          </cell>
          <cell r="AD324">
            <v>47118</v>
          </cell>
          <cell r="AF324">
            <v>47118</v>
          </cell>
          <cell r="AS324">
            <v>47118</v>
          </cell>
          <cell r="AT324" t="str">
            <v>nem</v>
          </cell>
        </row>
        <row r="325">
          <cell r="A325" t="str">
            <v>EED-2809</v>
          </cell>
          <cell r="B325" t="str">
            <v>Napos Oldal Szolgáltató Kft.</v>
          </cell>
          <cell r="C325" t="str">
            <v>Felsőörs</v>
          </cell>
          <cell r="D325" t="str">
            <v>megszűnt</v>
          </cell>
          <cell r="E325">
            <v>2024</v>
          </cell>
          <cell r="F325" t="str">
            <v>ÉDÁSZ</v>
          </cell>
          <cell r="G325" t="str">
            <v>VESZ</v>
          </cell>
          <cell r="H325">
            <v>0.49</v>
          </cell>
          <cell r="I325">
            <v>22</v>
          </cell>
          <cell r="J325" t="str">
            <v>igen</v>
          </cell>
          <cell r="K325" t="str">
            <v>fotovoltaikus</v>
          </cell>
          <cell r="L325" t="str">
            <v>SOLARPHOTOVO</v>
          </cell>
          <cell r="M325" t="str">
            <v>igen</v>
          </cell>
          <cell r="N325" t="str">
            <v>nem</v>
          </cell>
          <cell r="O325" t="str">
            <v>nem</v>
          </cell>
          <cell r="P325">
            <v>0.49</v>
          </cell>
          <cell r="Q325">
            <v>0</v>
          </cell>
          <cell r="T325" t="str">
            <v>pénzügyi biztosíték</v>
          </cell>
          <cell r="U325" t="str">
            <v>nem</v>
          </cell>
          <cell r="V325" t="str">
            <v>EED-2809</v>
          </cell>
          <cell r="Y325" t="str">
            <v>VESZ 222    22.000</v>
          </cell>
          <cell r="AB325">
            <v>0</v>
          </cell>
          <cell r="AC325" t="str">
            <v>EDASZ_11    22.000</v>
          </cell>
          <cell r="AD325">
            <v>47118</v>
          </cell>
          <cell r="AF325">
            <v>47118</v>
          </cell>
          <cell r="AS325">
            <v>47118</v>
          </cell>
          <cell r="AT325" t="str">
            <v>nem</v>
          </cell>
        </row>
        <row r="326">
          <cell r="A326" t="str">
            <v>EED-2545</v>
          </cell>
          <cell r="B326" t="str">
            <v>Venter Solar Kft.</v>
          </cell>
          <cell r="C326" t="str">
            <v>Fertőd</v>
          </cell>
          <cell r="D326" t="str">
            <v>előrejelzett</v>
          </cell>
          <cell r="E326">
            <v>2027</v>
          </cell>
          <cell r="F326" t="str">
            <v>ÉDÁSZ</v>
          </cell>
          <cell r="G326" t="str">
            <v>KAPU</v>
          </cell>
          <cell r="H326">
            <v>35.1</v>
          </cell>
          <cell r="I326">
            <v>132</v>
          </cell>
          <cell r="J326" t="str">
            <v>igen</v>
          </cell>
          <cell r="K326" t="str">
            <v>fotovoltaikus</v>
          </cell>
          <cell r="L326" t="str">
            <v>SOLARPHOTOVO</v>
          </cell>
          <cell r="M326" t="str">
            <v>igen</v>
          </cell>
          <cell r="N326" t="str">
            <v>nem</v>
          </cell>
          <cell r="O326" t="str">
            <v>nem</v>
          </cell>
          <cell r="P326">
            <v>35.1</v>
          </cell>
          <cell r="Q326">
            <v>0</v>
          </cell>
          <cell r="T326" t="str">
            <v>nyilatkozási határidő</v>
          </cell>
          <cell r="U326" t="str">
            <v>nem</v>
          </cell>
          <cell r="V326" t="str">
            <v>EED-2545</v>
          </cell>
          <cell r="Y326" t="str">
            <v>KAPU 22P    22.000</v>
          </cell>
          <cell r="AB326">
            <v>0</v>
          </cell>
          <cell r="AC326" t="str">
            <v>EDASZ_12    22.000</v>
          </cell>
          <cell r="AD326">
            <v>48213</v>
          </cell>
          <cell r="AF326">
            <v>48213</v>
          </cell>
          <cell r="AS326">
            <v>48213</v>
          </cell>
          <cell r="AT326" t="str">
            <v>igen</v>
          </cell>
          <cell r="AY326">
            <v>48213</v>
          </cell>
        </row>
        <row r="327">
          <cell r="A327" t="str">
            <v>EED-2179</v>
          </cell>
          <cell r="B327" t="str">
            <v>NAILGALA Kft.</v>
          </cell>
          <cell r="C327" t="str">
            <v>Kisfalud</v>
          </cell>
          <cell r="D327" t="str">
            <v>előrejelzett</v>
          </cell>
          <cell r="E327">
            <v>2024</v>
          </cell>
          <cell r="F327" t="str">
            <v>ÉDÁSZ</v>
          </cell>
          <cell r="G327" t="str">
            <v>KAPU</v>
          </cell>
          <cell r="H327">
            <v>0.44</v>
          </cell>
          <cell r="I327">
            <v>22</v>
          </cell>
          <cell r="J327" t="str">
            <v>igen</v>
          </cell>
          <cell r="K327" t="str">
            <v>fotovoltaikus</v>
          </cell>
          <cell r="L327" t="str">
            <v>SOLARPHOTOVO</v>
          </cell>
          <cell r="M327" t="str">
            <v>igen</v>
          </cell>
          <cell r="N327" t="str">
            <v>nem</v>
          </cell>
          <cell r="O327" t="str">
            <v>nem</v>
          </cell>
          <cell r="P327">
            <v>0.44</v>
          </cell>
          <cell r="Q327">
            <v>0</v>
          </cell>
          <cell r="T327" t="str">
            <v>kiegészítő p. biztosíték</v>
          </cell>
          <cell r="U327" t="str">
            <v>nem</v>
          </cell>
          <cell r="V327" t="str">
            <v>EED-2179</v>
          </cell>
          <cell r="Y327" t="str">
            <v>KAPU 222    22.000</v>
          </cell>
          <cell r="AB327">
            <v>0</v>
          </cell>
          <cell r="AC327" t="str">
            <v>EDASZ_13    22.000</v>
          </cell>
          <cell r="AD327">
            <v>47118</v>
          </cell>
          <cell r="AF327">
            <v>47118</v>
          </cell>
          <cell r="AS327">
            <v>47118</v>
          </cell>
          <cell r="AT327" t="str">
            <v>igen</v>
          </cell>
          <cell r="AX327" t="str">
            <v>nem kell fizetnie</v>
          </cell>
          <cell r="AY327">
            <v>47118</v>
          </cell>
          <cell r="BI327" t="str">
            <v>igen</v>
          </cell>
        </row>
        <row r="328">
          <cell r="A328" t="str">
            <v>EED-1973</v>
          </cell>
          <cell r="B328" t="str">
            <v>Horizont Collect Kft.</v>
          </cell>
          <cell r="C328" t="str">
            <v>Lenti</v>
          </cell>
          <cell r="D328" t="str">
            <v>előrejelzett</v>
          </cell>
          <cell r="E328">
            <v>2023</v>
          </cell>
          <cell r="F328" t="str">
            <v>ÉDÁSZ</v>
          </cell>
          <cell r="G328" t="str">
            <v>LENT</v>
          </cell>
          <cell r="H328">
            <v>0.35</v>
          </cell>
          <cell r="I328">
            <v>22</v>
          </cell>
          <cell r="J328" t="str">
            <v>igen</v>
          </cell>
          <cell r="K328" t="str">
            <v>fotovoltaikus</v>
          </cell>
          <cell r="L328" t="str">
            <v>SOLARPHOTOVO</v>
          </cell>
          <cell r="M328" t="str">
            <v>igen</v>
          </cell>
          <cell r="N328" t="str">
            <v>nem</v>
          </cell>
          <cell r="O328" t="str">
            <v>nem</v>
          </cell>
          <cell r="P328">
            <v>0.35</v>
          </cell>
          <cell r="Q328">
            <v>0</v>
          </cell>
          <cell r="T328" t="str">
            <v>kiegészítő p. biztosíték</v>
          </cell>
          <cell r="U328" t="str">
            <v>nem</v>
          </cell>
          <cell r="V328" t="str">
            <v>EED-1973</v>
          </cell>
          <cell r="Y328" t="str">
            <v>LENT 22B    22.000</v>
          </cell>
          <cell r="AB328">
            <v>0</v>
          </cell>
          <cell r="AC328" t="str">
            <v>EDASZ_14    22.000</v>
          </cell>
          <cell r="AD328">
            <v>47118</v>
          </cell>
          <cell r="AF328">
            <v>47118</v>
          </cell>
          <cell r="AS328">
            <v>47118</v>
          </cell>
          <cell r="AT328" t="str">
            <v>igen</v>
          </cell>
          <cell r="AX328" t="str">
            <v>nem kell fizetnie</v>
          </cell>
          <cell r="AY328">
            <v>47118</v>
          </cell>
        </row>
        <row r="329">
          <cell r="A329" t="str">
            <v>EED-1973</v>
          </cell>
          <cell r="B329" t="str">
            <v>Shine Wood Kft.</v>
          </cell>
          <cell r="C329" t="str">
            <v>Lenti</v>
          </cell>
          <cell r="D329" t="str">
            <v>előrejelzett</v>
          </cell>
          <cell r="E329">
            <v>2023</v>
          </cell>
          <cell r="F329" t="str">
            <v>ÉDÁSZ</v>
          </cell>
          <cell r="G329" t="str">
            <v>LENT</v>
          </cell>
          <cell r="H329">
            <v>0.45</v>
          </cell>
          <cell r="I329">
            <v>22</v>
          </cell>
          <cell r="J329" t="str">
            <v>igen</v>
          </cell>
          <cell r="K329" t="str">
            <v>fotovoltaikus</v>
          </cell>
          <cell r="L329" t="str">
            <v>SOLARPHOTOVO</v>
          </cell>
          <cell r="M329" t="str">
            <v>igen</v>
          </cell>
          <cell r="N329" t="str">
            <v>nem</v>
          </cell>
          <cell r="O329" t="str">
            <v>nem</v>
          </cell>
          <cell r="P329">
            <v>0.45</v>
          </cell>
          <cell r="Q329">
            <v>0</v>
          </cell>
          <cell r="T329" t="str">
            <v>kiegészítő p. biztosíték</v>
          </cell>
          <cell r="U329" t="str">
            <v>nem</v>
          </cell>
          <cell r="V329" t="str">
            <v>EED-1973</v>
          </cell>
          <cell r="Y329" t="str">
            <v>LENT 22B    22.000</v>
          </cell>
          <cell r="AB329">
            <v>0</v>
          </cell>
          <cell r="AC329" t="str">
            <v>EDASZ_14    22.000</v>
          </cell>
          <cell r="AD329">
            <v>47118</v>
          </cell>
          <cell r="AF329">
            <v>47118</v>
          </cell>
          <cell r="AS329">
            <v>47118</v>
          </cell>
          <cell r="AT329" t="str">
            <v>igen</v>
          </cell>
          <cell r="AX329" t="str">
            <v>nem kell fizetnie</v>
          </cell>
          <cell r="AY329">
            <v>47118</v>
          </cell>
        </row>
        <row r="330">
          <cell r="A330" t="str">
            <v>EED-2702</v>
          </cell>
          <cell r="B330" t="str">
            <v>Carbon Solar Hungary Kft.</v>
          </cell>
          <cell r="C330" t="str">
            <v>Mosonmagyaróvár</v>
          </cell>
          <cell r="D330" t="str">
            <v>megszűnt</v>
          </cell>
          <cell r="E330">
            <v>2024</v>
          </cell>
          <cell r="F330" t="str">
            <v>ÉDÁSZ</v>
          </cell>
          <cell r="G330" t="str">
            <v>KIML</v>
          </cell>
          <cell r="H330">
            <v>3.9</v>
          </cell>
          <cell r="I330">
            <v>22</v>
          </cell>
          <cell r="J330" t="str">
            <v>igen</v>
          </cell>
          <cell r="K330" t="str">
            <v>fotovoltaikus</v>
          </cell>
          <cell r="L330" t="str">
            <v>SOLARPHOTOVO</v>
          </cell>
          <cell r="M330" t="str">
            <v>igen</v>
          </cell>
          <cell r="N330" t="str">
            <v>nem</v>
          </cell>
          <cell r="O330" t="str">
            <v>nem</v>
          </cell>
          <cell r="P330">
            <v>3.9</v>
          </cell>
          <cell r="Q330">
            <v>0</v>
          </cell>
          <cell r="T330" t="str">
            <v>pénzügyi biztosíték</v>
          </cell>
          <cell r="U330" t="str">
            <v>nem</v>
          </cell>
          <cell r="V330" t="str">
            <v>EED-2702</v>
          </cell>
          <cell r="Y330" t="str">
            <v>KIML 22A    22.000</v>
          </cell>
          <cell r="AB330">
            <v>0</v>
          </cell>
          <cell r="AC330" t="str">
            <v>EDASZ_15    22.000</v>
          </cell>
          <cell r="AD330">
            <v>47118</v>
          </cell>
          <cell r="AF330">
            <v>47118</v>
          </cell>
          <cell r="AS330">
            <v>47118</v>
          </cell>
          <cell r="AT330" t="str">
            <v>nem</v>
          </cell>
        </row>
        <row r="331">
          <cell r="A331" t="str">
            <v>EED-1581</v>
          </cell>
          <cell r="B331" t="str">
            <v>Smooth Consulting Kft.</v>
          </cell>
          <cell r="C331" t="str">
            <v>Pátka</v>
          </cell>
          <cell r="D331" t="str">
            <v>elutasított</v>
          </cell>
          <cell r="E331">
            <v>2023</v>
          </cell>
          <cell r="F331" t="str">
            <v>ÉDÁSZ</v>
          </cell>
          <cell r="G331" t="str">
            <v>SZFV</v>
          </cell>
          <cell r="H331">
            <v>0.31</v>
          </cell>
          <cell r="I331">
            <v>22</v>
          </cell>
          <cell r="J331" t="str">
            <v>igen</v>
          </cell>
          <cell r="K331" t="str">
            <v>fotovoltaikus</v>
          </cell>
          <cell r="L331" t="str">
            <v>SOLARPHOTOVO</v>
          </cell>
          <cell r="M331" t="str">
            <v>igen</v>
          </cell>
          <cell r="N331" t="str">
            <v>nem</v>
          </cell>
          <cell r="O331" t="str">
            <v>nem</v>
          </cell>
          <cell r="P331">
            <v>0.31</v>
          </cell>
          <cell r="Q331">
            <v>0</v>
          </cell>
          <cell r="T331" t="str">
            <v>üzembe helyezési határidő</v>
          </cell>
          <cell r="U331" t="str">
            <v>nem</v>
          </cell>
          <cell r="V331" t="str">
            <v>EED-1581</v>
          </cell>
          <cell r="AB331">
            <v>0</v>
          </cell>
          <cell r="BQ331" t="str">
            <v>nem jogosult nyilatkozatot tenni</v>
          </cell>
        </row>
        <row r="332">
          <cell r="A332" t="str">
            <v>EED-2254</v>
          </cell>
          <cell r="B332" t="str">
            <v>PROGAINS Kereskedelmi Kft.</v>
          </cell>
          <cell r="C332" t="str">
            <v>Tapolca</v>
          </cell>
          <cell r="D332" t="str">
            <v>előrejelzett</v>
          </cell>
          <cell r="E332">
            <v>2025</v>
          </cell>
          <cell r="F332" t="str">
            <v>ÉDÁSZ</v>
          </cell>
          <cell r="G332" t="str">
            <v>TAPO</v>
          </cell>
          <cell r="H332">
            <v>49.875</v>
          </cell>
          <cell r="I332">
            <v>132</v>
          </cell>
          <cell r="J332" t="str">
            <v>igen</v>
          </cell>
          <cell r="K332" t="str">
            <v>fotovoltaikus</v>
          </cell>
          <cell r="L332" t="str">
            <v>SOLARPHOTOVO</v>
          </cell>
          <cell r="M332" t="str">
            <v>igen</v>
          </cell>
          <cell r="N332" t="str">
            <v>nem</v>
          </cell>
          <cell r="O332" t="str">
            <v>nem</v>
          </cell>
          <cell r="P332">
            <v>49.875</v>
          </cell>
          <cell r="Q332">
            <v>0</v>
          </cell>
          <cell r="T332" t="str">
            <v>pénzügyi biztosíték</v>
          </cell>
          <cell r="U332" t="str">
            <v>nem</v>
          </cell>
          <cell r="V332" t="str">
            <v>EED-2254</v>
          </cell>
          <cell r="Y332" t="str">
            <v>TAPO 22P1   22.000</v>
          </cell>
          <cell r="AB332">
            <v>0</v>
          </cell>
          <cell r="AC332" t="str">
            <v>EDASZ_16    22.000</v>
          </cell>
          <cell r="AD332">
            <v>48213</v>
          </cell>
          <cell r="AF332">
            <v>48213</v>
          </cell>
          <cell r="AS332">
            <v>48213</v>
          </cell>
          <cell r="AT332" t="str">
            <v>igen</v>
          </cell>
          <cell r="AX332" t="str">
            <v>igen</v>
          </cell>
          <cell r="AY332">
            <v>48213</v>
          </cell>
        </row>
        <row r="333">
          <cell r="A333" t="str">
            <v>EED-1957</v>
          </cell>
          <cell r="B333" t="str">
            <v>PROGAINS Kereskedelmi Kft.</v>
          </cell>
          <cell r="C333" t="str">
            <v>Tapolca</v>
          </cell>
          <cell r="D333" t="str">
            <v>előrejelzett</v>
          </cell>
          <cell r="E333">
            <v>2025</v>
          </cell>
          <cell r="F333" t="str">
            <v>ÉDÁSZ</v>
          </cell>
          <cell r="G333" t="str">
            <v>TAPO</v>
          </cell>
          <cell r="H333">
            <v>49.875</v>
          </cell>
          <cell r="I333">
            <v>132</v>
          </cell>
          <cell r="J333" t="str">
            <v>igen</v>
          </cell>
          <cell r="K333" t="str">
            <v>fotovoltaikus</v>
          </cell>
          <cell r="L333" t="str">
            <v>SOLARPHOTOVO</v>
          </cell>
          <cell r="M333" t="str">
            <v>igen</v>
          </cell>
          <cell r="N333" t="str">
            <v>nem</v>
          </cell>
          <cell r="O333" t="str">
            <v>nem</v>
          </cell>
          <cell r="P333">
            <v>49.875</v>
          </cell>
          <cell r="Q333">
            <v>0</v>
          </cell>
          <cell r="T333" t="str">
            <v>pénzügyi biztosíték</v>
          </cell>
          <cell r="U333" t="str">
            <v>nem</v>
          </cell>
          <cell r="V333" t="str">
            <v>EED-1957</v>
          </cell>
          <cell r="Y333" t="str">
            <v>TAPO 22P2   22.000</v>
          </cell>
          <cell r="AB333">
            <v>0</v>
          </cell>
          <cell r="AC333" t="str">
            <v>EDASZ_17    22.000</v>
          </cell>
          <cell r="AD333">
            <v>48213</v>
          </cell>
          <cell r="AF333">
            <v>48213</v>
          </cell>
          <cell r="AS333">
            <v>48213</v>
          </cell>
          <cell r="AT333" t="str">
            <v>igen</v>
          </cell>
          <cell r="AX333" t="str">
            <v>igen</v>
          </cell>
          <cell r="AY333">
            <v>48213</v>
          </cell>
        </row>
        <row r="334">
          <cell r="A334" t="str">
            <v>EED-2822</v>
          </cell>
          <cell r="B334" t="str">
            <v>Energiabörze Power Kft.</v>
          </cell>
          <cell r="C334" t="str">
            <v>Tatabánya</v>
          </cell>
          <cell r="D334" t="str">
            <v>előrejelzett</v>
          </cell>
          <cell r="E334">
            <v>2023</v>
          </cell>
          <cell r="F334" t="str">
            <v>ÉDÁSZ</v>
          </cell>
          <cell r="G334" t="str">
            <v>BANH</v>
          </cell>
          <cell r="H334">
            <v>1.1000000000000001</v>
          </cell>
          <cell r="I334">
            <v>22</v>
          </cell>
          <cell r="J334" t="str">
            <v>igen</v>
          </cell>
          <cell r="K334" t="str">
            <v>gázmotor</v>
          </cell>
          <cell r="L334" t="str">
            <v>OTHERNONRES</v>
          </cell>
          <cell r="M334" t="str">
            <v>igen</v>
          </cell>
          <cell r="N334" t="str">
            <v>nem</v>
          </cell>
          <cell r="O334" t="str">
            <v>nem</v>
          </cell>
          <cell r="P334">
            <v>1.1000000000000001</v>
          </cell>
          <cell r="Q334">
            <v>0</v>
          </cell>
          <cell r="R334" t="str">
            <v> </v>
          </cell>
          <cell r="S334" t="str">
            <v> </v>
          </cell>
          <cell r="T334" t="str">
            <v>pénzügyi biztosíték</v>
          </cell>
          <cell r="U334" t="str">
            <v>nem</v>
          </cell>
          <cell r="V334" t="str">
            <v>EED-2822</v>
          </cell>
          <cell r="W334" t="str">
            <v> </v>
          </cell>
          <cell r="X334" t="str">
            <v> </v>
          </cell>
          <cell r="Y334" t="str">
            <v>BANH 221    22.000</v>
          </cell>
          <cell r="AB334">
            <v>0</v>
          </cell>
          <cell r="AC334" t="str">
            <v>EDASZ_18    22.000</v>
          </cell>
          <cell r="AD334">
            <v>47118</v>
          </cell>
          <cell r="AE334">
            <v>47118</v>
          </cell>
          <cell r="AF334">
            <v>47118</v>
          </cell>
          <cell r="AS334">
            <v>47118</v>
          </cell>
          <cell r="AT334" t="str">
            <v>igen</v>
          </cell>
          <cell r="AX334" t="str">
            <v>igen</v>
          </cell>
          <cell r="AY334">
            <v>47118</v>
          </cell>
          <cell r="BI334" t="str">
            <v>igen</v>
          </cell>
        </row>
        <row r="335">
          <cell r="A335" t="str">
            <v>EED-4040</v>
          </cell>
          <cell r="B335" t="str">
            <v>Apache Energy Kft.</v>
          </cell>
          <cell r="C335" t="str">
            <v>Aba</v>
          </cell>
          <cell r="D335" t="str">
            <v>kiesett</v>
          </cell>
          <cell r="E335" t="str">
            <v>2024. december</v>
          </cell>
          <cell r="F335" t="str">
            <v>ÉDÁSZ</v>
          </cell>
          <cell r="G335" t="str">
            <v>SZFD</v>
          </cell>
          <cell r="H335">
            <v>1.0189999999999999</v>
          </cell>
          <cell r="I335">
            <v>22</v>
          </cell>
          <cell r="J335" t="str">
            <v>igen</v>
          </cell>
          <cell r="K335" t="str">
            <v>fotovoltaikus</v>
          </cell>
          <cell r="L335" t="str">
            <v>SOLARPHOTOVO</v>
          </cell>
          <cell r="M335" t="str">
            <v>igen</v>
          </cell>
          <cell r="N335" t="str">
            <v>nem</v>
          </cell>
          <cell r="O335" t="str">
            <v>nem</v>
          </cell>
          <cell r="P335">
            <v>0.02</v>
          </cell>
          <cell r="Q335">
            <v>0</v>
          </cell>
          <cell r="R335" t="str">
            <v>nem</v>
          </cell>
          <cell r="T335" t="str">
            <v>nem</v>
          </cell>
          <cell r="U335" t="str">
            <v>nem</v>
          </cell>
          <cell r="Y335" t="str">
            <v>SZFD 221    22.000</v>
          </cell>
          <cell r="AB335">
            <v>2</v>
          </cell>
          <cell r="AC335" t="str">
            <v>EDASZ_274   22.000</v>
          </cell>
          <cell r="AD335">
            <v>48944</v>
          </cell>
          <cell r="AF335">
            <v>50405</v>
          </cell>
          <cell r="BQ335" t="str">
            <v>54/2024 kormány rendelet</v>
          </cell>
        </row>
        <row r="336">
          <cell r="A336" t="str">
            <v>EED-4041</v>
          </cell>
          <cell r="B336" t="str">
            <v>ALTEO Energiaszolgáltató Nyrt.</v>
          </cell>
          <cell r="C336" t="str">
            <v>Ács</v>
          </cell>
          <cell r="D336" t="str">
            <v>kiesett</v>
          </cell>
          <cell r="E336" t="str">
            <v>2026. január</v>
          </cell>
          <cell r="F336" t="str">
            <v>ÉDÁSZ</v>
          </cell>
          <cell r="G336" t="str">
            <v>Új_K</v>
          </cell>
          <cell r="H336">
            <v>49.5</v>
          </cell>
          <cell r="I336">
            <v>132</v>
          </cell>
          <cell r="J336" t="str">
            <v>igen</v>
          </cell>
          <cell r="K336" t="str">
            <v>szélerőmű</v>
          </cell>
          <cell r="L336" t="str">
            <v>WINDONSHORE</v>
          </cell>
          <cell r="M336" t="str">
            <v>igen</v>
          </cell>
          <cell r="N336" t="str">
            <v>nem</v>
          </cell>
          <cell r="O336" t="str">
            <v>nem</v>
          </cell>
          <cell r="P336">
            <v>49.5</v>
          </cell>
          <cell r="Q336">
            <v>0</v>
          </cell>
          <cell r="R336" t="str">
            <v>nem</v>
          </cell>
          <cell r="T336" t="str">
            <v>nem</v>
          </cell>
          <cell r="U336" t="str">
            <v>nem</v>
          </cell>
          <cell r="Y336" t="str">
            <v>BANA 221    22.000</v>
          </cell>
          <cell r="AB336">
            <v>6</v>
          </cell>
          <cell r="AC336" t="str">
            <v>EDASZ_537   22.000</v>
          </cell>
          <cell r="AD336">
            <v>52596</v>
          </cell>
          <cell r="AF336">
            <v>53327</v>
          </cell>
          <cell r="BQ336" t="str">
            <v>54/2024 kormány rendelet</v>
          </cell>
        </row>
        <row r="337">
          <cell r="A337" t="str">
            <v>EED-4042</v>
          </cell>
          <cell r="B337" t="str">
            <v>Ad Flexum Hungaria Windpark Kft.</v>
          </cell>
          <cell r="C337" t="str">
            <v>Agyagosszergény</v>
          </cell>
          <cell r="D337" t="str">
            <v>kiesett</v>
          </cell>
          <cell r="E337" t="str">
            <v>2027. január</v>
          </cell>
          <cell r="F337" t="str">
            <v>ÉDÁSZ</v>
          </cell>
          <cell r="G337" t="str">
            <v>Új_I</v>
          </cell>
          <cell r="H337">
            <v>30</v>
          </cell>
          <cell r="I337">
            <v>132</v>
          </cell>
          <cell r="J337" t="str">
            <v>igen</v>
          </cell>
          <cell r="K337" t="str">
            <v>szélerőmű</v>
          </cell>
          <cell r="L337" t="str">
            <v>WINDONSHORE</v>
          </cell>
          <cell r="M337" t="str">
            <v>igen</v>
          </cell>
          <cell r="N337" t="str">
            <v>nem</v>
          </cell>
          <cell r="O337" t="str">
            <v>nem</v>
          </cell>
          <cell r="P337">
            <v>30</v>
          </cell>
          <cell r="Q337">
            <v>0</v>
          </cell>
          <cell r="R337" t="str">
            <v>nem</v>
          </cell>
          <cell r="T337" t="str">
            <v>nem</v>
          </cell>
          <cell r="U337" t="str">
            <v>nem</v>
          </cell>
          <cell r="Y337" t="str">
            <v>AGYAG22W1   22.000</v>
          </cell>
          <cell r="AB337">
            <v>6</v>
          </cell>
          <cell r="AC337" t="str">
            <v>EDASZ_538   22.000</v>
          </cell>
          <cell r="AD337">
            <v>52596</v>
          </cell>
          <cell r="AF337">
            <v>53327</v>
          </cell>
          <cell r="BQ337" t="str">
            <v>54/2024 kormány rendelet</v>
          </cell>
        </row>
        <row r="338">
          <cell r="A338" t="str">
            <v>EED-4043</v>
          </cell>
          <cell r="B338" t="str">
            <v>Ad Flexum Hungaria Windpark Kft.</v>
          </cell>
          <cell r="C338" t="str">
            <v>Agyagosszergény</v>
          </cell>
          <cell r="D338" t="str">
            <v>kiesett</v>
          </cell>
          <cell r="E338" t="str">
            <v>2027. január</v>
          </cell>
          <cell r="F338" t="str">
            <v>ÉDÁSZ</v>
          </cell>
          <cell r="G338" t="str">
            <v>Új_I</v>
          </cell>
          <cell r="H338">
            <v>24</v>
          </cell>
          <cell r="I338">
            <v>132</v>
          </cell>
          <cell r="J338" t="str">
            <v>igen</v>
          </cell>
          <cell r="K338" t="str">
            <v>szélerőmű</v>
          </cell>
          <cell r="L338" t="str">
            <v>WINDONSHORE</v>
          </cell>
          <cell r="M338" t="str">
            <v>igen</v>
          </cell>
          <cell r="N338" t="str">
            <v>nem</v>
          </cell>
          <cell r="O338" t="str">
            <v>nem</v>
          </cell>
          <cell r="P338">
            <v>24</v>
          </cell>
          <cell r="Q338">
            <v>0</v>
          </cell>
          <cell r="R338" t="str">
            <v>nem</v>
          </cell>
          <cell r="T338" t="str">
            <v>nem</v>
          </cell>
          <cell r="U338" t="str">
            <v>nem</v>
          </cell>
          <cell r="Y338" t="str">
            <v>AGYAG22W2   22.000</v>
          </cell>
          <cell r="AB338">
            <v>6</v>
          </cell>
          <cell r="AC338" t="str">
            <v>EDASZ_539   22.000</v>
          </cell>
          <cell r="AD338">
            <v>52596</v>
          </cell>
          <cell r="AF338">
            <v>53327</v>
          </cell>
          <cell r="BQ338" t="str">
            <v>54/2024 kormány rendelet</v>
          </cell>
        </row>
        <row r="339">
          <cell r="A339" t="str">
            <v>EED-4044</v>
          </cell>
          <cell r="B339" t="str">
            <v>VIOLA Energy Kft.</v>
          </cell>
          <cell r="C339" t="str">
            <v>Aka</v>
          </cell>
          <cell r="D339" t="str">
            <v>kiesett</v>
          </cell>
          <cell r="E339" t="str">
            <v>2029. október</v>
          </cell>
          <cell r="F339" t="str">
            <v>ÉDÁSZ</v>
          </cell>
          <cell r="G339" t="str">
            <v>MOR_</v>
          </cell>
          <cell r="H339">
            <v>49.9</v>
          </cell>
          <cell r="I339">
            <v>132</v>
          </cell>
          <cell r="J339" t="str">
            <v>igen</v>
          </cell>
          <cell r="K339" t="str">
            <v>szélerőmű</v>
          </cell>
          <cell r="L339" t="str">
            <v>WINDONSHORE</v>
          </cell>
          <cell r="M339" t="str">
            <v>igen</v>
          </cell>
          <cell r="N339" t="str">
            <v>nem</v>
          </cell>
          <cell r="O339" t="str">
            <v>nem</v>
          </cell>
          <cell r="P339">
            <v>49.9</v>
          </cell>
          <cell r="Q339">
            <v>0.7</v>
          </cell>
          <cell r="R339" t="str">
            <v>nem</v>
          </cell>
          <cell r="T339" t="str">
            <v>nem</v>
          </cell>
          <cell r="U339" t="str">
            <v>nem</v>
          </cell>
          <cell r="Y339" t="str">
            <v>MOR  22W    22.000</v>
          </cell>
          <cell r="AB339">
            <v>3</v>
          </cell>
          <cell r="AC339" t="str">
            <v>EDASZ_491   22.000</v>
          </cell>
          <cell r="AD339">
            <v>51135</v>
          </cell>
          <cell r="AF339">
            <v>52231</v>
          </cell>
          <cell r="BQ339" t="str">
            <v>54/2024 kormány rendelet</v>
          </cell>
        </row>
        <row r="340">
          <cell r="A340" t="str">
            <v>EED-4045</v>
          </cell>
          <cell r="B340" t="str">
            <v>Füzitő-Kiserőmű Kft.</v>
          </cell>
          <cell r="C340" t="str">
            <v>Almásfüzitő</v>
          </cell>
          <cell r="D340" t="str">
            <v>kiesett</v>
          </cell>
          <cell r="E340" t="str">
            <v>2024. június</v>
          </cell>
          <cell r="F340" t="str">
            <v>ÉDÁSZ</v>
          </cell>
          <cell r="G340" t="str">
            <v>ALMF</v>
          </cell>
          <cell r="H340">
            <v>1.2</v>
          </cell>
          <cell r="I340">
            <v>132</v>
          </cell>
          <cell r="J340" t="str">
            <v>igen</v>
          </cell>
          <cell r="K340" t="str">
            <v>gázmotor</v>
          </cell>
          <cell r="L340" t="str">
            <v>OTHERNONRES</v>
          </cell>
          <cell r="M340" t="str">
            <v>igen</v>
          </cell>
          <cell r="N340" t="str">
            <v>nem</v>
          </cell>
          <cell r="O340" t="str">
            <v>nem</v>
          </cell>
          <cell r="P340">
            <v>1.2</v>
          </cell>
          <cell r="Q340">
            <v>0</v>
          </cell>
          <cell r="R340" t="str">
            <v>nem</v>
          </cell>
          <cell r="T340" t="str">
            <v>nem</v>
          </cell>
          <cell r="U340" t="str">
            <v>nem</v>
          </cell>
          <cell r="Y340" t="str">
            <v>ALMF 111    11.000</v>
          </cell>
          <cell r="AB340">
            <v>1</v>
          </cell>
          <cell r="AC340" t="str">
            <v>EDASZ_75    11.000</v>
          </cell>
          <cell r="AD340" t="str">
            <v>-</v>
          </cell>
          <cell r="AE340">
            <v>45838</v>
          </cell>
          <cell r="AF340">
            <v>50040</v>
          </cell>
          <cell r="BQ340" t="str">
            <v>54/2024 kormány rendelet</v>
          </cell>
        </row>
        <row r="341">
          <cell r="A341" t="str">
            <v>EED-4046</v>
          </cell>
          <cell r="B341" t="str">
            <v>Ahau Solar Zrt.</v>
          </cell>
          <cell r="C341" t="str">
            <v>Ászár</v>
          </cell>
          <cell r="D341" t="str">
            <v>kiesett</v>
          </cell>
          <cell r="E341" t="str">
            <v>2028. december</v>
          </cell>
          <cell r="F341" t="str">
            <v>ÉDÁSZ</v>
          </cell>
          <cell r="G341" t="str">
            <v>KISB</v>
          </cell>
          <cell r="H341">
            <v>5</v>
          </cell>
          <cell r="I341">
            <v>22</v>
          </cell>
          <cell r="J341" t="str">
            <v>igen</v>
          </cell>
          <cell r="K341" t="str">
            <v>fotovoltaikus</v>
          </cell>
          <cell r="L341" t="str">
            <v>SOLARPHOTOVO</v>
          </cell>
          <cell r="M341" t="str">
            <v>igen</v>
          </cell>
          <cell r="N341" t="str">
            <v>nem</v>
          </cell>
          <cell r="O341" t="str">
            <v>nem</v>
          </cell>
          <cell r="P341">
            <v>3.4999899999999999</v>
          </cell>
          <cell r="Q341">
            <v>0.01</v>
          </cell>
          <cell r="R341" t="str">
            <v>nem</v>
          </cell>
          <cell r="T341" t="str">
            <v>nem</v>
          </cell>
          <cell r="U341" t="str">
            <v>nem</v>
          </cell>
          <cell r="Y341" t="str">
            <v>KBER 221    22.000</v>
          </cell>
          <cell r="AB341">
            <v>2</v>
          </cell>
          <cell r="AC341" t="str">
            <v>EDASZ_275   22.000</v>
          </cell>
          <cell r="AD341">
            <v>48944</v>
          </cell>
          <cell r="AF341">
            <v>50405</v>
          </cell>
          <cell r="BQ341" t="str">
            <v>54/2024 kormány rendelet</v>
          </cell>
        </row>
        <row r="342">
          <cell r="A342" t="str">
            <v>EED-4047</v>
          </cell>
          <cell r="B342" t="str">
            <v>Ahau Solar Zrt.</v>
          </cell>
          <cell r="C342" t="str">
            <v>Ászár</v>
          </cell>
          <cell r="D342" t="str">
            <v>kiesett</v>
          </cell>
          <cell r="E342" t="str">
            <v>2025. december</v>
          </cell>
          <cell r="F342" t="str">
            <v>ÉDÁSZ</v>
          </cell>
          <cell r="G342" t="str">
            <v>KISB</v>
          </cell>
          <cell r="H342">
            <v>1</v>
          </cell>
          <cell r="I342">
            <v>22</v>
          </cell>
          <cell r="J342" t="str">
            <v>igen</v>
          </cell>
          <cell r="K342" t="str">
            <v>energiatároló</v>
          </cell>
          <cell r="L342" t="str">
            <v>BATTERYSTRG</v>
          </cell>
          <cell r="M342" t="str">
            <v>igen</v>
          </cell>
          <cell r="N342" t="str">
            <v>nem</v>
          </cell>
          <cell r="O342" t="str">
            <v>nem</v>
          </cell>
          <cell r="P342">
            <v>1</v>
          </cell>
          <cell r="Q342">
            <v>1.0049999999999999</v>
          </cell>
          <cell r="R342" t="str">
            <v>nem</v>
          </cell>
          <cell r="S342">
            <v>2</v>
          </cell>
          <cell r="T342" t="str">
            <v>nem</v>
          </cell>
          <cell r="U342" t="str">
            <v>nem</v>
          </cell>
          <cell r="Y342" t="str">
            <v>KBER 221    22.000</v>
          </cell>
          <cell r="AB342">
            <v>1</v>
          </cell>
          <cell r="AC342" t="str">
            <v>EDASZ_76    22.000</v>
          </cell>
          <cell r="AD342">
            <v>48213</v>
          </cell>
          <cell r="AE342">
            <v>48213</v>
          </cell>
          <cell r="AF342">
            <v>50040</v>
          </cell>
          <cell r="BQ342" t="str">
            <v>54/2024 kormány rendelet</v>
          </cell>
        </row>
        <row r="343">
          <cell r="A343" t="str">
            <v>EED-4048</v>
          </cell>
          <cell r="B343" t="str">
            <v>Iowa Energy Kft.</v>
          </cell>
          <cell r="C343" t="str">
            <v>Ászár</v>
          </cell>
          <cell r="D343" t="str">
            <v>kiesett</v>
          </cell>
          <cell r="E343" t="str">
            <v>2024. december</v>
          </cell>
          <cell r="F343" t="str">
            <v>ÉDÁSZ</v>
          </cell>
          <cell r="G343" t="str">
            <v>KISB</v>
          </cell>
          <cell r="H343">
            <v>1.0169999999999999</v>
          </cell>
          <cell r="I343">
            <v>22</v>
          </cell>
          <cell r="J343" t="str">
            <v>igen</v>
          </cell>
          <cell r="K343" t="str">
            <v>fotovoltaikus</v>
          </cell>
          <cell r="L343" t="str">
            <v>SOLARPHOTOVO</v>
          </cell>
          <cell r="M343" t="str">
            <v>igen</v>
          </cell>
          <cell r="N343" t="str">
            <v>nem</v>
          </cell>
          <cell r="O343" t="str">
            <v>nem</v>
          </cell>
          <cell r="P343">
            <v>0.02</v>
          </cell>
          <cell r="Q343">
            <v>0</v>
          </cell>
          <cell r="R343" t="str">
            <v>nem</v>
          </cell>
          <cell r="T343" t="str">
            <v>nem</v>
          </cell>
          <cell r="U343" t="str">
            <v>nem</v>
          </cell>
          <cell r="Y343" t="str">
            <v>KBER 221    22.000</v>
          </cell>
          <cell r="AB343">
            <v>2</v>
          </cell>
          <cell r="AC343" t="str">
            <v>EDASZ_276   22.000</v>
          </cell>
          <cell r="AD343">
            <v>48944</v>
          </cell>
          <cell r="AF343">
            <v>50405</v>
          </cell>
          <cell r="BQ343" t="str">
            <v>54/2024 kormány rendelet</v>
          </cell>
        </row>
        <row r="344">
          <cell r="A344" t="str">
            <v>EED-4049</v>
          </cell>
          <cell r="B344" t="str">
            <v>ALTEO Energiaszolgáltató Nyrt.</v>
          </cell>
          <cell r="C344" t="str">
            <v>Bábolna</v>
          </cell>
          <cell r="D344" t="str">
            <v>kiesett</v>
          </cell>
          <cell r="E344" t="str">
            <v>2026. január</v>
          </cell>
          <cell r="F344" t="str">
            <v>ÉDÁSZ</v>
          </cell>
          <cell r="G344" t="str">
            <v>Új_K</v>
          </cell>
          <cell r="H344">
            <v>36</v>
          </cell>
          <cell r="I344">
            <v>132</v>
          </cell>
          <cell r="J344" t="str">
            <v>igen</v>
          </cell>
          <cell r="K344" t="str">
            <v>szélerőmű</v>
          </cell>
          <cell r="L344" t="str">
            <v>WINDONSHORE</v>
          </cell>
          <cell r="M344" t="str">
            <v>igen</v>
          </cell>
          <cell r="N344" t="str">
            <v>nem</v>
          </cell>
          <cell r="O344" t="str">
            <v>nem</v>
          </cell>
          <cell r="P344">
            <v>36</v>
          </cell>
          <cell r="Q344">
            <v>0</v>
          </cell>
          <cell r="R344" t="str">
            <v>nem</v>
          </cell>
          <cell r="T344" t="str">
            <v>nem</v>
          </cell>
          <cell r="U344" t="str">
            <v>nem</v>
          </cell>
          <cell r="Y344" t="str">
            <v>BANA 222    22.000</v>
          </cell>
          <cell r="AB344">
            <v>6</v>
          </cell>
          <cell r="AC344" t="str">
            <v>EDASZ_540   22.000</v>
          </cell>
          <cell r="AD344">
            <v>52596</v>
          </cell>
          <cell r="AF344">
            <v>53327</v>
          </cell>
          <cell r="BQ344" t="str">
            <v>54/2024 kormány rendelet</v>
          </cell>
        </row>
        <row r="345">
          <cell r="A345" t="str">
            <v>EED-4050</v>
          </cell>
          <cell r="B345" t="str">
            <v>Enery Industry Partnership HU Kft.</v>
          </cell>
          <cell r="C345" t="str">
            <v>Babót</v>
          </cell>
          <cell r="D345" t="str">
            <v>kiesett</v>
          </cell>
          <cell r="E345" t="str">
            <v>2025. április</v>
          </cell>
          <cell r="F345" t="str">
            <v>ÉDÁSZ</v>
          </cell>
          <cell r="G345" t="str">
            <v>KAPU</v>
          </cell>
          <cell r="H345">
            <v>5</v>
          </cell>
          <cell r="I345">
            <v>22</v>
          </cell>
          <cell r="J345" t="str">
            <v>igen</v>
          </cell>
          <cell r="K345" t="str">
            <v>fotovoltaikus</v>
          </cell>
          <cell r="L345" t="str">
            <v>SOLARPHOTOVO</v>
          </cell>
          <cell r="M345" t="str">
            <v>igen</v>
          </cell>
          <cell r="N345" t="str">
            <v>nem</v>
          </cell>
          <cell r="O345" t="str">
            <v>nem</v>
          </cell>
          <cell r="P345">
            <v>5</v>
          </cell>
          <cell r="Q345">
            <v>0.39</v>
          </cell>
          <cell r="R345" t="str">
            <v>nem</v>
          </cell>
          <cell r="T345" t="str">
            <v>nem</v>
          </cell>
          <cell r="U345" t="str">
            <v>nem</v>
          </cell>
          <cell r="Y345" t="str">
            <v>KAPU 221    22.000</v>
          </cell>
          <cell r="AB345" t="str">
            <v>2B</v>
          </cell>
          <cell r="AC345" t="str">
            <v>EDASZ_277   22.000</v>
          </cell>
          <cell r="AD345">
            <v>50405</v>
          </cell>
          <cell r="AF345">
            <v>50405</v>
          </cell>
          <cell r="BQ345" t="str">
            <v>54/2024 kormány rendelet</v>
          </cell>
        </row>
        <row r="346">
          <cell r="A346" t="str">
            <v>EED-4050</v>
          </cell>
          <cell r="B346" t="str">
            <v>Enery Industry Partnership HU Kft.</v>
          </cell>
          <cell r="C346" t="str">
            <v>Babót</v>
          </cell>
          <cell r="D346" t="str">
            <v>kiesett</v>
          </cell>
          <cell r="E346" t="str">
            <v>2026. április</v>
          </cell>
          <cell r="F346" t="str">
            <v>ÉDÁSZ</v>
          </cell>
          <cell r="G346" t="str">
            <v>KAPU</v>
          </cell>
          <cell r="H346">
            <v>2.5</v>
          </cell>
          <cell r="I346">
            <v>22</v>
          </cell>
          <cell r="J346" t="str">
            <v>igen</v>
          </cell>
          <cell r="K346" t="str">
            <v>energiatároló</v>
          </cell>
          <cell r="L346" t="str">
            <v>BATTERYSTRG</v>
          </cell>
          <cell r="M346" t="str">
            <v>igen</v>
          </cell>
          <cell r="N346" t="str">
            <v>nem</v>
          </cell>
          <cell r="O346" t="str">
            <v>nem</v>
          </cell>
          <cell r="P346">
            <v>5</v>
          </cell>
          <cell r="Q346">
            <v>0.39</v>
          </cell>
          <cell r="R346" t="str">
            <v>nem</v>
          </cell>
          <cell r="S346">
            <v>5</v>
          </cell>
          <cell r="T346" t="str">
            <v>nem</v>
          </cell>
          <cell r="U346" t="str">
            <v>nem</v>
          </cell>
          <cell r="Y346" t="str">
            <v>KAPU 221    22.000</v>
          </cell>
          <cell r="AB346" t="str">
            <v>2B</v>
          </cell>
          <cell r="AC346" t="str">
            <v>EDASZ_277   22.000</v>
          </cell>
          <cell r="AD346">
            <v>50405</v>
          </cell>
          <cell r="AF346">
            <v>50405</v>
          </cell>
          <cell r="BQ346" t="str">
            <v>54/2024 kormány rendelet</v>
          </cell>
        </row>
        <row r="347">
          <cell r="A347" t="str">
            <v>EED-4051</v>
          </cell>
          <cell r="B347" t="str">
            <v>Mester Agrár Kft.</v>
          </cell>
          <cell r="C347" t="str">
            <v>Bakonycsernye</v>
          </cell>
          <cell r="D347" t="str">
            <v>kiesett</v>
          </cell>
          <cell r="E347" t="str">
            <v>2026. december</v>
          </cell>
          <cell r="F347" t="str">
            <v>ÉDÁSZ</v>
          </cell>
          <cell r="G347" t="str">
            <v>ZIRC</v>
          </cell>
          <cell r="H347">
            <v>4.4000000000000004</v>
          </cell>
          <cell r="I347">
            <v>22</v>
          </cell>
          <cell r="J347" t="str">
            <v>igen</v>
          </cell>
          <cell r="K347" t="str">
            <v>szélerőmű</v>
          </cell>
          <cell r="L347" t="str">
            <v>WINDONSHORE</v>
          </cell>
          <cell r="M347" t="str">
            <v>igen</v>
          </cell>
          <cell r="N347" t="str">
            <v>nem</v>
          </cell>
          <cell r="O347" t="str">
            <v>nem</v>
          </cell>
          <cell r="P347">
            <v>4.4000000000000004</v>
          </cell>
          <cell r="Q347">
            <v>0.14000000000000001</v>
          </cell>
          <cell r="R347" t="str">
            <v>nem</v>
          </cell>
          <cell r="T347" t="str">
            <v>nem</v>
          </cell>
          <cell r="U347" t="str">
            <v>nem</v>
          </cell>
          <cell r="Y347" t="str">
            <v>ZIRC 221    22.000</v>
          </cell>
          <cell r="AB347">
            <v>2</v>
          </cell>
          <cell r="AC347" t="str">
            <v>EDASZ_278   22.000</v>
          </cell>
          <cell r="AD347">
            <v>48944</v>
          </cell>
          <cell r="AF347">
            <v>50405</v>
          </cell>
          <cell r="BQ347" t="str">
            <v>54/2024 kormány rendelet</v>
          </cell>
        </row>
        <row r="348">
          <cell r="A348" t="str">
            <v>EED-4052</v>
          </cell>
          <cell r="B348" t="str">
            <v>Cervino Solar Kft.</v>
          </cell>
          <cell r="C348" t="str">
            <v>Bana</v>
          </cell>
          <cell r="D348" t="str">
            <v>kiesett</v>
          </cell>
          <cell r="E348" t="str">
            <v>2028. május</v>
          </cell>
          <cell r="F348" t="str">
            <v>ÉDÁSZ</v>
          </cell>
          <cell r="G348" t="str">
            <v>Új_K</v>
          </cell>
          <cell r="H348">
            <v>9.9</v>
          </cell>
          <cell r="I348">
            <v>132</v>
          </cell>
          <cell r="J348" t="str">
            <v>igen</v>
          </cell>
          <cell r="K348" t="str">
            <v>fotovoltaikus</v>
          </cell>
          <cell r="L348" t="str">
            <v>SOLARPHOTOVO</v>
          </cell>
          <cell r="M348" t="str">
            <v>igen</v>
          </cell>
          <cell r="N348" t="str">
            <v>nem</v>
          </cell>
          <cell r="O348" t="str">
            <v>nem</v>
          </cell>
          <cell r="P348">
            <v>49.9</v>
          </cell>
          <cell r="Q348">
            <v>40.1</v>
          </cell>
          <cell r="R348" t="str">
            <v>nem</v>
          </cell>
          <cell r="T348" t="str">
            <v>nem</v>
          </cell>
          <cell r="U348" t="str">
            <v>nem</v>
          </cell>
          <cell r="Y348" t="str">
            <v>BANA 223    22.000</v>
          </cell>
          <cell r="AB348">
            <v>6</v>
          </cell>
          <cell r="AC348" t="str">
            <v>EDASZ_541   22.000</v>
          </cell>
          <cell r="AD348">
            <v>52596</v>
          </cell>
          <cell r="AF348">
            <v>53327</v>
          </cell>
          <cell r="BQ348" t="str">
            <v>54/2024 kormány rendelet</v>
          </cell>
        </row>
        <row r="349">
          <cell r="A349" t="str">
            <v>EED-4052</v>
          </cell>
          <cell r="B349" t="str">
            <v>Cervino Solar Kft.</v>
          </cell>
          <cell r="C349" t="str">
            <v>Bana</v>
          </cell>
          <cell r="D349" t="str">
            <v>kiesett</v>
          </cell>
          <cell r="E349" t="str">
            <v>2029. május</v>
          </cell>
          <cell r="F349" t="str">
            <v>ÉDÁSZ</v>
          </cell>
          <cell r="G349" t="str">
            <v>Új_K</v>
          </cell>
          <cell r="H349">
            <v>40</v>
          </cell>
          <cell r="I349">
            <v>132</v>
          </cell>
          <cell r="J349" t="str">
            <v>igen</v>
          </cell>
          <cell r="K349" t="str">
            <v>energiatároló</v>
          </cell>
          <cell r="L349" t="str">
            <v>BATTERYSTRG</v>
          </cell>
          <cell r="M349" t="str">
            <v>igen</v>
          </cell>
          <cell r="N349" t="str">
            <v>nem</v>
          </cell>
          <cell r="O349" t="str">
            <v>nem</v>
          </cell>
          <cell r="P349">
            <v>49.9</v>
          </cell>
          <cell r="Q349">
            <v>40.1</v>
          </cell>
          <cell r="R349" t="str">
            <v>nem</v>
          </cell>
          <cell r="S349">
            <v>100</v>
          </cell>
          <cell r="T349" t="str">
            <v>nem</v>
          </cell>
          <cell r="U349" t="str">
            <v>nem</v>
          </cell>
          <cell r="Y349" t="str">
            <v>BANA 223    22.000</v>
          </cell>
          <cell r="AB349">
            <v>6</v>
          </cell>
          <cell r="AC349" t="str">
            <v>EDASZ_541   22.000</v>
          </cell>
          <cell r="AD349">
            <v>52596</v>
          </cell>
          <cell r="AE349">
            <v>52596</v>
          </cell>
          <cell r="AF349">
            <v>53327</v>
          </cell>
          <cell r="BQ349" t="str">
            <v>54/2024 kormány rendelet</v>
          </cell>
        </row>
        <row r="350">
          <cell r="A350" t="str">
            <v>EED-4053</v>
          </cell>
          <cell r="B350" t="str">
            <v>SolarMore Kft.</v>
          </cell>
          <cell r="C350" t="str">
            <v>Bana</v>
          </cell>
          <cell r="D350" t="str">
            <v>kiesett</v>
          </cell>
          <cell r="E350" t="str">
            <v>2029. január</v>
          </cell>
          <cell r="F350" t="str">
            <v>ÉDÁSZ</v>
          </cell>
          <cell r="G350" t="str">
            <v>Új_K</v>
          </cell>
          <cell r="H350">
            <v>34.200000000000003</v>
          </cell>
          <cell r="I350">
            <v>132</v>
          </cell>
          <cell r="J350" t="str">
            <v>igen</v>
          </cell>
          <cell r="K350" t="str">
            <v>fotovoltaikus</v>
          </cell>
          <cell r="L350" t="str">
            <v>SOLARPHOTOVO</v>
          </cell>
          <cell r="M350" t="str">
            <v>igen</v>
          </cell>
          <cell r="N350" t="str">
            <v>nem</v>
          </cell>
          <cell r="O350" t="str">
            <v>nem</v>
          </cell>
          <cell r="P350">
            <v>34.200000000000003</v>
          </cell>
          <cell r="Q350">
            <v>0.1</v>
          </cell>
          <cell r="R350" t="str">
            <v>nem</v>
          </cell>
          <cell r="T350" t="str">
            <v>nem</v>
          </cell>
          <cell r="U350" t="str">
            <v>nem</v>
          </cell>
          <cell r="Y350" t="str">
            <v>BANA 224    22.000</v>
          </cell>
          <cell r="AB350">
            <v>6</v>
          </cell>
          <cell r="AC350" t="str">
            <v>EDASZ_542   22.000</v>
          </cell>
          <cell r="AD350">
            <v>52596</v>
          </cell>
          <cell r="AF350">
            <v>53327</v>
          </cell>
          <cell r="BQ350" t="str">
            <v>54/2024 kormány rendelet</v>
          </cell>
        </row>
        <row r="351">
          <cell r="A351" t="str">
            <v>EED-4053</v>
          </cell>
          <cell r="B351" t="str">
            <v>SolarMore Kft.</v>
          </cell>
          <cell r="C351" t="str">
            <v>Bana</v>
          </cell>
          <cell r="D351" t="str">
            <v>kiesett</v>
          </cell>
          <cell r="E351" t="str">
            <v>2029. január</v>
          </cell>
          <cell r="F351" t="str">
            <v>ÉDÁSZ</v>
          </cell>
          <cell r="G351" t="str">
            <v>Új_K</v>
          </cell>
          <cell r="H351">
            <v>8.5500000000000007</v>
          </cell>
          <cell r="I351">
            <v>132</v>
          </cell>
          <cell r="J351" t="str">
            <v>igen</v>
          </cell>
          <cell r="K351" t="str">
            <v>szélerőmű</v>
          </cell>
          <cell r="L351" t="str">
            <v>WINDONSHORE</v>
          </cell>
          <cell r="M351" t="str">
            <v>igen</v>
          </cell>
          <cell r="N351" t="str">
            <v>nem</v>
          </cell>
          <cell r="O351" t="str">
            <v>nem</v>
          </cell>
          <cell r="P351">
            <v>0</v>
          </cell>
          <cell r="Q351">
            <v>0</v>
          </cell>
          <cell r="T351" t="str">
            <v>nem</v>
          </cell>
          <cell r="U351" t="str">
            <v>nem</v>
          </cell>
          <cell r="Y351" t="str">
            <v>BANA 224    22.000</v>
          </cell>
          <cell r="AB351">
            <v>6</v>
          </cell>
          <cell r="AC351" t="str">
            <v>EDASZ_542   22.000</v>
          </cell>
          <cell r="AD351">
            <v>52596</v>
          </cell>
          <cell r="AF351">
            <v>53327</v>
          </cell>
          <cell r="BQ351" t="str">
            <v>54/2024 kormány rendelet</v>
          </cell>
        </row>
        <row r="352">
          <cell r="A352" t="str">
            <v>EED-4054</v>
          </cell>
          <cell r="B352" t="str">
            <v>ALTEO Energiaszolgáltató Nyrt.</v>
          </cell>
          <cell r="C352" t="str">
            <v>Bana</v>
          </cell>
          <cell r="D352" t="str">
            <v>kiesett</v>
          </cell>
          <cell r="E352" t="str">
            <v>2025. június</v>
          </cell>
          <cell r="F352" t="str">
            <v>ÉDÁSZ</v>
          </cell>
          <cell r="G352" t="str">
            <v>Új_K</v>
          </cell>
          <cell r="H352">
            <v>10</v>
          </cell>
          <cell r="I352">
            <v>132</v>
          </cell>
          <cell r="J352" t="str">
            <v>igen</v>
          </cell>
          <cell r="K352" t="str">
            <v>energiatároló</v>
          </cell>
          <cell r="L352" t="str">
            <v>BATTERYSTRG</v>
          </cell>
          <cell r="M352" t="str">
            <v>igen</v>
          </cell>
          <cell r="N352" t="str">
            <v>nem</v>
          </cell>
          <cell r="O352" t="str">
            <v>nem</v>
          </cell>
          <cell r="P352">
            <v>10</v>
          </cell>
          <cell r="Q352">
            <v>10</v>
          </cell>
          <cell r="R352" t="str">
            <v>igen</v>
          </cell>
          <cell r="S352">
            <v>20</v>
          </cell>
          <cell r="T352" t="str">
            <v>nem</v>
          </cell>
          <cell r="U352" t="str">
            <v>nem</v>
          </cell>
          <cell r="Y352" t="str">
            <v>BANA 225    22.000</v>
          </cell>
          <cell r="AB352">
            <v>6</v>
          </cell>
          <cell r="AC352" t="str">
            <v>EDASZ_543   22.000</v>
          </cell>
          <cell r="AD352">
            <v>52596</v>
          </cell>
          <cell r="AE352">
            <v>52596</v>
          </cell>
          <cell r="AF352">
            <v>53327</v>
          </cell>
          <cell r="BQ352" t="str">
            <v>54/2024 kormány rendelet</v>
          </cell>
        </row>
        <row r="353">
          <cell r="A353" t="str">
            <v>EED-4055</v>
          </cell>
          <cell r="B353" t="str">
            <v>Green Energy Investhor Zrt.</v>
          </cell>
          <cell r="C353" t="str">
            <v>Bana</v>
          </cell>
          <cell r="D353" t="str">
            <v>kiesett</v>
          </cell>
          <cell r="E353" t="str">
            <v>2025. december</v>
          </cell>
          <cell r="F353" t="str">
            <v>ÉDÁSZ</v>
          </cell>
          <cell r="G353" t="str">
            <v>Új_K</v>
          </cell>
          <cell r="H353">
            <v>49.9</v>
          </cell>
          <cell r="I353">
            <v>132</v>
          </cell>
          <cell r="J353" t="str">
            <v>igen</v>
          </cell>
          <cell r="K353" t="str">
            <v>szélerőmű</v>
          </cell>
          <cell r="L353" t="str">
            <v>WINDONSHORE</v>
          </cell>
          <cell r="M353" t="str">
            <v>igen</v>
          </cell>
          <cell r="N353" t="str">
            <v>nem</v>
          </cell>
          <cell r="O353" t="str">
            <v>nem</v>
          </cell>
          <cell r="P353">
            <v>49.9</v>
          </cell>
          <cell r="Q353">
            <v>0.16</v>
          </cell>
          <cell r="R353" t="str">
            <v>nem</v>
          </cell>
          <cell r="T353" t="str">
            <v>nem</v>
          </cell>
          <cell r="U353" t="str">
            <v>nem</v>
          </cell>
          <cell r="Y353" t="str">
            <v>BANA 226    22.000</v>
          </cell>
          <cell r="AB353">
            <v>6</v>
          </cell>
          <cell r="AC353" t="str">
            <v>EDASZ_544   22.000</v>
          </cell>
          <cell r="AD353">
            <v>52596</v>
          </cell>
          <cell r="AF353">
            <v>53327</v>
          </cell>
          <cell r="BQ353" t="str">
            <v>54/2024 kormány rendelet</v>
          </cell>
        </row>
        <row r="354">
          <cell r="A354" t="str">
            <v>EED-4056</v>
          </cell>
          <cell r="B354" t="str">
            <v>SunSpecs Kft.</v>
          </cell>
          <cell r="C354" t="str">
            <v>Borszörcsök</v>
          </cell>
          <cell r="D354" t="str">
            <v>kiesett</v>
          </cell>
          <cell r="E354" t="str">
            <v>2026. június</v>
          </cell>
          <cell r="F354" t="str">
            <v>ÉDÁSZ</v>
          </cell>
          <cell r="G354" t="str">
            <v>AJED</v>
          </cell>
          <cell r="H354">
            <v>5</v>
          </cell>
          <cell r="I354">
            <v>22</v>
          </cell>
          <cell r="J354" t="str">
            <v>igen</v>
          </cell>
          <cell r="K354" t="str">
            <v>fotovoltaikus</v>
          </cell>
          <cell r="L354" t="str">
            <v>SOLARPHOTOVO</v>
          </cell>
          <cell r="M354" t="str">
            <v>igen</v>
          </cell>
          <cell r="N354" t="str">
            <v>nem</v>
          </cell>
          <cell r="O354" t="str">
            <v>nem</v>
          </cell>
          <cell r="P354">
            <v>5</v>
          </cell>
          <cell r="Q354">
            <v>2.2999999999999998</v>
          </cell>
          <cell r="R354" t="str">
            <v>nem</v>
          </cell>
          <cell r="T354" t="str">
            <v>nem</v>
          </cell>
          <cell r="U354" t="str">
            <v>nem</v>
          </cell>
          <cell r="Y354" t="str">
            <v>AJED 22A    22.000</v>
          </cell>
          <cell r="AB354">
            <v>2</v>
          </cell>
          <cell r="AC354" t="str">
            <v>EDASZ_279   22.000</v>
          </cell>
          <cell r="AD354">
            <v>48944</v>
          </cell>
          <cell r="AF354">
            <v>50405</v>
          </cell>
          <cell r="BQ354" t="str">
            <v>54/2024 kormány rendelet</v>
          </cell>
        </row>
        <row r="355">
          <cell r="A355" t="str">
            <v>EED-4056</v>
          </cell>
          <cell r="B355" t="str">
            <v>SunSpecs Kft.</v>
          </cell>
          <cell r="C355" t="str">
            <v>Borszörcsök</v>
          </cell>
          <cell r="D355" t="str">
            <v>kiesett</v>
          </cell>
          <cell r="E355" t="str">
            <v>2027. június</v>
          </cell>
          <cell r="F355" t="str">
            <v>ÉDÁSZ</v>
          </cell>
          <cell r="G355" t="str">
            <v>AJED</v>
          </cell>
          <cell r="H355">
            <v>2.2999999999999998</v>
          </cell>
          <cell r="I355">
            <v>22</v>
          </cell>
          <cell r="J355" t="str">
            <v>igen</v>
          </cell>
          <cell r="K355" t="str">
            <v>energiatároló</v>
          </cell>
          <cell r="L355" t="str">
            <v>BATTERYSTRG</v>
          </cell>
          <cell r="M355" t="str">
            <v>igen</v>
          </cell>
          <cell r="N355" t="str">
            <v>nem</v>
          </cell>
          <cell r="O355" t="str">
            <v>nem</v>
          </cell>
          <cell r="P355">
            <v>5</v>
          </cell>
          <cell r="Q355">
            <v>2.2999999999999998</v>
          </cell>
          <cell r="R355" t="str">
            <v>nem</v>
          </cell>
          <cell r="S355">
            <v>4.7</v>
          </cell>
          <cell r="T355" t="str">
            <v>nem</v>
          </cell>
          <cell r="U355" t="str">
            <v>nem</v>
          </cell>
          <cell r="Y355" t="str">
            <v>AJED 22A    22.000</v>
          </cell>
          <cell r="AB355">
            <v>2</v>
          </cell>
          <cell r="AC355" t="str">
            <v>EDASZ_279   22.000</v>
          </cell>
          <cell r="AD355">
            <v>48944</v>
          </cell>
          <cell r="AE355">
            <v>48944</v>
          </cell>
          <cell r="AF355">
            <v>50405</v>
          </cell>
          <cell r="BQ355" t="str">
            <v>54/2024 kormány rendelet</v>
          </cell>
        </row>
        <row r="356">
          <cell r="A356" t="str">
            <v>EED-4057</v>
          </cell>
          <cell r="B356" t="str">
            <v>Megawatt-Rába Naperőmű Kft.</v>
          </cell>
          <cell r="C356" t="str">
            <v>Cirák</v>
          </cell>
          <cell r="D356" t="str">
            <v>kiesett</v>
          </cell>
          <cell r="E356" t="str">
            <v>2029. január</v>
          </cell>
          <cell r="F356" t="str">
            <v>ÉDÁSZ</v>
          </cell>
          <cell r="G356" t="str">
            <v>REPC</v>
          </cell>
          <cell r="H356">
            <v>6</v>
          </cell>
          <cell r="I356">
            <v>22</v>
          </cell>
          <cell r="J356" t="str">
            <v>igen</v>
          </cell>
          <cell r="K356" t="str">
            <v>fotovoltaikus</v>
          </cell>
          <cell r="L356" t="str">
            <v>SOLARPHOTOVO</v>
          </cell>
          <cell r="M356" t="str">
            <v>igen</v>
          </cell>
          <cell r="N356" t="str">
            <v>nem</v>
          </cell>
          <cell r="O356" t="str">
            <v>nem</v>
          </cell>
          <cell r="P356">
            <v>6</v>
          </cell>
          <cell r="Q356">
            <v>0.12</v>
          </cell>
          <cell r="R356" t="str">
            <v>nem</v>
          </cell>
          <cell r="T356" t="str">
            <v>nem</v>
          </cell>
          <cell r="U356" t="str">
            <v>nem</v>
          </cell>
          <cell r="Y356" t="str">
            <v>REPC 221    22.000</v>
          </cell>
          <cell r="AB356" t="str">
            <v>2B</v>
          </cell>
          <cell r="AC356" t="str">
            <v>EDASZ_280   22.000</v>
          </cell>
          <cell r="AD356">
            <v>50405</v>
          </cell>
          <cell r="AF356">
            <v>50405</v>
          </cell>
          <cell r="BQ356" t="str">
            <v>54/2024 kormány rendelet</v>
          </cell>
        </row>
        <row r="357">
          <cell r="A357" t="str">
            <v>EED-4058</v>
          </cell>
          <cell r="B357" t="str">
            <v>Megawatt-Rába Naperőmű Kft.</v>
          </cell>
          <cell r="C357" t="str">
            <v>Cirák</v>
          </cell>
          <cell r="D357" t="str">
            <v>kiesett</v>
          </cell>
          <cell r="E357" t="str">
            <v>2029. január</v>
          </cell>
          <cell r="F357" t="str">
            <v>ÉDÁSZ</v>
          </cell>
          <cell r="G357" t="str">
            <v>REPC</v>
          </cell>
          <cell r="H357">
            <v>5</v>
          </cell>
          <cell r="I357">
            <v>22</v>
          </cell>
          <cell r="J357" t="str">
            <v>igen</v>
          </cell>
          <cell r="K357" t="str">
            <v>fotovoltaikus</v>
          </cell>
          <cell r="L357" t="str">
            <v>SOLARPHOTOVO</v>
          </cell>
          <cell r="M357" t="str">
            <v>igen</v>
          </cell>
          <cell r="N357" t="str">
            <v>nem</v>
          </cell>
          <cell r="O357" t="str">
            <v>nem</v>
          </cell>
          <cell r="P357">
            <v>5</v>
          </cell>
          <cell r="Q357">
            <v>0.1</v>
          </cell>
          <cell r="R357" t="str">
            <v>nem</v>
          </cell>
          <cell r="T357" t="str">
            <v>nem</v>
          </cell>
          <cell r="U357" t="str">
            <v>nem</v>
          </cell>
          <cell r="Y357" t="str">
            <v>REPC 221    22.000</v>
          </cell>
          <cell r="AB357" t="str">
            <v>2B</v>
          </cell>
          <cell r="AC357" t="str">
            <v>EDASZ_281   22.000</v>
          </cell>
          <cell r="AD357">
            <v>50405</v>
          </cell>
          <cell r="AF357">
            <v>50405</v>
          </cell>
          <cell r="BQ357" t="str">
            <v>54/2024 kormány rendelet</v>
          </cell>
        </row>
        <row r="358">
          <cell r="A358" t="str">
            <v>EED-4059</v>
          </cell>
          <cell r="B358" t="str">
            <v>Megawatt-Rába Naperőmű Kft.</v>
          </cell>
          <cell r="C358" t="str">
            <v>Cirák</v>
          </cell>
          <cell r="D358" t="str">
            <v>kiesett</v>
          </cell>
          <cell r="E358" t="str">
            <v>2029. január</v>
          </cell>
          <cell r="F358" t="str">
            <v>ÉDÁSZ</v>
          </cell>
          <cell r="G358" t="str">
            <v>REPC</v>
          </cell>
          <cell r="H358">
            <v>3</v>
          </cell>
          <cell r="I358">
            <v>22</v>
          </cell>
          <cell r="J358" t="str">
            <v>igen</v>
          </cell>
          <cell r="K358" t="str">
            <v>fotovoltaikus</v>
          </cell>
          <cell r="L358" t="str">
            <v>SOLARPHOTOVO</v>
          </cell>
          <cell r="M358" t="str">
            <v>igen</v>
          </cell>
          <cell r="N358" t="str">
            <v>nem</v>
          </cell>
          <cell r="O358" t="str">
            <v>nem</v>
          </cell>
          <cell r="P358">
            <v>3</v>
          </cell>
          <cell r="Q358">
            <v>0.06</v>
          </cell>
          <cell r="R358" t="str">
            <v>nem</v>
          </cell>
          <cell r="T358" t="str">
            <v>nem</v>
          </cell>
          <cell r="U358" t="str">
            <v>nem</v>
          </cell>
          <cell r="Y358" t="str">
            <v>REPC 221    22.000</v>
          </cell>
          <cell r="AB358" t="str">
            <v>2B</v>
          </cell>
          <cell r="AC358" t="str">
            <v>EDASZ_282   22.000</v>
          </cell>
          <cell r="AD358">
            <v>50405</v>
          </cell>
          <cell r="AF358">
            <v>50405</v>
          </cell>
          <cell r="BQ358" t="str">
            <v>54/2024 kormány rendelet</v>
          </cell>
        </row>
        <row r="359">
          <cell r="A359" t="str">
            <v>EED-4060</v>
          </cell>
          <cell r="B359" t="str">
            <v>Electraplan-Termelő Kft.</v>
          </cell>
          <cell r="C359" t="str">
            <v>Csabrendek</v>
          </cell>
          <cell r="D359" t="str">
            <v>kiesett</v>
          </cell>
          <cell r="E359" t="str">
            <v>2026. január</v>
          </cell>
          <cell r="F359" t="str">
            <v>ÉDÁSZ</v>
          </cell>
          <cell r="G359" t="str">
            <v>SUME</v>
          </cell>
          <cell r="H359">
            <v>0.499</v>
          </cell>
          <cell r="I359">
            <v>22</v>
          </cell>
          <cell r="J359" t="str">
            <v>igen</v>
          </cell>
          <cell r="K359" t="str">
            <v>fotovoltaikus</v>
          </cell>
          <cell r="L359" t="str">
            <v>SOLARPHOTOVO</v>
          </cell>
          <cell r="M359" t="str">
            <v>igen</v>
          </cell>
          <cell r="N359" t="str">
            <v>nem</v>
          </cell>
          <cell r="O359" t="str">
            <v>nem</v>
          </cell>
          <cell r="P359">
            <v>0.499</v>
          </cell>
          <cell r="Q359">
            <v>0.02</v>
          </cell>
          <cell r="R359" t="str">
            <v>nem</v>
          </cell>
          <cell r="T359" t="str">
            <v>nem</v>
          </cell>
          <cell r="U359" t="str">
            <v>nem</v>
          </cell>
          <cell r="Y359" t="str">
            <v>SUME 22A    22.000</v>
          </cell>
          <cell r="AB359">
            <v>2</v>
          </cell>
          <cell r="AC359" t="str">
            <v>EDASZ_283   22.000</v>
          </cell>
          <cell r="AD359">
            <v>48944</v>
          </cell>
          <cell r="AF359">
            <v>50405</v>
          </cell>
          <cell r="BQ359" t="str">
            <v>54/2024 kormány rendelet</v>
          </cell>
        </row>
        <row r="360">
          <cell r="A360" t="str">
            <v>EED-4061</v>
          </cell>
          <cell r="B360" t="str">
            <v>Electraplan-Termelő Kft.</v>
          </cell>
          <cell r="C360" t="str">
            <v>Csabrendek</v>
          </cell>
          <cell r="D360" t="str">
            <v>kiesett</v>
          </cell>
          <cell r="E360" t="str">
            <v>2026. január</v>
          </cell>
          <cell r="F360" t="str">
            <v>ÉDÁSZ</v>
          </cell>
          <cell r="G360" t="str">
            <v>SUME</v>
          </cell>
          <cell r="H360">
            <v>0.499</v>
          </cell>
          <cell r="I360">
            <v>22</v>
          </cell>
          <cell r="J360" t="str">
            <v>igen</v>
          </cell>
          <cell r="K360" t="str">
            <v>fotovoltaikus</v>
          </cell>
          <cell r="L360" t="str">
            <v>SOLARPHOTOVO</v>
          </cell>
          <cell r="M360" t="str">
            <v>igen</v>
          </cell>
          <cell r="N360" t="str">
            <v>nem</v>
          </cell>
          <cell r="O360" t="str">
            <v>nem</v>
          </cell>
          <cell r="P360">
            <v>0.499</v>
          </cell>
          <cell r="Q360">
            <v>0.02</v>
          </cell>
          <cell r="R360" t="str">
            <v>nem</v>
          </cell>
          <cell r="T360" t="str">
            <v>nem</v>
          </cell>
          <cell r="U360" t="str">
            <v>nem</v>
          </cell>
          <cell r="Y360" t="str">
            <v>SUME 22A    22.000</v>
          </cell>
          <cell r="AB360">
            <v>2</v>
          </cell>
          <cell r="AC360" t="str">
            <v>EDASZ_284   22.000</v>
          </cell>
          <cell r="AD360">
            <v>48944</v>
          </cell>
          <cell r="AF360">
            <v>50405</v>
          </cell>
          <cell r="BQ360" t="str">
            <v>54/2024 kormány rendelet</v>
          </cell>
        </row>
        <row r="361">
          <cell r="A361" t="str">
            <v>EED-4062</v>
          </cell>
          <cell r="B361" t="str">
            <v>Langa Hungary Kft.</v>
          </cell>
          <cell r="C361" t="str">
            <v>Csákánydoroszló</v>
          </cell>
          <cell r="D361" t="str">
            <v>kiesett</v>
          </cell>
          <cell r="E361" t="str">
            <v>2026. június</v>
          </cell>
          <cell r="F361" t="str">
            <v>ÉDÁSZ</v>
          </cell>
          <cell r="G361" t="str">
            <v>Új_L</v>
          </cell>
          <cell r="H361">
            <v>40</v>
          </cell>
          <cell r="I361">
            <v>132</v>
          </cell>
          <cell r="J361" t="str">
            <v>igen</v>
          </cell>
          <cell r="K361" t="str">
            <v>fotovoltaikus</v>
          </cell>
          <cell r="L361" t="str">
            <v>SOLARPHOTOVO</v>
          </cell>
          <cell r="M361" t="str">
            <v>igen</v>
          </cell>
          <cell r="N361" t="str">
            <v>nem</v>
          </cell>
          <cell r="O361" t="str">
            <v>nem</v>
          </cell>
          <cell r="P361">
            <v>40</v>
          </cell>
          <cell r="Q361">
            <v>16</v>
          </cell>
          <cell r="R361" t="str">
            <v>nem</v>
          </cell>
          <cell r="T361" t="str">
            <v>nem</v>
          </cell>
          <cell r="U361" t="str">
            <v>nem</v>
          </cell>
          <cell r="Y361" t="str">
            <v>HALO 222    22.000</v>
          </cell>
          <cell r="AB361">
            <v>6</v>
          </cell>
          <cell r="AC361" t="str">
            <v>EDASZ_545   22.000</v>
          </cell>
          <cell r="AD361">
            <v>52596</v>
          </cell>
          <cell r="AF361">
            <v>53327</v>
          </cell>
          <cell r="BQ361" t="str">
            <v>54/2024 kormány rendelet</v>
          </cell>
        </row>
        <row r="362">
          <cell r="A362" t="str">
            <v>EED-4062</v>
          </cell>
          <cell r="B362" t="str">
            <v>Langa Hungary Kft.</v>
          </cell>
          <cell r="C362" t="str">
            <v>Csákánydoroszló</v>
          </cell>
          <cell r="D362" t="str">
            <v>kiesett</v>
          </cell>
          <cell r="E362" t="str">
            <v>2027. június</v>
          </cell>
          <cell r="F362" t="str">
            <v>ÉDÁSZ</v>
          </cell>
          <cell r="G362" t="str">
            <v>Új_L</v>
          </cell>
          <cell r="H362">
            <v>16</v>
          </cell>
          <cell r="I362">
            <v>132</v>
          </cell>
          <cell r="J362" t="str">
            <v>igen</v>
          </cell>
          <cell r="K362" t="str">
            <v>energiatároló</v>
          </cell>
          <cell r="L362" t="str">
            <v>BATTERYSTRG</v>
          </cell>
          <cell r="M362" t="str">
            <v>igen</v>
          </cell>
          <cell r="N362" t="str">
            <v>nem</v>
          </cell>
          <cell r="O362" t="str">
            <v>nem</v>
          </cell>
          <cell r="P362">
            <v>40</v>
          </cell>
          <cell r="Q362">
            <v>16</v>
          </cell>
          <cell r="R362" t="str">
            <v>nem</v>
          </cell>
          <cell r="S362">
            <v>32</v>
          </cell>
          <cell r="T362" t="str">
            <v>nem</v>
          </cell>
          <cell r="U362" t="str">
            <v>nem</v>
          </cell>
          <cell r="Y362" t="str">
            <v>HALO 222    22.000</v>
          </cell>
          <cell r="AB362">
            <v>6</v>
          </cell>
          <cell r="AC362" t="str">
            <v>EDASZ_545   22.000</v>
          </cell>
          <cell r="AD362">
            <v>52596</v>
          </cell>
          <cell r="AE362">
            <v>52596</v>
          </cell>
          <cell r="AF362">
            <v>53327</v>
          </cell>
          <cell r="BQ362" t="str">
            <v>54/2024 kormány rendelet</v>
          </cell>
        </row>
        <row r="363">
          <cell r="A363" t="str">
            <v>EED-4063</v>
          </cell>
          <cell r="B363" t="str">
            <v>KKS-Energy Kft.</v>
          </cell>
          <cell r="C363" t="str">
            <v>Csákvár</v>
          </cell>
          <cell r="D363" t="str">
            <v>kiesett</v>
          </cell>
          <cell r="E363" t="str">
            <v>nem adták meg</v>
          </cell>
          <cell r="F363" t="str">
            <v>ÉDÁSZ</v>
          </cell>
          <cell r="G363" t="str">
            <v>BICS</v>
          </cell>
          <cell r="H363">
            <v>4.99</v>
          </cell>
          <cell r="I363">
            <v>22</v>
          </cell>
          <cell r="J363" t="str">
            <v>igen</v>
          </cell>
          <cell r="K363" t="str">
            <v>fotovoltaikus</v>
          </cell>
          <cell r="L363" t="str">
            <v>SOLARPHOTOVO</v>
          </cell>
          <cell r="M363" t="str">
            <v>igen</v>
          </cell>
          <cell r="N363" t="str">
            <v>nem</v>
          </cell>
          <cell r="O363" t="str">
            <v>nem</v>
          </cell>
          <cell r="P363">
            <v>4.99</v>
          </cell>
          <cell r="Q363">
            <v>1.6E-2</v>
          </cell>
          <cell r="R363" t="str">
            <v>nem</v>
          </cell>
          <cell r="T363" t="str">
            <v>nem</v>
          </cell>
          <cell r="U363" t="str">
            <v>nem</v>
          </cell>
          <cell r="Y363" t="str">
            <v>BICS 221    22.000</v>
          </cell>
          <cell r="AB363">
            <v>2</v>
          </cell>
          <cell r="AC363" t="str">
            <v>EDASZ_285   22.000</v>
          </cell>
          <cell r="AD363">
            <v>48944</v>
          </cell>
          <cell r="AF363">
            <v>50405</v>
          </cell>
          <cell r="BQ363" t="str">
            <v>54/2024 kormány rendelet</v>
          </cell>
        </row>
        <row r="364">
          <cell r="A364" t="str">
            <v>EED-4064</v>
          </cell>
          <cell r="B364" t="str">
            <v>KKS-Energy Kft.</v>
          </cell>
          <cell r="C364" t="str">
            <v>Csákvár</v>
          </cell>
          <cell r="D364" t="str">
            <v>kiesett</v>
          </cell>
          <cell r="E364" t="str">
            <v>nem adták meg</v>
          </cell>
          <cell r="F364" t="str">
            <v>ÉDÁSZ</v>
          </cell>
          <cell r="G364" t="str">
            <v>BICS</v>
          </cell>
          <cell r="H364">
            <v>4.99</v>
          </cell>
          <cell r="I364">
            <v>22</v>
          </cell>
          <cell r="J364" t="str">
            <v>igen</v>
          </cell>
          <cell r="K364" t="str">
            <v>szélerőmű</v>
          </cell>
          <cell r="L364" t="str">
            <v>WINDONSHORE</v>
          </cell>
          <cell r="M364" t="str">
            <v>igen</v>
          </cell>
          <cell r="N364" t="str">
            <v>nem</v>
          </cell>
          <cell r="O364" t="str">
            <v>nem</v>
          </cell>
          <cell r="P364">
            <v>4.99</v>
          </cell>
          <cell r="Q364">
            <v>1.6E-2</v>
          </cell>
          <cell r="R364" t="str">
            <v>nem</v>
          </cell>
          <cell r="T364" t="str">
            <v>nem</v>
          </cell>
          <cell r="U364" t="str">
            <v>nem</v>
          </cell>
          <cell r="Y364" t="str">
            <v>BICS 221    22.000</v>
          </cell>
          <cell r="AB364">
            <v>2</v>
          </cell>
          <cell r="AC364" t="str">
            <v>EDASZ_286   22.000</v>
          </cell>
          <cell r="AD364">
            <v>48944</v>
          </cell>
          <cell r="AF364">
            <v>50405</v>
          </cell>
          <cell r="BQ364" t="str">
            <v>54/2024 kormány rendelet</v>
          </cell>
        </row>
        <row r="365">
          <cell r="A365" t="str">
            <v>EED-4065</v>
          </cell>
          <cell r="B365" t="str">
            <v>Odiel Solar Kft.</v>
          </cell>
          <cell r="C365" t="str">
            <v>Csém</v>
          </cell>
          <cell r="D365" t="str">
            <v>kiesett</v>
          </cell>
          <cell r="E365" t="str">
            <v>2027. május</v>
          </cell>
          <cell r="F365" t="str">
            <v>ÉDÁSZ</v>
          </cell>
          <cell r="G365" t="str">
            <v>KIGM</v>
          </cell>
          <cell r="H365">
            <v>4</v>
          </cell>
          <cell r="I365">
            <v>22</v>
          </cell>
          <cell r="J365" t="str">
            <v>igen</v>
          </cell>
          <cell r="K365" t="str">
            <v>fotovoltaikus</v>
          </cell>
          <cell r="L365" t="str">
            <v>SOLARPHOTOVO</v>
          </cell>
          <cell r="M365" t="str">
            <v>igen</v>
          </cell>
          <cell r="N365" t="str">
            <v>nem</v>
          </cell>
          <cell r="O365" t="str">
            <v>nem</v>
          </cell>
          <cell r="P365">
            <v>4</v>
          </cell>
          <cell r="Q365">
            <v>1.7</v>
          </cell>
          <cell r="R365" t="str">
            <v>nem</v>
          </cell>
          <cell r="T365" t="str">
            <v>nem</v>
          </cell>
          <cell r="U365" t="str">
            <v>nem</v>
          </cell>
          <cell r="Y365" t="str">
            <v>KIGM 221    22.000</v>
          </cell>
          <cell r="AB365">
            <v>2</v>
          </cell>
          <cell r="AC365" t="str">
            <v>EDASZ_287   22.000</v>
          </cell>
          <cell r="AD365">
            <v>48944</v>
          </cell>
          <cell r="AF365">
            <v>50405</v>
          </cell>
          <cell r="BQ365" t="str">
            <v>54/2024 kormány rendelet</v>
          </cell>
        </row>
        <row r="366">
          <cell r="A366" t="str">
            <v>EED-4065</v>
          </cell>
          <cell r="B366" t="str">
            <v>Odiel Solar Kft.</v>
          </cell>
          <cell r="C366" t="str">
            <v>Csém</v>
          </cell>
          <cell r="D366" t="str">
            <v>kiesett</v>
          </cell>
          <cell r="E366" t="str">
            <v>2028. május</v>
          </cell>
          <cell r="F366" t="str">
            <v>ÉDÁSZ</v>
          </cell>
          <cell r="G366" t="str">
            <v>KIGM</v>
          </cell>
          <cell r="H366">
            <v>1.6</v>
          </cell>
          <cell r="I366">
            <v>22</v>
          </cell>
          <cell r="J366" t="str">
            <v>igen</v>
          </cell>
          <cell r="K366" t="str">
            <v>energiatároló</v>
          </cell>
          <cell r="L366" t="str">
            <v>BATTERYSTRG</v>
          </cell>
          <cell r="M366" t="str">
            <v>igen</v>
          </cell>
          <cell r="N366" t="str">
            <v>nem</v>
          </cell>
          <cell r="O366" t="str">
            <v>nem</v>
          </cell>
          <cell r="P366">
            <v>4</v>
          </cell>
          <cell r="Q366">
            <v>1.7</v>
          </cell>
          <cell r="R366" t="str">
            <v>nem</v>
          </cell>
          <cell r="S366">
            <v>4</v>
          </cell>
          <cell r="T366" t="str">
            <v>nem</v>
          </cell>
          <cell r="U366" t="str">
            <v>nem</v>
          </cell>
          <cell r="Y366" t="str">
            <v>KIGM 221    22.000</v>
          </cell>
          <cell r="AB366">
            <v>2</v>
          </cell>
          <cell r="AC366" t="str">
            <v>EDASZ_287   22.000</v>
          </cell>
          <cell r="AD366">
            <v>48944</v>
          </cell>
          <cell r="AE366">
            <v>48944</v>
          </cell>
          <cell r="AF366">
            <v>50405</v>
          </cell>
          <cell r="BQ366" t="str">
            <v>54/2024 kormány rendelet</v>
          </cell>
        </row>
        <row r="367">
          <cell r="A367" t="str">
            <v>EED-4066</v>
          </cell>
          <cell r="B367" t="str">
            <v>Natural Power Energetikai Zrt.</v>
          </cell>
          <cell r="C367" t="str">
            <v>Csepreg</v>
          </cell>
          <cell r="D367" t="str">
            <v>kiesett</v>
          </cell>
          <cell r="E367" t="str">
            <v>2028. december</v>
          </cell>
          <cell r="F367" t="str">
            <v>ÉDÁSZ</v>
          </cell>
          <cell r="G367" t="str">
            <v>Új_Q</v>
          </cell>
          <cell r="H367">
            <v>49.8</v>
          </cell>
          <cell r="I367">
            <v>132</v>
          </cell>
          <cell r="J367" t="str">
            <v>igen</v>
          </cell>
          <cell r="K367" t="str">
            <v>szélerőmű</v>
          </cell>
          <cell r="L367" t="str">
            <v>WINDONSHORE</v>
          </cell>
          <cell r="M367" t="str">
            <v>igen</v>
          </cell>
          <cell r="N367" t="str">
            <v>nem</v>
          </cell>
          <cell r="O367" t="str">
            <v>nem</v>
          </cell>
          <cell r="P367">
            <v>49.8</v>
          </cell>
          <cell r="Q367">
            <v>0.1</v>
          </cell>
          <cell r="R367" t="str">
            <v>nem</v>
          </cell>
          <cell r="T367" t="str">
            <v>nem</v>
          </cell>
          <cell r="U367" t="str">
            <v>nem</v>
          </cell>
          <cell r="Y367" t="str">
            <v>CSEG2221    22.000</v>
          </cell>
          <cell r="AB367">
            <v>6</v>
          </cell>
          <cell r="AC367" t="str">
            <v>EDASZ_546   22.000</v>
          </cell>
          <cell r="AD367">
            <v>52596</v>
          </cell>
          <cell r="AF367">
            <v>53327</v>
          </cell>
          <cell r="BQ367" t="str">
            <v>54/2024 kormány rendelet</v>
          </cell>
        </row>
        <row r="368">
          <cell r="A368" t="str">
            <v>EED-4067</v>
          </cell>
          <cell r="B368" t="str">
            <v>KraftPax Kft.</v>
          </cell>
          <cell r="C368" t="str">
            <v>Csepreg</v>
          </cell>
          <cell r="D368" t="str">
            <v>kiesett</v>
          </cell>
          <cell r="E368" t="str">
            <v>2025. december</v>
          </cell>
          <cell r="F368" t="str">
            <v>ÉDÁSZ</v>
          </cell>
          <cell r="G368" t="str">
            <v>Új_Q</v>
          </cell>
          <cell r="H368">
            <v>16</v>
          </cell>
          <cell r="I368">
            <v>22</v>
          </cell>
          <cell r="J368" t="str">
            <v>igen</v>
          </cell>
          <cell r="K368" t="str">
            <v>energiatároló</v>
          </cell>
          <cell r="L368" t="str">
            <v>BATTERYSTRG</v>
          </cell>
          <cell r="M368" t="str">
            <v>igen</v>
          </cell>
          <cell r="N368" t="str">
            <v>nem</v>
          </cell>
          <cell r="O368" t="str">
            <v>nem</v>
          </cell>
          <cell r="P368">
            <v>16</v>
          </cell>
          <cell r="Q368">
            <v>16</v>
          </cell>
          <cell r="R368" t="str">
            <v>nem</v>
          </cell>
          <cell r="S368">
            <v>32.5</v>
          </cell>
          <cell r="T368" t="str">
            <v>nem</v>
          </cell>
          <cell r="U368" t="str">
            <v>nem</v>
          </cell>
          <cell r="Y368" t="str">
            <v>CSEG2222    22.000</v>
          </cell>
          <cell r="AB368">
            <v>6</v>
          </cell>
          <cell r="AC368" t="str">
            <v>EDASZ_547   22.000</v>
          </cell>
          <cell r="AD368">
            <v>52596</v>
          </cell>
          <cell r="AE368">
            <v>52596</v>
          </cell>
          <cell r="AF368">
            <v>53327</v>
          </cell>
          <cell r="BQ368" t="str">
            <v>54/2024 kormány rendelet</v>
          </cell>
        </row>
        <row r="369">
          <cell r="A369" t="str">
            <v>EED-4068</v>
          </cell>
          <cell r="B369" t="str">
            <v>UMA Energy Kft.</v>
          </cell>
          <cell r="C369" t="str">
            <v>Csepreg</v>
          </cell>
          <cell r="D369" t="str">
            <v>kiesett</v>
          </cell>
          <cell r="E369" t="str">
            <v>2028. október</v>
          </cell>
          <cell r="F369" t="str">
            <v>ÉDÁSZ</v>
          </cell>
          <cell r="G369" t="str">
            <v>Új_Q</v>
          </cell>
          <cell r="H369">
            <v>49.9</v>
          </cell>
          <cell r="I369">
            <v>132</v>
          </cell>
          <cell r="J369" t="str">
            <v>igen</v>
          </cell>
          <cell r="K369" t="str">
            <v>szélerőmű</v>
          </cell>
          <cell r="L369" t="str">
            <v>WINDONSHORE</v>
          </cell>
          <cell r="M369" t="str">
            <v>igen</v>
          </cell>
          <cell r="N369" t="str">
            <v>nem</v>
          </cell>
          <cell r="O369" t="str">
            <v>nem</v>
          </cell>
          <cell r="P369">
            <v>49.9</v>
          </cell>
          <cell r="Q369">
            <v>0.7</v>
          </cell>
          <cell r="R369" t="str">
            <v>nem</v>
          </cell>
          <cell r="T369" t="str">
            <v>nem</v>
          </cell>
          <cell r="U369" t="str">
            <v>nem</v>
          </cell>
          <cell r="Y369" t="str">
            <v>CSEG2223    22.000</v>
          </cell>
          <cell r="AB369">
            <v>6</v>
          </cell>
          <cell r="AC369" t="str">
            <v>EDASZ_548   22.000</v>
          </cell>
          <cell r="AD369">
            <v>52596</v>
          </cell>
          <cell r="AF369">
            <v>53327</v>
          </cell>
          <cell r="BQ369" t="str">
            <v>54/2024 kormány rendelet</v>
          </cell>
        </row>
        <row r="370">
          <cell r="A370" t="str">
            <v>EED-4069</v>
          </cell>
          <cell r="B370" t="str">
            <v>Ideona E-Cskvnd Kft.</v>
          </cell>
          <cell r="C370" t="str">
            <v>Csikvánd</v>
          </cell>
          <cell r="D370" t="str">
            <v>kiesett</v>
          </cell>
          <cell r="E370" t="str">
            <v>2026. április</v>
          </cell>
          <cell r="F370" t="str">
            <v>ÉDÁSZ</v>
          </cell>
          <cell r="G370" t="str">
            <v>PAPA</v>
          </cell>
          <cell r="H370">
            <v>0.5</v>
          </cell>
          <cell r="I370">
            <v>22</v>
          </cell>
          <cell r="J370" t="str">
            <v>igen</v>
          </cell>
          <cell r="K370" t="str">
            <v>energiatároló</v>
          </cell>
          <cell r="L370" t="str">
            <v>BATTERYSTRG</v>
          </cell>
          <cell r="M370" t="str">
            <v>igen</v>
          </cell>
          <cell r="N370" t="str">
            <v>nem</v>
          </cell>
          <cell r="O370" t="str">
            <v>nem</v>
          </cell>
          <cell r="P370">
            <v>0.5</v>
          </cell>
          <cell r="Q370">
            <v>0.5</v>
          </cell>
          <cell r="R370" t="str">
            <v>igen</v>
          </cell>
          <cell r="S370">
            <v>2</v>
          </cell>
          <cell r="T370" t="str">
            <v>nem</v>
          </cell>
          <cell r="U370" t="str">
            <v>nem</v>
          </cell>
          <cell r="Y370" t="str">
            <v>PAPA 222    22.000</v>
          </cell>
          <cell r="AB370">
            <v>1</v>
          </cell>
          <cell r="AC370" t="str">
            <v>EDASZ_77    22.000</v>
          </cell>
          <cell r="AD370">
            <v>48213</v>
          </cell>
          <cell r="AE370">
            <v>48213</v>
          </cell>
          <cell r="AF370">
            <v>50040</v>
          </cell>
          <cell r="BQ370" t="str">
            <v>54/2024 kormány rendelet</v>
          </cell>
        </row>
        <row r="371">
          <cell r="A371" t="str">
            <v>EED-4070</v>
          </cell>
          <cell r="B371" t="str">
            <v>Nap-On Third Kft.</v>
          </cell>
          <cell r="C371" t="str">
            <v>Csór</v>
          </cell>
          <cell r="D371" t="str">
            <v>kiesett</v>
          </cell>
          <cell r="E371" t="str">
            <v>2027. szeptember</v>
          </cell>
          <cell r="F371" t="str">
            <v>ÉDÁSZ</v>
          </cell>
          <cell r="G371" t="str">
            <v>VARK</v>
          </cell>
          <cell r="H371">
            <v>39.99</v>
          </cell>
          <cell r="I371">
            <v>132</v>
          </cell>
          <cell r="J371" t="str">
            <v>igen</v>
          </cell>
          <cell r="K371" t="str">
            <v>szélerőmű</v>
          </cell>
          <cell r="L371" t="str">
            <v>WINDONSHORE</v>
          </cell>
          <cell r="M371" t="str">
            <v>igen</v>
          </cell>
          <cell r="N371" t="str">
            <v>nem</v>
          </cell>
          <cell r="O371" t="str">
            <v>nem</v>
          </cell>
          <cell r="P371">
            <v>49.99</v>
          </cell>
          <cell r="Q371">
            <v>10.16</v>
          </cell>
          <cell r="R371" t="str">
            <v>nem</v>
          </cell>
          <cell r="T371" t="str">
            <v>nem</v>
          </cell>
          <cell r="U371" t="str">
            <v>nem</v>
          </cell>
          <cell r="Y371" t="str">
            <v>VARK 22W    22.000</v>
          </cell>
          <cell r="AB371">
            <v>3</v>
          </cell>
          <cell r="AC371" t="str">
            <v>EDASZ_492   22.000</v>
          </cell>
          <cell r="AD371">
            <v>51135</v>
          </cell>
          <cell r="AF371">
            <v>52231</v>
          </cell>
          <cell r="BQ371" t="str">
            <v>54/2024 kormány rendelet</v>
          </cell>
        </row>
        <row r="372">
          <cell r="A372" t="str">
            <v>EED-4070</v>
          </cell>
          <cell r="B372" t="str">
            <v>Nap-On Third Kft.</v>
          </cell>
          <cell r="C372" t="str">
            <v>Csór</v>
          </cell>
          <cell r="D372" t="str">
            <v>kiesett</v>
          </cell>
          <cell r="E372" t="str">
            <v>2028. szeptember</v>
          </cell>
          <cell r="F372" t="str">
            <v>ÉDÁSZ</v>
          </cell>
          <cell r="G372" t="str">
            <v>VARK</v>
          </cell>
          <cell r="H372">
            <v>10</v>
          </cell>
          <cell r="I372">
            <v>132</v>
          </cell>
          <cell r="J372" t="str">
            <v>igen</v>
          </cell>
          <cell r="K372" t="str">
            <v>energiatároló</v>
          </cell>
          <cell r="L372" t="str">
            <v>BATTERYSTRG</v>
          </cell>
          <cell r="M372" t="str">
            <v>igen</v>
          </cell>
          <cell r="N372" t="str">
            <v>nem</v>
          </cell>
          <cell r="O372" t="str">
            <v>nem</v>
          </cell>
          <cell r="P372">
            <v>49.99</v>
          </cell>
          <cell r="Q372">
            <v>10.16</v>
          </cell>
          <cell r="R372" t="str">
            <v>nem</v>
          </cell>
          <cell r="S372">
            <v>20</v>
          </cell>
          <cell r="T372" t="str">
            <v>nem</v>
          </cell>
          <cell r="U372" t="str">
            <v>nem</v>
          </cell>
          <cell r="Y372" t="str">
            <v>VARK 22W    22.000</v>
          </cell>
          <cell r="AB372">
            <v>3</v>
          </cell>
          <cell r="AC372" t="str">
            <v>EDASZ_492   22.000</v>
          </cell>
          <cell r="AD372">
            <v>51135</v>
          </cell>
          <cell r="AE372">
            <v>51135</v>
          </cell>
          <cell r="AF372">
            <v>52231</v>
          </cell>
          <cell r="BQ372" t="str">
            <v>54/2024 kormány rendelet</v>
          </cell>
        </row>
        <row r="373">
          <cell r="A373" t="str">
            <v>EED-4071</v>
          </cell>
          <cell r="B373" t="str">
            <v>SolarMore Kft.</v>
          </cell>
          <cell r="C373" t="str">
            <v>Döbörhegy</v>
          </cell>
          <cell r="D373" t="str">
            <v>elutasított</v>
          </cell>
          <cell r="E373" t="str">
            <v>2029. január</v>
          </cell>
          <cell r="F373" t="str">
            <v>ÉDÁSZ</v>
          </cell>
          <cell r="G373" t="str">
            <v> </v>
          </cell>
          <cell r="H373">
            <v>21</v>
          </cell>
          <cell r="I373" t="str">
            <v> </v>
          </cell>
          <cell r="J373" t="str">
            <v>igen</v>
          </cell>
          <cell r="K373" t="str">
            <v>fotovoltaikus</v>
          </cell>
          <cell r="L373" t="str">
            <v>SOLARPHOTOVO</v>
          </cell>
          <cell r="M373" t="str">
            <v>igen</v>
          </cell>
          <cell r="N373" t="str">
            <v>nem</v>
          </cell>
          <cell r="O373" t="str">
            <v>nem</v>
          </cell>
          <cell r="P373">
            <v>21</v>
          </cell>
          <cell r="Q373">
            <v>0.1</v>
          </cell>
          <cell r="R373" t="str">
            <v>nem</v>
          </cell>
          <cell r="T373" t="str">
            <v>nem</v>
          </cell>
          <cell r="U373" t="str">
            <v>nem</v>
          </cell>
          <cell r="AF373">
            <v>49309</v>
          </cell>
          <cell r="BQ373" t="str">
            <v>Hiányos igénybejelentés</v>
          </cell>
        </row>
        <row r="374">
          <cell r="A374" t="str">
            <v>EED-4072</v>
          </cell>
          <cell r="B374" t="str">
            <v>ALTEO Energiaszolgáltató Nyrt.</v>
          </cell>
          <cell r="C374" t="str">
            <v>Dör</v>
          </cell>
          <cell r="D374" t="str">
            <v>kiesett</v>
          </cell>
          <cell r="E374" t="str">
            <v>2026. január</v>
          </cell>
          <cell r="F374" t="str">
            <v>ÉDÁSZ</v>
          </cell>
          <cell r="G374" t="str">
            <v>Új_F</v>
          </cell>
          <cell r="H374">
            <v>49.5</v>
          </cell>
          <cell r="I374">
            <v>132</v>
          </cell>
          <cell r="J374" t="str">
            <v>igen</v>
          </cell>
          <cell r="K374" t="str">
            <v>szélerőmű</v>
          </cell>
          <cell r="L374" t="str">
            <v>WINDONSHORE</v>
          </cell>
          <cell r="M374" t="str">
            <v>igen</v>
          </cell>
          <cell r="N374" t="str">
            <v>nem</v>
          </cell>
          <cell r="O374" t="str">
            <v>nem</v>
          </cell>
          <cell r="P374">
            <v>49.5</v>
          </cell>
          <cell r="Q374">
            <v>0</v>
          </cell>
          <cell r="R374" t="str">
            <v>nem</v>
          </cell>
          <cell r="T374" t="str">
            <v>nem</v>
          </cell>
          <cell r="U374" t="str">
            <v>nem</v>
          </cell>
          <cell r="Y374" t="str">
            <v>DORW 221    22.000</v>
          </cell>
          <cell r="AB374">
            <v>6</v>
          </cell>
          <cell r="AC374" t="str">
            <v>EDASZ_549   22.000</v>
          </cell>
          <cell r="AD374">
            <v>52596</v>
          </cell>
          <cell r="AF374">
            <v>53327</v>
          </cell>
          <cell r="BQ374" t="str">
            <v>54/2024 kormány rendelet</v>
          </cell>
        </row>
        <row r="375">
          <cell r="A375" t="str">
            <v>EED-4073</v>
          </cell>
          <cell r="B375" t="str">
            <v>Nap-On Fourth Kft.</v>
          </cell>
          <cell r="C375" t="str">
            <v>Dudar</v>
          </cell>
          <cell r="D375" t="str">
            <v>kiesett</v>
          </cell>
          <cell r="E375" t="str">
            <v>2027. szeptember</v>
          </cell>
          <cell r="F375" t="str">
            <v>ÉDÁSZ</v>
          </cell>
          <cell r="G375" t="str">
            <v>ZIRC</v>
          </cell>
          <cell r="H375">
            <v>2.99</v>
          </cell>
          <cell r="I375">
            <v>22</v>
          </cell>
          <cell r="J375" t="str">
            <v>igen</v>
          </cell>
          <cell r="K375" t="str">
            <v>fotovoltaikus</v>
          </cell>
          <cell r="L375" t="str">
            <v>SOLARPHOTOVO</v>
          </cell>
          <cell r="M375" t="str">
            <v>igen</v>
          </cell>
          <cell r="N375" t="str">
            <v>nem</v>
          </cell>
          <cell r="O375" t="str">
            <v>nem</v>
          </cell>
          <cell r="P375">
            <v>4.99</v>
          </cell>
          <cell r="Q375">
            <v>2.16</v>
          </cell>
          <cell r="R375" t="str">
            <v>nem</v>
          </cell>
          <cell r="T375" t="str">
            <v>nem</v>
          </cell>
          <cell r="U375" t="str">
            <v>nem</v>
          </cell>
          <cell r="Y375" t="str">
            <v>ZIRC 221    22.000</v>
          </cell>
          <cell r="AB375">
            <v>2</v>
          </cell>
          <cell r="AC375" t="str">
            <v>EDASZ_288   22.000</v>
          </cell>
          <cell r="AD375">
            <v>48944</v>
          </cell>
          <cell r="AF375">
            <v>50405</v>
          </cell>
          <cell r="BQ375" t="str">
            <v>54/2024 kormány rendelet</v>
          </cell>
        </row>
        <row r="376">
          <cell r="A376" t="str">
            <v>EED-4073</v>
          </cell>
          <cell r="B376" t="str">
            <v>Nap-On Fourth Kft.</v>
          </cell>
          <cell r="C376" t="str">
            <v>Dudar</v>
          </cell>
          <cell r="D376" t="str">
            <v>kiesett</v>
          </cell>
          <cell r="E376" t="str">
            <v>2028. szeptember</v>
          </cell>
          <cell r="F376" t="str">
            <v>ÉDÁSZ</v>
          </cell>
          <cell r="G376" t="str">
            <v>ZIRC</v>
          </cell>
          <cell r="H376">
            <v>2</v>
          </cell>
          <cell r="I376">
            <v>22</v>
          </cell>
          <cell r="J376" t="str">
            <v>igen</v>
          </cell>
          <cell r="K376" t="str">
            <v>energiatároló</v>
          </cell>
          <cell r="L376" t="str">
            <v>BATTERYSTRG</v>
          </cell>
          <cell r="M376" t="str">
            <v>igen</v>
          </cell>
          <cell r="N376" t="str">
            <v>nem</v>
          </cell>
          <cell r="O376" t="str">
            <v>nem</v>
          </cell>
          <cell r="P376">
            <v>4.99</v>
          </cell>
          <cell r="Q376">
            <v>2.16</v>
          </cell>
          <cell r="R376" t="str">
            <v>nem</v>
          </cell>
          <cell r="S376">
            <v>4</v>
          </cell>
          <cell r="T376" t="str">
            <v>nem</v>
          </cell>
          <cell r="U376" t="str">
            <v>nem</v>
          </cell>
          <cell r="Y376" t="str">
            <v>ZIRC 221    22.000</v>
          </cell>
          <cell r="AB376">
            <v>2</v>
          </cell>
          <cell r="AC376" t="str">
            <v>EDASZ_288   22.000</v>
          </cell>
          <cell r="AD376">
            <v>48944</v>
          </cell>
          <cell r="AE376">
            <v>48944</v>
          </cell>
          <cell r="AF376">
            <v>50405</v>
          </cell>
          <cell r="BQ376" t="str">
            <v>54/2024 kormány rendelet</v>
          </cell>
        </row>
        <row r="377">
          <cell r="A377" t="str">
            <v>EED-4074</v>
          </cell>
          <cell r="B377" t="str">
            <v>Future Hydro Energy Kft.</v>
          </cell>
          <cell r="C377" t="str">
            <v>Dunakiliti</v>
          </cell>
          <cell r="D377" t="str">
            <v>kiesett</v>
          </cell>
          <cell r="E377" t="str">
            <v>nem adták meg</v>
          </cell>
          <cell r="F377" t="str">
            <v>ÉDÁSZ</v>
          </cell>
          <cell r="G377" t="str">
            <v>MOVR</v>
          </cell>
          <cell r="H377">
            <v>8.1999999999999993</v>
          </cell>
          <cell r="I377">
            <v>22</v>
          </cell>
          <cell r="J377" t="str">
            <v>igen</v>
          </cell>
          <cell r="K377" t="str">
            <v>vízerőmű</v>
          </cell>
          <cell r="L377" t="str">
            <v>HYDRORANPOND</v>
          </cell>
          <cell r="M377" t="str">
            <v>igen</v>
          </cell>
          <cell r="N377" t="str">
            <v>nem</v>
          </cell>
          <cell r="O377" t="str">
            <v>nem</v>
          </cell>
          <cell r="P377">
            <v>5</v>
          </cell>
          <cell r="Q377">
            <v>0.15</v>
          </cell>
          <cell r="R377" t="str">
            <v>nem</v>
          </cell>
          <cell r="T377" t="str">
            <v>nem</v>
          </cell>
          <cell r="U377" t="str">
            <v>nem</v>
          </cell>
          <cell r="Y377" t="str">
            <v>MOVR 225    22.000</v>
          </cell>
          <cell r="AB377">
            <v>1</v>
          </cell>
          <cell r="AC377" t="str">
            <v>EDASZ_78    22.000</v>
          </cell>
          <cell r="AD377">
            <v>48213</v>
          </cell>
          <cell r="AE377">
            <v>48213</v>
          </cell>
          <cell r="AF377">
            <v>50040</v>
          </cell>
          <cell r="BQ377" t="str">
            <v>54/2024 kormány rendelet</v>
          </cell>
        </row>
        <row r="378">
          <cell r="A378" t="str">
            <v>EED-4075</v>
          </cell>
          <cell r="B378" t="str">
            <v>PETES 2019 Szolgáltató Kft.</v>
          </cell>
          <cell r="C378" t="str">
            <v>Farkasgyepű</v>
          </cell>
          <cell r="D378" t="str">
            <v>kiesett</v>
          </cell>
          <cell r="E378" t="str">
            <v>2026. január</v>
          </cell>
          <cell r="F378" t="str">
            <v>ÉDÁSZ</v>
          </cell>
          <cell r="G378" t="str">
            <v>PAPA</v>
          </cell>
          <cell r="H378">
            <v>0.499</v>
          </cell>
          <cell r="I378">
            <v>22</v>
          </cell>
          <cell r="J378" t="str">
            <v>igen</v>
          </cell>
          <cell r="K378" t="str">
            <v>fotovoltaikus</v>
          </cell>
          <cell r="L378" t="str">
            <v>SOLARPHOTOVO</v>
          </cell>
          <cell r="M378" t="str">
            <v>igen</v>
          </cell>
          <cell r="N378" t="str">
            <v>nem</v>
          </cell>
          <cell r="O378" t="str">
            <v>nem</v>
          </cell>
          <cell r="P378">
            <v>0.499</v>
          </cell>
          <cell r="Q378">
            <v>0.01</v>
          </cell>
          <cell r="R378" t="str">
            <v>nem</v>
          </cell>
          <cell r="T378" t="str">
            <v>nem</v>
          </cell>
          <cell r="U378" t="str">
            <v>nem</v>
          </cell>
          <cell r="Y378" t="str">
            <v>PAPA 221    22.000</v>
          </cell>
          <cell r="AB378">
            <v>2</v>
          </cell>
          <cell r="AC378" t="str">
            <v>EDASZ_289   22.000</v>
          </cell>
          <cell r="AD378">
            <v>48944</v>
          </cell>
          <cell r="AF378">
            <v>50405</v>
          </cell>
          <cell r="BQ378" t="str">
            <v>54/2024 kormány rendelet</v>
          </cell>
        </row>
        <row r="379">
          <cell r="A379" t="str">
            <v>EED-4076</v>
          </cell>
          <cell r="B379" t="str">
            <v>KraftPax Kft.</v>
          </cell>
          <cell r="C379" t="str">
            <v>Fehérvárcsurgó</v>
          </cell>
          <cell r="D379" t="str">
            <v>kiesett</v>
          </cell>
          <cell r="E379" t="str">
            <v>2025. december</v>
          </cell>
          <cell r="F379" t="str">
            <v>ÉDÁSZ</v>
          </cell>
          <cell r="G379" t="str">
            <v>RAKH</v>
          </cell>
          <cell r="H379">
            <v>16</v>
          </cell>
          <cell r="I379">
            <v>22</v>
          </cell>
          <cell r="J379" t="str">
            <v>igen</v>
          </cell>
          <cell r="K379" t="str">
            <v>energiatároló</v>
          </cell>
          <cell r="L379" t="str">
            <v>BATTERYSTRG</v>
          </cell>
          <cell r="M379" t="str">
            <v>igen</v>
          </cell>
          <cell r="N379" t="str">
            <v>nem</v>
          </cell>
          <cell r="O379" t="str">
            <v>nem</v>
          </cell>
          <cell r="P379">
            <v>16</v>
          </cell>
          <cell r="Q379">
            <v>16</v>
          </cell>
          <cell r="R379" t="str">
            <v>nem</v>
          </cell>
          <cell r="S379">
            <v>32.5</v>
          </cell>
          <cell r="T379" t="str">
            <v>nem</v>
          </cell>
          <cell r="U379" t="str">
            <v>nem</v>
          </cell>
          <cell r="Y379" t="str">
            <v>RAKH 222    22.000</v>
          </cell>
          <cell r="AB379">
            <v>1</v>
          </cell>
          <cell r="AC379" t="str">
            <v>EDASZ_79    22.000</v>
          </cell>
          <cell r="AD379">
            <v>48213</v>
          </cell>
          <cell r="AE379">
            <v>48213</v>
          </cell>
          <cell r="AF379">
            <v>50040</v>
          </cell>
          <cell r="BQ379" t="str">
            <v>54/2024 kormány rendelet</v>
          </cell>
        </row>
        <row r="380">
          <cell r="A380" t="str">
            <v>EED-4077</v>
          </cell>
          <cell r="B380" t="str">
            <v>Green Watt Project Kft.</v>
          </cell>
          <cell r="C380" t="str">
            <v>Felpéc</v>
          </cell>
          <cell r="D380" t="str">
            <v>kiesett</v>
          </cell>
          <cell r="E380" t="str">
            <v>2025. december</v>
          </cell>
          <cell r="F380" t="str">
            <v>ÉDÁSZ</v>
          </cell>
          <cell r="G380" t="str">
            <v>TET_</v>
          </cell>
          <cell r="H380">
            <v>1.79</v>
          </cell>
          <cell r="I380">
            <v>22</v>
          </cell>
          <cell r="J380" t="str">
            <v>igen</v>
          </cell>
          <cell r="K380" t="str">
            <v>biogáz</v>
          </cell>
          <cell r="L380" t="str">
            <v>OTHERRES</v>
          </cell>
          <cell r="M380" t="str">
            <v>igen</v>
          </cell>
          <cell r="N380" t="str">
            <v>nem</v>
          </cell>
          <cell r="O380" t="str">
            <v>nem</v>
          </cell>
          <cell r="P380">
            <v>0.8</v>
          </cell>
          <cell r="Q380">
            <v>0.1</v>
          </cell>
          <cell r="R380" t="str">
            <v>nem</v>
          </cell>
          <cell r="T380" t="str">
            <v>nem</v>
          </cell>
          <cell r="U380" t="str">
            <v>nem</v>
          </cell>
          <cell r="Y380" t="str">
            <v>TET  221    22.000</v>
          </cell>
          <cell r="AB380">
            <v>1</v>
          </cell>
          <cell r="AC380" t="str">
            <v>EDASZ_80    22.000</v>
          </cell>
          <cell r="AD380">
            <v>48213</v>
          </cell>
          <cell r="AE380">
            <v>48213</v>
          </cell>
          <cell r="AF380">
            <v>50040</v>
          </cell>
          <cell r="BQ380" t="str">
            <v>54/2024 kormány rendelet</v>
          </cell>
        </row>
        <row r="381">
          <cell r="A381" t="str">
            <v>EED-4078</v>
          </cell>
          <cell r="B381" t="str">
            <v>Langa Hungary Kft.</v>
          </cell>
          <cell r="C381" t="str">
            <v>Gasztony</v>
          </cell>
          <cell r="D381" t="str">
            <v>kiesett</v>
          </cell>
          <cell r="E381" t="str">
            <v>2026. június</v>
          </cell>
          <cell r="F381" t="str">
            <v>ÉDÁSZ</v>
          </cell>
          <cell r="G381" t="str">
            <v>Új_L</v>
          </cell>
          <cell r="H381">
            <v>50</v>
          </cell>
          <cell r="I381">
            <v>132</v>
          </cell>
          <cell r="J381" t="str">
            <v>igen</v>
          </cell>
          <cell r="K381" t="str">
            <v>fotovoltaikus</v>
          </cell>
          <cell r="L381" t="str">
            <v>SOLARPHOTOVO</v>
          </cell>
          <cell r="M381" t="str">
            <v>igen</v>
          </cell>
          <cell r="N381" t="str">
            <v>nem</v>
          </cell>
          <cell r="O381" t="str">
            <v>nem</v>
          </cell>
          <cell r="P381">
            <v>50</v>
          </cell>
          <cell r="Q381">
            <v>16</v>
          </cell>
          <cell r="R381" t="str">
            <v>nem</v>
          </cell>
          <cell r="T381" t="str">
            <v>nem</v>
          </cell>
          <cell r="U381" t="str">
            <v>nem</v>
          </cell>
          <cell r="Y381" t="str">
            <v>HALO 221    22.000</v>
          </cell>
          <cell r="AB381">
            <v>6</v>
          </cell>
          <cell r="AC381" t="str">
            <v>EDASZ_550   22.000</v>
          </cell>
          <cell r="AD381">
            <v>52596</v>
          </cell>
          <cell r="AF381">
            <v>53327</v>
          </cell>
          <cell r="BQ381" t="str">
            <v>54/2024 kormány rendelet</v>
          </cell>
        </row>
        <row r="382">
          <cell r="A382" t="str">
            <v>EED-4078</v>
          </cell>
          <cell r="B382" t="str">
            <v>Langa Hungary Kft.</v>
          </cell>
          <cell r="C382" t="str">
            <v>Gasztony</v>
          </cell>
          <cell r="D382" t="str">
            <v>kiesett</v>
          </cell>
          <cell r="E382" t="str">
            <v>2027. június</v>
          </cell>
          <cell r="F382" t="str">
            <v>ÉDÁSZ</v>
          </cell>
          <cell r="G382" t="str">
            <v>Új_L</v>
          </cell>
          <cell r="H382">
            <v>16</v>
          </cell>
          <cell r="I382">
            <v>132</v>
          </cell>
          <cell r="J382" t="str">
            <v>igen</v>
          </cell>
          <cell r="K382" t="str">
            <v>energiatároló</v>
          </cell>
          <cell r="L382" t="str">
            <v>BATTERYSTRG</v>
          </cell>
          <cell r="M382" t="str">
            <v>igen</v>
          </cell>
          <cell r="N382" t="str">
            <v>nem</v>
          </cell>
          <cell r="O382" t="str">
            <v>nem</v>
          </cell>
          <cell r="P382">
            <v>50</v>
          </cell>
          <cell r="Q382">
            <v>16</v>
          </cell>
          <cell r="R382" t="str">
            <v>nem</v>
          </cell>
          <cell r="S382">
            <v>32</v>
          </cell>
          <cell r="T382" t="str">
            <v>nem</v>
          </cell>
          <cell r="U382" t="str">
            <v>nem</v>
          </cell>
          <cell r="Y382" t="str">
            <v>HALO 221    22.000</v>
          </cell>
          <cell r="AB382">
            <v>6</v>
          </cell>
          <cell r="AC382" t="str">
            <v>EDASZ_550   22.000</v>
          </cell>
          <cell r="AD382">
            <v>52596</v>
          </cell>
          <cell r="AE382">
            <v>52596</v>
          </cell>
          <cell r="AF382">
            <v>53327</v>
          </cell>
          <cell r="BQ382" t="str">
            <v>54/2024 kormány rendelet</v>
          </cell>
        </row>
        <row r="383">
          <cell r="A383" t="str">
            <v>EED-4079</v>
          </cell>
          <cell r="B383" t="str">
            <v>Centrica Business Solutions Zrt.</v>
          </cell>
          <cell r="C383" t="str">
            <v>Győr</v>
          </cell>
          <cell r="D383" t="str">
            <v>kiesett</v>
          </cell>
          <cell r="E383" t="str">
            <v>2025. június</v>
          </cell>
          <cell r="F383" t="str">
            <v>ÉDÁSZ</v>
          </cell>
          <cell r="G383" t="str">
            <v>GYRD</v>
          </cell>
          <cell r="H383">
            <v>0.498</v>
          </cell>
          <cell r="I383">
            <v>22</v>
          </cell>
          <cell r="J383" t="str">
            <v>igen</v>
          </cell>
          <cell r="K383" t="str">
            <v>depóniagáz</v>
          </cell>
          <cell r="L383" t="str">
            <v>OTHERRES</v>
          </cell>
          <cell r="M383" t="str">
            <v>igen</v>
          </cell>
          <cell r="N383" t="str">
            <v>nem</v>
          </cell>
          <cell r="O383" t="str">
            <v>nem</v>
          </cell>
          <cell r="P383">
            <v>0.498</v>
          </cell>
          <cell r="Q383">
            <v>3.5000000000000003E-2</v>
          </cell>
          <cell r="R383" t="str">
            <v>nem</v>
          </cell>
          <cell r="T383" t="str">
            <v>nem</v>
          </cell>
          <cell r="U383" t="str">
            <v>nem</v>
          </cell>
          <cell r="Y383" t="str">
            <v>GYRD 22A    22.000</v>
          </cell>
          <cell r="AB383">
            <v>1</v>
          </cell>
          <cell r="AC383" t="str">
            <v>EDASZ_81    22.000</v>
          </cell>
          <cell r="AD383">
            <v>48213</v>
          </cell>
          <cell r="AE383">
            <v>48213</v>
          </cell>
          <cell r="AF383">
            <v>50040</v>
          </cell>
          <cell r="BQ383" t="str">
            <v>54/2024 kormány rendelet</v>
          </cell>
        </row>
        <row r="384">
          <cell r="A384" t="str">
            <v>EED-4080</v>
          </cell>
          <cell r="B384" t="str">
            <v>Griff Solar Kft.</v>
          </cell>
          <cell r="C384" t="str">
            <v>Gyulakeszi</v>
          </cell>
          <cell r="D384" t="str">
            <v>kiesett</v>
          </cell>
          <cell r="E384" t="str">
            <v>2026. március</v>
          </cell>
          <cell r="F384" t="str">
            <v>ÉDÁSZ</v>
          </cell>
          <cell r="G384" t="str">
            <v>Új_B</v>
          </cell>
          <cell r="H384">
            <v>19.989999999999998</v>
          </cell>
          <cell r="I384">
            <v>132</v>
          </cell>
          <cell r="J384" t="str">
            <v>igen</v>
          </cell>
          <cell r="K384" t="str">
            <v>fotovoltaikus</v>
          </cell>
          <cell r="L384" t="str">
            <v>SOLARPHOTOVO</v>
          </cell>
          <cell r="M384" t="str">
            <v>igen</v>
          </cell>
          <cell r="N384" t="str">
            <v>nem</v>
          </cell>
          <cell r="O384" t="str">
            <v>nem</v>
          </cell>
          <cell r="P384">
            <v>19.989999999999998</v>
          </cell>
          <cell r="Q384">
            <v>19.989999999999998</v>
          </cell>
          <cell r="R384" t="str">
            <v>nem</v>
          </cell>
          <cell r="T384" t="str">
            <v>nem</v>
          </cell>
          <cell r="U384" t="str">
            <v>nem</v>
          </cell>
          <cell r="Y384" t="str">
            <v>GYULK221    22.000</v>
          </cell>
          <cell r="AB384">
            <v>6</v>
          </cell>
          <cell r="AC384" t="str">
            <v>EDASZ_551   22.000</v>
          </cell>
          <cell r="AD384">
            <v>52596</v>
          </cell>
          <cell r="AF384">
            <v>53327</v>
          </cell>
          <cell r="BQ384" t="str">
            <v>54/2024 kormány rendelet</v>
          </cell>
        </row>
        <row r="385">
          <cell r="A385" t="str">
            <v>EED-4080</v>
          </cell>
          <cell r="B385" t="str">
            <v>Griff Solar Kft.</v>
          </cell>
          <cell r="C385" t="str">
            <v>Gyulakeszi</v>
          </cell>
          <cell r="D385" t="str">
            <v>kiesett</v>
          </cell>
          <cell r="E385" t="str">
            <v>2027. március</v>
          </cell>
          <cell r="F385" t="str">
            <v>ÉDÁSZ</v>
          </cell>
          <cell r="G385" t="str">
            <v>Új_B</v>
          </cell>
          <cell r="H385">
            <v>20</v>
          </cell>
          <cell r="I385">
            <v>132</v>
          </cell>
          <cell r="J385" t="str">
            <v>igen</v>
          </cell>
          <cell r="K385" t="str">
            <v>energiatároló</v>
          </cell>
          <cell r="L385" t="str">
            <v>BATTERYSTRG</v>
          </cell>
          <cell r="M385" t="str">
            <v>igen</v>
          </cell>
          <cell r="N385" t="str">
            <v>nem</v>
          </cell>
          <cell r="O385" t="str">
            <v>nem</v>
          </cell>
          <cell r="P385">
            <v>19.989999999999998</v>
          </cell>
          <cell r="Q385">
            <v>19.989999999999998</v>
          </cell>
          <cell r="R385" t="str">
            <v>nem</v>
          </cell>
          <cell r="S385">
            <v>40</v>
          </cell>
          <cell r="T385" t="str">
            <v>nem</v>
          </cell>
          <cell r="U385" t="str">
            <v>nem</v>
          </cell>
          <cell r="Y385" t="str">
            <v>GYULK221    22.000</v>
          </cell>
          <cell r="AB385">
            <v>6</v>
          </cell>
          <cell r="AC385" t="str">
            <v>EDASZ_551   22.000</v>
          </cell>
          <cell r="AD385">
            <v>52596</v>
          </cell>
          <cell r="AE385">
            <v>52596</v>
          </cell>
          <cell r="AF385">
            <v>53327</v>
          </cell>
          <cell r="BQ385" t="str">
            <v>54/2024 kormány rendelet</v>
          </cell>
        </row>
        <row r="386">
          <cell r="A386" t="str">
            <v>EED-4081</v>
          </cell>
          <cell r="B386" t="str">
            <v>Langa Hungary Kft.</v>
          </cell>
          <cell r="C386" t="str">
            <v>Halogy</v>
          </cell>
          <cell r="D386" t="str">
            <v>kiesett</v>
          </cell>
          <cell r="E386" t="str">
            <v>2026. június</v>
          </cell>
          <cell r="F386" t="str">
            <v>ÉDÁSZ</v>
          </cell>
          <cell r="G386" t="str">
            <v>Új_L</v>
          </cell>
          <cell r="H386">
            <v>8</v>
          </cell>
          <cell r="I386">
            <v>22</v>
          </cell>
          <cell r="J386" t="str">
            <v>igen</v>
          </cell>
          <cell r="K386" t="str">
            <v>fotovoltaikus</v>
          </cell>
          <cell r="L386" t="str">
            <v>SOLARPHOTOVO</v>
          </cell>
          <cell r="M386" t="str">
            <v>igen</v>
          </cell>
          <cell r="N386" t="str">
            <v>nem</v>
          </cell>
          <cell r="O386" t="str">
            <v>nem</v>
          </cell>
          <cell r="P386">
            <v>8</v>
          </cell>
          <cell r="Q386">
            <v>3</v>
          </cell>
          <cell r="R386" t="str">
            <v>nem</v>
          </cell>
          <cell r="T386" t="str">
            <v>nem</v>
          </cell>
          <cell r="U386" t="str">
            <v>nem</v>
          </cell>
          <cell r="Y386" t="str">
            <v>HALO 223    22.000</v>
          </cell>
          <cell r="AB386">
            <v>6</v>
          </cell>
          <cell r="AC386" t="str">
            <v>EDASZ_552   22.000</v>
          </cell>
          <cell r="AD386">
            <v>52596</v>
          </cell>
          <cell r="AF386">
            <v>53327</v>
          </cell>
          <cell r="BQ386" t="str">
            <v>54/2024 kormány rendelet</v>
          </cell>
        </row>
        <row r="387">
          <cell r="A387" t="str">
            <v>EED-4081</v>
          </cell>
          <cell r="B387" t="str">
            <v>Langa Hungary Kft.</v>
          </cell>
          <cell r="C387" t="str">
            <v>Halogy</v>
          </cell>
          <cell r="D387" t="str">
            <v>kiesett</v>
          </cell>
          <cell r="E387" t="str">
            <v>2026. június</v>
          </cell>
          <cell r="F387" t="str">
            <v>ÉDÁSZ</v>
          </cell>
          <cell r="G387" t="str">
            <v>Új_L</v>
          </cell>
          <cell r="H387">
            <v>3</v>
          </cell>
          <cell r="I387">
            <v>22</v>
          </cell>
          <cell r="J387" t="str">
            <v>igen</v>
          </cell>
          <cell r="K387" t="str">
            <v>energiatároló</v>
          </cell>
          <cell r="L387" t="str">
            <v>BATTERYSTRG</v>
          </cell>
          <cell r="M387" t="str">
            <v>igen</v>
          </cell>
          <cell r="N387" t="str">
            <v>nem</v>
          </cell>
          <cell r="O387" t="str">
            <v>nem</v>
          </cell>
          <cell r="P387">
            <v>8</v>
          </cell>
          <cell r="Q387">
            <v>3</v>
          </cell>
          <cell r="R387" t="str">
            <v>nem</v>
          </cell>
          <cell r="S387">
            <v>6</v>
          </cell>
          <cell r="T387" t="str">
            <v>nem</v>
          </cell>
          <cell r="U387" t="str">
            <v>nem</v>
          </cell>
          <cell r="Y387" t="str">
            <v>HALO 223    22.000</v>
          </cell>
          <cell r="AB387">
            <v>6</v>
          </cell>
          <cell r="AC387" t="str">
            <v>EDASZ_552   22.000</v>
          </cell>
          <cell r="AD387">
            <v>52596</v>
          </cell>
          <cell r="AE387">
            <v>52596</v>
          </cell>
          <cell r="AF387">
            <v>53327</v>
          </cell>
          <cell r="BQ387" t="str">
            <v>54/2024 kormány rendelet</v>
          </cell>
        </row>
        <row r="388">
          <cell r="A388" t="str">
            <v>EED-4082</v>
          </cell>
          <cell r="B388" t="str">
            <v>HydrX Construction Kft.</v>
          </cell>
          <cell r="C388" t="str">
            <v>Hegyeshalom</v>
          </cell>
          <cell r="D388" t="str">
            <v>kiesett</v>
          </cell>
          <cell r="E388" t="str">
            <v>2025. szeptember</v>
          </cell>
          <cell r="F388" t="str">
            <v>ÉDÁSZ</v>
          </cell>
          <cell r="G388" t="str">
            <v>MOVR</v>
          </cell>
          <cell r="H388">
            <v>2.1880000000000002</v>
          </cell>
          <cell r="I388">
            <v>22</v>
          </cell>
          <cell r="J388" t="str">
            <v>igen</v>
          </cell>
          <cell r="K388" t="str">
            <v>fotovoltaikus</v>
          </cell>
          <cell r="L388" t="str">
            <v>SOLARPHOTOVO</v>
          </cell>
          <cell r="M388" t="str">
            <v>igen</v>
          </cell>
          <cell r="N388" t="str">
            <v>nem</v>
          </cell>
          <cell r="O388" t="str">
            <v>nem</v>
          </cell>
          <cell r="P388">
            <v>2.1880000000000002</v>
          </cell>
          <cell r="Q388">
            <v>0.03</v>
          </cell>
          <cell r="R388" t="str">
            <v>nem</v>
          </cell>
          <cell r="T388" t="str">
            <v>nem</v>
          </cell>
          <cell r="U388" t="str">
            <v>nem</v>
          </cell>
          <cell r="Y388" t="str">
            <v>MOVR 225    22.000</v>
          </cell>
          <cell r="AB388">
            <v>2</v>
          </cell>
          <cell r="AC388" t="str">
            <v>EDASZ_290   22.000</v>
          </cell>
          <cell r="AD388">
            <v>48944</v>
          </cell>
          <cell r="AF388">
            <v>50405</v>
          </cell>
          <cell r="BQ388" t="str">
            <v>54/2024 kormány rendelet</v>
          </cell>
        </row>
        <row r="389">
          <cell r="A389" t="str">
            <v>EED-4082</v>
          </cell>
          <cell r="B389" t="str">
            <v>HydrX Construction Kft.</v>
          </cell>
          <cell r="C389" t="str">
            <v>Hegyeshalom</v>
          </cell>
          <cell r="D389" t="str">
            <v>kiesett</v>
          </cell>
          <cell r="E389" t="str">
            <v>2025. szeptember</v>
          </cell>
          <cell r="F389" t="str">
            <v>ÉDÁSZ</v>
          </cell>
          <cell r="G389" t="str">
            <v>MOVR</v>
          </cell>
          <cell r="H389">
            <v>0.65700000000000003</v>
          </cell>
          <cell r="I389">
            <v>22</v>
          </cell>
          <cell r="J389" t="str">
            <v>igen</v>
          </cell>
          <cell r="K389" t="str">
            <v>energiatároló</v>
          </cell>
          <cell r="L389" t="str">
            <v>BATTERYSTRG</v>
          </cell>
          <cell r="M389" t="str">
            <v>igen</v>
          </cell>
          <cell r="N389" t="str">
            <v>nem</v>
          </cell>
          <cell r="O389" t="str">
            <v>nem</v>
          </cell>
          <cell r="P389">
            <v>2.1880000000000002</v>
          </cell>
          <cell r="Q389">
            <v>0.03</v>
          </cell>
          <cell r="R389" t="str">
            <v>nem</v>
          </cell>
          <cell r="S389">
            <v>1.3140000000000001</v>
          </cell>
          <cell r="T389" t="str">
            <v>nem</v>
          </cell>
          <cell r="U389" t="str">
            <v>nem</v>
          </cell>
          <cell r="Y389" t="str">
            <v>MOVR 225    22.000</v>
          </cell>
          <cell r="AB389">
            <v>2</v>
          </cell>
          <cell r="AC389" t="str">
            <v>EDASZ_290   22.000</v>
          </cell>
          <cell r="AD389">
            <v>48944</v>
          </cell>
          <cell r="AF389">
            <v>50405</v>
          </cell>
          <cell r="BQ389" t="str">
            <v>54/2024 kormány rendelet</v>
          </cell>
        </row>
        <row r="390">
          <cell r="A390" t="str">
            <v>EED-4083</v>
          </cell>
          <cell r="B390" t="str">
            <v>CASHBURY CONSULTING Kft.</v>
          </cell>
          <cell r="C390" t="str">
            <v>Hidegkút</v>
          </cell>
          <cell r="D390" t="str">
            <v>kiesett</v>
          </cell>
          <cell r="E390" t="str">
            <v>2026. június</v>
          </cell>
          <cell r="F390" t="str">
            <v>ÉDÁSZ</v>
          </cell>
          <cell r="G390" t="str">
            <v>ASZF</v>
          </cell>
          <cell r="H390">
            <v>0.499</v>
          </cell>
          <cell r="I390">
            <v>22</v>
          </cell>
          <cell r="J390" t="str">
            <v>igen</v>
          </cell>
          <cell r="K390" t="str">
            <v>fotovoltaikus</v>
          </cell>
          <cell r="L390" t="str">
            <v>SOLARPHOTOVO</v>
          </cell>
          <cell r="M390" t="str">
            <v>igen</v>
          </cell>
          <cell r="N390" t="str">
            <v>nem</v>
          </cell>
          <cell r="O390" t="str">
            <v>nem</v>
          </cell>
          <cell r="P390">
            <v>0.499</v>
          </cell>
          <cell r="Q390">
            <v>0.01</v>
          </cell>
          <cell r="R390" t="str">
            <v>nem</v>
          </cell>
          <cell r="T390" t="str">
            <v>nem</v>
          </cell>
          <cell r="U390" t="str">
            <v>nem</v>
          </cell>
          <cell r="Y390" t="str">
            <v>ASZF 22A    22.000</v>
          </cell>
          <cell r="AB390">
            <v>2</v>
          </cell>
          <cell r="AC390" t="str">
            <v>EDASZ_291   22.000</v>
          </cell>
          <cell r="AD390">
            <v>48944</v>
          </cell>
          <cell r="AF390">
            <v>50405</v>
          </cell>
          <cell r="BQ390" t="str">
            <v>54/2024 kormány rendelet</v>
          </cell>
        </row>
        <row r="391">
          <cell r="A391" t="str">
            <v>EED-4084</v>
          </cell>
          <cell r="B391" t="str">
            <v>Nap-On Fourth Kft.</v>
          </cell>
          <cell r="C391" t="str">
            <v>Ikervár</v>
          </cell>
          <cell r="D391" t="str">
            <v>kiesett</v>
          </cell>
          <cell r="E391" t="str">
            <v>2027. szeptember</v>
          </cell>
          <cell r="F391" t="str">
            <v>ÉDÁSZ</v>
          </cell>
          <cell r="G391" t="str">
            <v>IKER</v>
          </cell>
          <cell r="H391">
            <v>4.99</v>
          </cell>
          <cell r="I391">
            <v>22</v>
          </cell>
          <cell r="J391" t="str">
            <v>igen</v>
          </cell>
          <cell r="K391" t="str">
            <v>fotovoltaikus</v>
          </cell>
          <cell r="L391" t="str">
            <v>SOLARPHOTOVO</v>
          </cell>
          <cell r="M391" t="str">
            <v>igen</v>
          </cell>
          <cell r="N391" t="str">
            <v>nem</v>
          </cell>
          <cell r="O391" t="str">
            <v>nem</v>
          </cell>
          <cell r="P391">
            <v>4.99</v>
          </cell>
          <cell r="Q391">
            <v>0.16</v>
          </cell>
          <cell r="R391" t="str">
            <v>nem</v>
          </cell>
          <cell r="T391" t="str">
            <v>nem</v>
          </cell>
          <cell r="U391" t="str">
            <v>nem</v>
          </cell>
          <cell r="Y391" t="str">
            <v>IKER 221    22.000</v>
          </cell>
          <cell r="AB391" t="str">
            <v>2B</v>
          </cell>
          <cell r="AC391" t="str">
            <v>EDASZ_292   22.000</v>
          </cell>
          <cell r="AD391">
            <v>50405</v>
          </cell>
          <cell r="AF391">
            <v>50405</v>
          </cell>
          <cell r="BQ391" t="str">
            <v>54/2024 kormány rendelet</v>
          </cell>
        </row>
        <row r="392">
          <cell r="A392" t="str">
            <v>EED-4085</v>
          </cell>
          <cell r="B392" t="str">
            <v>Akku-On First Kft.</v>
          </cell>
          <cell r="C392" t="str">
            <v>Ikervár</v>
          </cell>
          <cell r="D392" t="str">
            <v>kiesett</v>
          </cell>
          <cell r="E392" t="str">
            <v>2026. március</v>
          </cell>
          <cell r="F392" t="str">
            <v>ÉDÁSZ</v>
          </cell>
          <cell r="G392" t="str">
            <v>IKER</v>
          </cell>
          <cell r="H392">
            <v>0.99</v>
          </cell>
          <cell r="I392">
            <v>22</v>
          </cell>
          <cell r="J392" t="str">
            <v>igen</v>
          </cell>
          <cell r="K392" t="str">
            <v>energiatároló</v>
          </cell>
          <cell r="L392" t="str">
            <v>BATTERYSTRG</v>
          </cell>
          <cell r="M392" t="str">
            <v>igen</v>
          </cell>
          <cell r="N392" t="str">
            <v>nem</v>
          </cell>
          <cell r="O392" t="str">
            <v>nem</v>
          </cell>
          <cell r="P392">
            <v>0.99</v>
          </cell>
          <cell r="Q392">
            <v>0.99</v>
          </cell>
          <cell r="R392" t="str">
            <v>nem</v>
          </cell>
          <cell r="S392">
            <v>1.98</v>
          </cell>
          <cell r="T392" t="str">
            <v>nem</v>
          </cell>
          <cell r="U392" t="str">
            <v>nem</v>
          </cell>
          <cell r="Y392" t="str">
            <v>IKER 221    22.000</v>
          </cell>
          <cell r="AB392">
            <v>1</v>
          </cell>
          <cell r="AC392" t="str">
            <v>EDASZ_82    22.000</v>
          </cell>
          <cell r="AD392">
            <v>48579</v>
          </cell>
          <cell r="AE392">
            <v>48579</v>
          </cell>
          <cell r="AF392">
            <v>50040</v>
          </cell>
          <cell r="BQ392" t="str">
            <v>54/2024 kormány rendelet</v>
          </cell>
        </row>
        <row r="393">
          <cell r="A393" t="str">
            <v>EED-4086</v>
          </cell>
          <cell r="B393" t="str">
            <v>Uniper HUN Solar Tulip 308 Kft.</v>
          </cell>
          <cell r="C393" t="str">
            <v>Iszkaszentgyörgy</v>
          </cell>
          <cell r="D393" t="str">
            <v>kiesett</v>
          </cell>
          <cell r="E393" t="str">
            <v>2028. március</v>
          </cell>
          <cell r="F393" t="str">
            <v>ÉDÁSZ</v>
          </cell>
          <cell r="G393" t="str">
            <v>Új_H</v>
          </cell>
          <cell r="H393">
            <v>49.9</v>
          </cell>
          <cell r="I393">
            <v>132</v>
          </cell>
          <cell r="J393" t="str">
            <v>igen</v>
          </cell>
          <cell r="K393" t="str">
            <v>fotovoltaikus</v>
          </cell>
          <cell r="L393" t="str">
            <v>SOLARPHOTOVO</v>
          </cell>
          <cell r="M393" t="str">
            <v>igen</v>
          </cell>
          <cell r="N393" t="str">
            <v>nem</v>
          </cell>
          <cell r="O393" t="str">
            <v>nem</v>
          </cell>
          <cell r="P393">
            <v>49.9</v>
          </cell>
          <cell r="Q393">
            <v>0.16</v>
          </cell>
          <cell r="R393" t="str">
            <v>nem</v>
          </cell>
          <cell r="T393" t="str">
            <v>nem</v>
          </cell>
          <cell r="U393" t="str">
            <v>nem</v>
          </cell>
          <cell r="Y393" t="str">
            <v>ISZK221     22.000</v>
          </cell>
          <cell r="AB393">
            <v>6</v>
          </cell>
          <cell r="AC393" t="str">
            <v>EDASZ_553   22.000</v>
          </cell>
          <cell r="AD393">
            <v>52596</v>
          </cell>
          <cell r="AF393">
            <v>53327</v>
          </cell>
          <cell r="BQ393" t="str">
            <v>54/2024 kormány rendelet</v>
          </cell>
        </row>
        <row r="394">
          <cell r="A394" t="str">
            <v>EED-4087</v>
          </cell>
          <cell r="B394" t="str">
            <v>Instantia Kft.</v>
          </cell>
          <cell r="C394" t="str">
            <v>Iszkaszentgyörgy</v>
          </cell>
          <cell r="D394" t="str">
            <v>kiesett</v>
          </cell>
          <cell r="E394" t="str">
            <v>2025. december</v>
          </cell>
          <cell r="F394" t="str">
            <v>ÉDÁSZ</v>
          </cell>
          <cell r="G394" t="str">
            <v>Új_H</v>
          </cell>
          <cell r="H394">
            <v>12</v>
          </cell>
          <cell r="I394">
            <v>132</v>
          </cell>
          <cell r="J394" t="str">
            <v>igen</v>
          </cell>
          <cell r="K394" t="str">
            <v>fotovoltaikus</v>
          </cell>
          <cell r="L394" t="str">
            <v>SOLARPHOTOVO</v>
          </cell>
          <cell r="M394" t="str">
            <v>igen</v>
          </cell>
          <cell r="N394" t="str">
            <v>nem</v>
          </cell>
          <cell r="O394" t="str">
            <v>nem</v>
          </cell>
          <cell r="P394">
            <v>12</v>
          </cell>
          <cell r="Q394">
            <v>0.25</v>
          </cell>
          <cell r="R394" t="str">
            <v>nem</v>
          </cell>
          <cell r="T394" t="str">
            <v>nem</v>
          </cell>
          <cell r="U394" t="str">
            <v>nem</v>
          </cell>
          <cell r="Y394" t="str">
            <v>ISZK222     22.000</v>
          </cell>
          <cell r="AB394">
            <v>6</v>
          </cell>
          <cell r="AC394" t="str">
            <v>EDASZ_554   22.000</v>
          </cell>
          <cell r="AD394">
            <v>52596</v>
          </cell>
          <cell r="AF394">
            <v>53327</v>
          </cell>
          <cell r="BQ394" t="str">
            <v>54/2024 kormány rendelet</v>
          </cell>
        </row>
        <row r="395">
          <cell r="A395" t="str">
            <v>EED-4087</v>
          </cell>
          <cell r="B395" t="str">
            <v>Instantia Kft.</v>
          </cell>
          <cell r="C395" t="str">
            <v>Iszkaszentgyörgy</v>
          </cell>
          <cell r="D395" t="str">
            <v>kiesett</v>
          </cell>
          <cell r="E395" t="str">
            <v>2025. december</v>
          </cell>
          <cell r="F395" t="str">
            <v>ÉDÁSZ</v>
          </cell>
          <cell r="G395" t="str">
            <v>Új_H</v>
          </cell>
          <cell r="H395">
            <v>1.2</v>
          </cell>
          <cell r="I395">
            <v>132</v>
          </cell>
          <cell r="J395" t="str">
            <v>igen</v>
          </cell>
          <cell r="K395" t="str">
            <v>energiatároló</v>
          </cell>
          <cell r="L395" t="str">
            <v>BATTERYSTRG</v>
          </cell>
          <cell r="M395" t="str">
            <v>igen</v>
          </cell>
          <cell r="N395" t="str">
            <v>nem</v>
          </cell>
          <cell r="O395" t="str">
            <v>nem</v>
          </cell>
          <cell r="P395">
            <v>12</v>
          </cell>
          <cell r="Q395">
            <v>0.25</v>
          </cell>
          <cell r="R395" t="str">
            <v>nem</v>
          </cell>
          <cell r="S395">
            <v>1.2</v>
          </cell>
          <cell r="T395" t="str">
            <v>nem</v>
          </cell>
          <cell r="U395" t="str">
            <v>nem</v>
          </cell>
          <cell r="Y395" t="str">
            <v>ISZK222     22.000</v>
          </cell>
          <cell r="AB395">
            <v>6</v>
          </cell>
          <cell r="AC395" t="str">
            <v>EDASZ_554   22.000</v>
          </cell>
          <cell r="AD395">
            <v>52596</v>
          </cell>
          <cell r="AF395">
            <v>53327</v>
          </cell>
          <cell r="BQ395" t="str">
            <v>54/2024 kormány rendelet</v>
          </cell>
        </row>
        <row r="396">
          <cell r="A396" t="str">
            <v>EED-4088</v>
          </cell>
          <cell r="B396" t="str">
            <v>Nap-On Third Kft.</v>
          </cell>
          <cell r="C396" t="str">
            <v>Isztimér</v>
          </cell>
          <cell r="D396" t="str">
            <v>kiesett</v>
          </cell>
          <cell r="E396" t="str">
            <v>2027. szeptember</v>
          </cell>
          <cell r="F396" t="str">
            <v>ÉDÁSZ</v>
          </cell>
          <cell r="G396" t="str">
            <v>RAKH</v>
          </cell>
          <cell r="H396">
            <v>24.99</v>
          </cell>
          <cell r="I396">
            <v>132</v>
          </cell>
          <cell r="J396" t="str">
            <v>igen</v>
          </cell>
          <cell r="K396" t="str">
            <v>szélerőmű</v>
          </cell>
          <cell r="L396" t="str">
            <v>WINDONSHORE</v>
          </cell>
          <cell r="M396" t="str">
            <v>igen</v>
          </cell>
          <cell r="N396" t="str">
            <v>nem</v>
          </cell>
          <cell r="O396" t="str">
            <v>nem</v>
          </cell>
          <cell r="P396">
            <v>29.9</v>
          </cell>
          <cell r="Q396">
            <v>5.16</v>
          </cell>
          <cell r="R396" t="str">
            <v>nem</v>
          </cell>
          <cell r="T396" t="str">
            <v>nem</v>
          </cell>
          <cell r="U396" t="str">
            <v>nem</v>
          </cell>
          <cell r="Y396" t="str">
            <v>RAKH 22W    22.000</v>
          </cell>
          <cell r="AB396">
            <v>3</v>
          </cell>
          <cell r="AC396" t="str">
            <v>EDASZ_493   22.000</v>
          </cell>
          <cell r="AD396">
            <v>51135</v>
          </cell>
          <cell r="AF396">
            <v>52231</v>
          </cell>
          <cell r="BQ396" t="str">
            <v>54/2024 kormány rendelet</v>
          </cell>
        </row>
        <row r="397">
          <cell r="A397" t="str">
            <v>EED-4088</v>
          </cell>
          <cell r="B397" t="str">
            <v>Nap-On Third Kft.</v>
          </cell>
          <cell r="C397" t="str">
            <v>Isztimér</v>
          </cell>
          <cell r="D397" t="str">
            <v>kiesett</v>
          </cell>
          <cell r="E397" t="str">
            <v>2027. szeptember</v>
          </cell>
          <cell r="F397" t="str">
            <v>ÉDÁSZ</v>
          </cell>
          <cell r="G397" t="str">
            <v>RAKH</v>
          </cell>
          <cell r="H397">
            <v>5</v>
          </cell>
          <cell r="I397">
            <v>132</v>
          </cell>
          <cell r="J397" t="str">
            <v>igen</v>
          </cell>
          <cell r="K397" t="str">
            <v>energiatároló</v>
          </cell>
          <cell r="L397" t="str">
            <v>BATTERYSTRG</v>
          </cell>
          <cell r="M397" t="str">
            <v>igen</v>
          </cell>
          <cell r="N397" t="str">
            <v>nem</v>
          </cell>
          <cell r="O397" t="str">
            <v>nem</v>
          </cell>
          <cell r="P397">
            <v>29.9</v>
          </cell>
          <cell r="Q397">
            <v>5.16</v>
          </cell>
          <cell r="R397" t="str">
            <v>nem</v>
          </cell>
          <cell r="S397">
            <v>10</v>
          </cell>
          <cell r="T397" t="str">
            <v>nem</v>
          </cell>
          <cell r="U397" t="str">
            <v>nem</v>
          </cell>
          <cell r="Y397" t="str">
            <v>RAKH 22W    22.000</v>
          </cell>
          <cell r="AB397">
            <v>3</v>
          </cell>
          <cell r="AC397" t="str">
            <v>EDASZ_493   22.000</v>
          </cell>
          <cell r="AD397">
            <v>51135</v>
          </cell>
          <cell r="AE397">
            <v>51135</v>
          </cell>
          <cell r="AF397">
            <v>52231</v>
          </cell>
          <cell r="BQ397" t="str">
            <v>54/2024 kormány rendelet</v>
          </cell>
        </row>
        <row r="398">
          <cell r="A398" t="str">
            <v>EED-4089</v>
          </cell>
          <cell r="B398" t="str">
            <v>SWRE Invest Zrt.</v>
          </cell>
          <cell r="C398" t="str">
            <v>Iván</v>
          </cell>
          <cell r="D398" t="str">
            <v>kiesett</v>
          </cell>
          <cell r="E398" t="str">
            <v>2027. június</v>
          </cell>
          <cell r="F398" t="str">
            <v>ÉDÁSZ</v>
          </cell>
          <cell r="G398" t="str">
            <v>REPC</v>
          </cell>
          <cell r="H398">
            <v>2</v>
          </cell>
          <cell r="I398">
            <v>22</v>
          </cell>
          <cell r="J398" t="str">
            <v>igen</v>
          </cell>
          <cell r="K398" t="str">
            <v>fotovoltaikus</v>
          </cell>
          <cell r="L398" t="str">
            <v>SOLARPHOTOVO</v>
          </cell>
          <cell r="M398" t="str">
            <v>igen</v>
          </cell>
          <cell r="N398" t="str">
            <v>nem</v>
          </cell>
          <cell r="O398" t="str">
            <v>nem</v>
          </cell>
          <cell r="P398">
            <v>2</v>
          </cell>
          <cell r="Q398">
            <v>0.02</v>
          </cell>
          <cell r="R398" t="str">
            <v>nem</v>
          </cell>
          <cell r="T398" t="str">
            <v>nem</v>
          </cell>
          <cell r="U398" t="str">
            <v>nem</v>
          </cell>
          <cell r="Y398" t="str">
            <v>REPC 221    22.000</v>
          </cell>
          <cell r="AB398" t="str">
            <v>2B</v>
          </cell>
          <cell r="AC398" t="str">
            <v>EDASZ_293   22.000</v>
          </cell>
          <cell r="AD398">
            <v>50405</v>
          </cell>
          <cell r="AF398">
            <v>50405</v>
          </cell>
          <cell r="BQ398" t="str">
            <v>54/2024 kormány rendelet</v>
          </cell>
        </row>
        <row r="399">
          <cell r="A399" t="str">
            <v>EED-4089</v>
          </cell>
          <cell r="B399" t="str">
            <v>SWRE Invest Zrt.</v>
          </cell>
          <cell r="C399" t="str">
            <v>Iván</v>
          </cell>
          <cell r="D399" t="str">
            <v>kiesett</v>
          </cell>
          <cell r="E399" t="str">
            <v>2027. június</v>
          </cell>
          <cell r="F399" t="str">
            <v>ÉDÁSZ</v>
          </cell>
          <cell r="G399" t="str">
            <v>REPC</v>
          </cell>
          <cell r="H399">
            <v>0.3</v>
          </cell>
          <cell r="I399">
            <v>22</v>
          </cell>
          <cell r="J399" t="str">
            <v>igen</v>
          </cell>
          <cell r="K399" t="str">
            <v>energiatároló</v>
          </cell>
          <cell r="L399" t="str">
            <v>BATTERYSTRG</v>
          </cell>
          <cell r="M399" t="str">
            <v>igen</v>
          </cell>
          <cell r="N399" t="str">
            <v>nem</v>
          </cell>
          <cell r="O399" t="str">
            <v>nem</v>
          </cell>
          <cell r="P399">
            <v>2</v>
          </cell>
          <cell r="Q399">
            <v>0.02</v>
          </cell>
          <cell r="R399" t="str">
            <v>nem</v>
          </cell>
          <cell r="S399">
            <v>4</v>
          </cell>
          <cell r="T399" t="str">
            <v>nem</v>
          </cell>
          <cell r="U399" t="str">
            <v>nem</v>
          </cell>
          <cell r="Y399" t="str">
            <v>REPC 221    22.000</v>
          </cell>
          <cell r="AB399" t="str">
            <v>2B</v>
          </cell>
          <cell r="AC399" t="str">
            <v>EDASZ_293   22.000</v>
          </cell>
          <cell r="AD399">
            <v>50405</v>
          </cell>
          <cell r="AF399">
            <v>50405</v>
          </cell>
          <cell r="BQ399" t="str">
            <v>54/2024 kormány rendelet</v>
          </cell>
        </row>
        <row r="400">
          <cell r="A400" t="str">
            <v>EED-4090</v>
          </cell>
          <cell r="B400" t="str">
            <v>ALTEO Energiaszolgáltató Nyrt.</v>
          </cell>
          <cell r="C400" t="str">
            <v>Jánossomorja</v>
          </cell>
          <cell r="D400" t="str">
            <v>kiesett</v>
          </cell>
          <cell r="E400" t="str">
            <v>2026. január</v>
          </cell>
          <cell r="F400" t="str">
            <v>ÉDÁSZ</v>
          </cell>
          <cell r="G400" t="str">
            <v>Új_J</v>
          </cell>
          <cell r="H400">
            <v>49.5</v>
          </cell>
          <cell r="I400">
            <v>132</v>
          </cell>
          <cell r="J400" t="str">
            <v>igen</v>
          </cell>
          <cell r="K400" t="str">
            <v>szélerőmű</v>
          </cell>
          <cell r="L400" t="str">
            <v>WINDONSHORE</v>
          </cell>
          <cell r="M400" t="str">
            <v>igen</v>
          </cell>
          <cell r="N400" t="str">
            <v>nem</v>
          </cell>
          <cell r="O400" t="str">
            <v>nem</v>
          </cell>
          <cell r="P400">
            <v>49.5</v>
          </cell>
          <cell r="Q400">
            <v>0</v>
          </cell>
          <cell r="R400" t="str">
            <v>nem</v>
          </cell>
          <cell r="T400" t="str">
            <v>nem</v>
          </cell>
          <cell r="U400" t="str">
            <v>nem</v>
          </cell>
          <cell r="Y400" t="str">
            <v>JANO 221    22.000</v>
          </cell>
          <cell r="AB400">
            <v>6</v>
          </cell>
          <cell r="AC400" t="str">
            <v>EDASZ_555   22.000</v>
          </cell>
          <cell r="AD400">
            <v>52596</v>
          </cell>
          <cell r="AF400">
            <v>53327</v>
          </cell>
          <cell r="BQ400" t="str">
            <v>54/2024 kormány rendelet</v>
          </cell>
        </row>
        <row r="401">
          <cell r="A401" t="str">
            <v>EED-4091</v>
          </cell>
          <cell r="B401" t="str">
            <v>Akku-On First Kft.</v>
          </cell>
          <cell r="C401" t="str">
            <v>Káld</v>
          </cell>
          <cell r="D401" t="str">
            <v>kiesett</v>
          </cell>
          <cell r="E401" t="str">
            <v>2026. március</v>
          </cell>
          <cell r="F401" t="str">
            <v>ÉDÁSZ</v>
          </cell>
          <cell r="G401" t="str">
            <v>IKER</v>
          </cell>
          <cell r="H401">
            <v>0.99</v>
          </cell>
          <cell r="I401">
            <v>22</v>
          </cell>
          <cell r="J401" t="str">
            <v>igen</v>
          </cell>
          <cell r="K401" t="str">
            <v>energiatároló</v>
          </cell>
          <cell r="L401" t="str">
            <v>BATTERYSTRG</v>
          </cell>
          <cell r="M401" t="str">
            <v>igen</v>
          </cell>
          <cell r="N401" t="str">
            <v>nem</v>
          </cell>
          <cell r="O401" t="str">
            <v>nem</v>
          </cell>
          <cell r="P401">
            <v>0.99</v>
          </cell>
          <cell r="Q401">
            <v>0.99</v>
          </cell>
          <cell r="R401" t="str">
            <v>nem</v>
          </cell>
          <cell r="S401">
            <v>1.98</v>
          </cell>
          <cell r="T401" t="str">
            <v>nem</v>
          </cell>
          <cell r="U401" t="str">
            <v>nem</v>
          </cell>
          <cell r="Y401" t="str">
            <v>IKER 221    22.000</v>
          </cell>
          <cell r="AB401">
            <v>1</v>
          </cell>
          <cell r="AC401" t="str">
            <v>EDASZ_83    22.000</v>
          </cell>
          <cell r="AD401">
            <v>48579</v>
          </cell>
          <cell r="AE401">
            <v>48579</v>
          </cell>
          <cell r="AF401">
            <v>50040</v>
          </cell>
          <cell r="BQ401" t="str">
            <v>54/2024 kormány rendelet</v>
          </cell>
        </row>
        <row r="402">
          <cell r="A402" t="str">
            <v>EED-4092</v>
          </cell>
          <cell r="B402" t="str">
            <v>Electraplan-Termelő Kft.</v>
          </cell>
          <cell r="C402" t="str">
            <v>Káptalanfa</v>
          </cell>
          <cell r="D402" t="str">
            <v>kiesett</v>
          </cell>
          <cell r="E402" t="str">
            <v>2026. január</v>
          </cell>
          <cell r="F402" t="str">
            <v>ÉDÁSZ</v>
          </cell>
          <cell r="G402" t="str">
            <v>SUME</v>
          </cell>
          <cell r="H402">
            <v>0.499</v>
          </cell>
          <cell r="I402">
            <v>22</v>
          </cell>
          <cell r="J402" t="str">
            <v>igen</v>
          </cell>
          <cell r="K402" t="str">
            <v>fotovoltaikus</v>
          </cell>
          <cell r="L402" t="str">
            <v>SOLARPHOTOVO</v>
          </cell>
          <cell r="M402" t="str">
            <v>igen</v>
          </cell>
          <cell r="N402" t="str">
            <v>nem</v>
          </cell>
          <cell r="O402" t="str">
            <v>nem</v>
          </cell>
          <cell r="P402">
            <v>0.499</v>
          </cell>
          <cell r="Q402">
            <v>0.02</v>
          </cell>
          <cell r="R402" t="str">
            <v>nem</v>
          </cell>
          <cell r="T402" t="str">
            <v>nem</v>
          </cell>
          <cell r="U402" t="str">
            <v>nem</v>
          </cell>
          <cell r="Y402" t="str">
            <v>SUME 22A    22.000</v>
          </cell>
          <cell r="AB402">
            <v>2</v>
          </cell>
          <cell r="AC402" t="str">
            <v>EDASZ_294   22.000</v>
          </cell>
          <cell r="AD402">
            <v>48944</v>
          </cell>
          <cell r="AF402">
            <v>50405</v>
          </cell>
          <cell r="BQ402" t="str">
            <v>54/2024 kormány rendelet</v>
          </cell>
        </row>
        <row r="403">
          <cell r="A403" t="str">
            <v>EED-4093</v>
          </cell>
          <cell r="B403" t="str">
            <v>Electraplan-Termelő Kft.</v>
          </cell>
          <cell r="C403" t="str">
            <v>Káptalanfa</v>
          </cell>
          <cell r="D403" t="str">
            <v>kiesett</v>
          </cell>
          <cell r="E403" t="str">
            <v>2026. január</v>
          </cell>
          <cell r="F403" t="str">
            <v>ÉDÁSZ</v>
          </cell>
          <cell r="G403" t="str">
            <v>SUME</v>
          </cell>
          <cell r="H403">
            <v>0.499</v>
          </cell>
          <cell r="I403">
            <v>22</v>
          </cell>
          <cell r="J403" t="str">
            <v>igen</v>
          </cell>
          <cell r="K403" t="str">
            <v>fotovoltaikus</v>
          </cell>
          <cell r="L403" t="str">
            <v>SOLARPHOTOVO</v>
          </cell>
          <cell r="M403" t="str">
            <v>igen</v>
          </cell>
          <cell r="N403" t="str">
            <v>nem</v>
          </cell>
          <cell r="O403" t="str">
            <v>nem</v>
          </cell>
          <cell r="P403">
            <v>0.499</v>
          </cell>
          <cell r="Q403">
            <v>0.02</v>
          </cell>
          <cell r="R403" t="str">
            <v>nem</v>
          </cell>
          <cell r="T403" t="str">
            <v>nem</v>
          </cell>
          <cell r="U403" t="str">
            <v>nem</v>
          </cell>
          <cell r="Y403" t="str">
            <v>SUME 22A    22.000</v>
          </cell>
          <cell r="AB403">
            <v>2</v>
          </cell>
          <cell r="AC403" t="str">
            <v>EDASZ_295   22.000</v>
          </cell>
          <cell r="AD403">
            <v>48944</v>
          </cell>
          <cell r="AF403">
            <v>50405</v>
          </cell>
          <cell r="BQ403" t="str">
            <v>54/2024 kormány rendelet</v>
          </cell>
        </row>
        <row r="404">
          <cell r="A404" t="str">
            <v>EED-4094</v>
          </cell>
          <cell r="B404" t="str">
            <v>Euronergy Ersa Kft.</v>
          </cell>
          <cell r="C404" t="str">
            <v>Kapuvár</v>
          </cell>
          <cell r="D404" t="str">
            <v>kiesett</v>
          </cell>
          <cell r="E404" t="str">
            <v>2026. június</v>
          </cell>
          <cell r="F404" t="str">
            <v>ÉDÁSZ</v>
          </cell>
          <cell r="G404" t="str">
            <v>Új_I</v>
          </cell>
          <cell r="H404">
            <v>49</v>
          </cell>
          <cell r="I404">
            <v>132</v>
          </cell>
          <cell r="J404" t="str">
            <v>igen</v>
          </cell>
          <cell r="K404" t="str">
            <v>szélerőmű</v>
          </cell>
          <cell r="L404" t="str">
            <v>WINDONSHORE</v>
          </cell>
          <cell r="M404" t="str">
            <v>igen</v>
          </cell>
          <cell r="N404" t="str">
            <v>nem</v>
          </cell>
          <cell r="O404" t="str">
            <v>nem</v>
          </cell>
          <cell r="P404">
            <v>49</v>
          </cell>
          <cell r="Q404">
            <v>49</v>
          </cell>
          <cell r="R404" t="str">
            <v>nem</v>
          </cell>
          <cell r="T404" t="str">
            <v>nem</v>
          </cell>
          <cell r="U404" t="str">
            <v>nem</v>
          </cell>
          <cell r="Y404" t="str">
            <v>AGYAG22W3   22.000</v>
          </cell>
          <cell r="AB404">
            <v>6</v>
          </cell>
          <cell r="AC404" t="str">
            <v>EDASZ_556   22.000</v>
          </cell>
          <cell r="AD404">
            <v>52596</v>
          </cell>
          <cell r="AF404">
            <v>53327</v>
          </cell>
          <cell r="BQ404" t="str">
            <v>54/2024 kormány rendelet</v>
          </cell>
        </row>
        <row r="405">
          <cell r="A405" t="str">
            <v>EED-4094</v>
          </cell>
          <cell r="B405" t="str">
            <v>Euronergy Ersa Kft.</v>
          </cell>
          <cell r="C405" t="str">
            <v>Kapuvár</v>
          </cell>
          <cell r="D405" t="str">
            <v>kiesett</v>
          </cell>
          <cell r="E405" t="str">
            <v>2026. június</v>
          </cell>
          <cell r="F405" t="str">
            <v>ÉDÁSZ</v>
          </cell>
          <cell r="G405" t="str">
            <v>Új_I</v>
          </cell>
          <cell r="H405">
            <v>49</v>
          </cell>
          <cell r="I405">
            <v>132</v>
          </cell>
          <cell r="J405" t="str">
            <v>igen</v>
          </cell>
          <cell r="K405" t="str">
            <v>energiatároló</v>
          </cell>
          <cell r="L405" t="str">
            <v>BATTERYSTRG</v>
          </cell>
          <cell r="M405" t="str">
            <v>igen</v>
          </cell>
          <cell r="N405" t="str">
            <v>nem</v>
          </cell>
          <cell r="O405" t="str">
            <v>nem</v>
          </cell>
          <cell r="P405">
            <v>49</v>
          </cell>
          <cell r="Q405">
            <v>49</v>
          </cell>
          <cell r="R405" t="str">
            <v>nem</v>
          </cell>
          <cell r="S405">
            <v>98</v>
          </cell>
          <cell r="T405" t="str">
            <v>nem</v>
          </cell>
          <cell r="U405" t="str">
            <v>nem</v>
          </cell>
          <cell r="Y405" t="str">
            <v>AGYAG22W3   22.000</v>
          </cell>
          <cell r="AB405">
            <v>6</v>
          </cell>
          <cell r="AC405" t="str">
            <v>EDASZ_556   22.000</v>
          </cell>
          <cell r="AD405">
            <v>52596</v>
          </cell>
          <cell r="AE405">
            <v>52596</v>
          </cell>
          <cell r="AF405">
            <v>53327</v>
          </cell>
          <cell r="BQ405" t="str">
            <v>54/2024 kormány rendelet</v>
          </cell>
        </row>
        <row r="406">
          <cell r="A406" t="str">
            <v>EED-4095</v>
          </cell>
          <cell r="B406" t="str">
            <v>SWRE Invest Zrt.</v>
          </cell>
          <cell r="C406" t="str">
            <v>Kapuvár</v>
          </cell>
          <cell r="D406" t="str">
            <v>kiesett</v>
          </cell>
          <cell r="E406" t="str">
            <v>2027. június</v>
          </cell>
          <cell r="F406" t="str">
            <v>ÉDÁSZ</v>
          </cell>
          <cell r="G406" t="str">
            <v>KAPU</v>
          </cell>
          <cell r="H406">
            <v>1</v>
          </cell>
          <cell r="I406">
            <v>22</v>
          </cell>
          <cell r="J406" t="str">
            <v>igen</v>
          </cell>
          <cell r="K406" t="str">
            <v>fotovoltaikus</v>
          </cell>
          <cell r="L406" t="str">
            <v>SOLARPHOTOVO</v>
          </cell>
          <cell r="M406" t="str">
            <v>igen</v>
          </cell>
          <cell r="N406" t="str">
            <v>nem</v>
          </cell>
          <cell r="O406" t="str">
            <v>nem</v>
          </cell>
          <cell r="P406">
            <v>1</v>
          </cell>
          <cell r="Q406">
            <v>0.02</v>
          </cell>
          <cell r="R406" t="str">
            <v>nem</v>
          </cell>
          <cell r="T406" t="str">
            <v>nem</v>
          </cell>
          <cell r="U406" t="str">
            <v>nem</v>
          </cell>
          <cell r="Y406" t="str">
            <v>KAPU 221    22.000</v>
          </cell>
          <cell r="AB406" t="str">
            <v>2B</v>
          </cell>
          <cell r="AC406" t="str">
            <v>EDASZ_296   22.000</v>
          </cell>
          <cell r="AD406">
            <v>50405</v>
          </cell>
          <cell r="AF406">
            <v>50405</v>
          </cell>
          <cell r="BQ406" t="str">
            <v>54/2024 kormány rendelet</v>
          </cell>
        </row>
        <row r="407">
          <cell r="A407" t="str">
            <v>EED-4095</v>
          </cell>
          <cell r="B407" t="str">
            <v>SWRE Invest Zrt.</v>
          </cell>
          <cell r="C407" t="str">
            <v>Kapuvár</v>
          </cell>
          <cell r="D407" t="str">
            <v>kiesett</v>
          </cell>
          <cell r="E407" t="str">
            <v>2027. június</v>
          </cell>
          <cell r="F407" t="str">
            <v>ÉDÁSZ</v>
          </cell>
          <cell r="G407" t="str">
            <v>KAPU</v>
          </cell>
          <cell r="H407">
            <v>0.15</v>
          </cell>
          <cell r="I407">
            <v>22</v>
          </cell>
          <cell r="J407" t="str">
            <v>igen</v>
          </cell>
          <cell r="K407" t="str">
            <v>energiatároló</v>
          </cell>
          <cell r="L407" t="str">
            <v>BATTERYSTRG</v>
          </cell>
          <cell r="M407" t="str">
            <v>igen</v>
          </cell>
          <cell r="N407" t="str">
            <v>nem</v>
          </cell>
          <cell r="O407" t="str">
            <v>nem</v>
          </cell>
          <cell r="P407">
            <v>1</v>
          </cell>
          <cell r="Q407">
            <v>0.02</v>
          </cell>
          <cell r="R407" t="str">
            <v>nem</v>
          </cell>
          <cell r="S407">
            <v>0.5</v>
          </cell>
          <cell r="T407" t="str">
            <v>nem</v>
          </cell>
          <cell r="U407" t="str">
            <v>nem</v>
          </cell>
          <cell r="Y407" t="str">
            <v>KAPU 221    22.000</v>
          </cell>
          <cell r="AB407" t="str">
            <v>2B</v>
          </cell>
          <cell r="AC407" t="str">
            <v>EDASZ_296   22.000</v>
          </cell>
          <cell r="AD407">
            <v>50405</v>
          </cell>
          <cell r="AF407">
            <v>50405</v>
          </cell>
          <cell r="BQ407" t="str">
            <v>54/2024 kormány rendelet</v>
          </cell>
        </row>
        <row r="408">
          <cell r="A408" t="str">
            <v>EED-4096</v>
          </cell>
          <cell r="B408" t="str">
            <v>E.ON Energiatároló Kft.</v>
          </cell>
          <cell r="C408" t="str">
            <v>Károlyháza</v>
          </cell>
          <cell r="D408" t="str">
            <v>kiesett</v>
          </cell>
          <cell r="E408" t="str">
            <v>2025. január</v>
          </cell>
          <cell r="F408" t="str">
            <v>ÉDÁSZ</v>
          </cell>
          <cell r="G408" t="str">
            <v>KIML</v>
          </cell>
          <cell r="H408">
            <v>7.5</v>
          </cell>
          <cell r="I408">
            <v>22</v>
          </cell>
          <cell r="J408" t="str">
            <v>igen</v>
          </cell>
          <cell r="K408" t="str">
            <v>energiatároló</v>
          </cell>
          <cell r="L408" t="str">
            <v>BATTERYSTRG</v>
          </cell>
          <cell r="M408" t="str">
            <v>igen</v>
          </cell>
          <cell r="N408" t="str">
            <v>nem</v>
          </cell>
          <cell r="O408" t="str">
            <v>nem</v>
          </cell>
          <cell r="P408">
            <v>7.5</v>
          </cell>
          <cell r="Q408">
            <v>7.5</v>
          </cell>
          <cell r="R408" t="str">
            <v>nem</v>
          </cell>
          <cell r="S408">
            <v>15</v>
          </cell>
          <cell r="T408" t="str">
            <v>nem</v>
          </cell>
          <cell r="U408" t="str">
            <v>nem</v>
          </cell>
          <cell r="Y408" t="str">
            <v>KIML 22A    22.000</v>
          </cell>
          <cell r="AB408">
            <v>1</v>
          </cell>
          <cell r="AC408" t="str">
            <v>EDASZ_84    22.000</v>
          </cell>
          <cell r="AD408">
            <v>48579</v>
          </cell>
          <cell r="AE408">
            <v>48579</v>
          </cell>
          <cell r="AF408">
            <v>50040</v>
          </cell>
          <cell r="BQ408" t="str">
            <v>54/2024 kormány rendelet</v>
          </cell>
        </row>
        <row r="409">
          <cell r="A409" t="str">
            <v>EED-4097</v>
          </cell>
          <cell r="B409" t="str">
            <v>Solar-Szegvár Kft.</v>
          </cell>
          <cell r="C409" t="str">
            <v>Keléd</v>
          </cell>
          <cell r="D409" t="str">
            <v>kiesett</v>
          </cell>
          <cell r="E409" t="str">
            <v>2026. október</v>
          </cell>
          <cell r="F409" t="str">
            <v>ÉDÁSZ</v>
          </cell>
          <cell r="G409" t="str">
            <v>SUME</v>
          </cell>
          <cell r="H409">
            <v>1</v>
          </cell>
          <cell r="I409">
            <v>22</v>
          </cell>
          <cell r="J409" t="str">
            <v>igen</v>
          </cell>
          <cell r="K409" t="str">
            <v>fotovoltaikus</v>
          </cell>
          <cell r="L409" t="str">
            <v>SOLARPHOTOVO</v>
          </cell>
          <cell r="M409" t="str">
            <v>igen</v>
          </cell>
          <cell r="N409" t="str">
            <v>nem</v>
          </cell>
          <cell r="O409" t="str">
            <v>nem</v>
          </cell>
          <cell r="P409">
            <v>1.3</v>
          </cell>
          <cell r="Q409">
            <v>0.01</v>
          </cell>
          <cell r="R409" t="str">
            <v>nem</v>
          </cell>
          <cell r="T409" t="str">
            <v>nem</v>
          </cell>
          <cell r="U409" t="str">
            <v>nem</v>
          </cell>
          <cell r="Y409" t="str">
            <v>SUME 22A    22.000</v>
          </cell>
          <cell r="AB409">
            <v>2</v>
          </cell>
          <cell r="AC409" t="str">
            <v>EDASZ_297   22.000</v>
          </cell>
          <cell r="AD409">
            <v>48944</v>
          </cell>
          <cell r="AF409">
            <v>50405</v>
          </cell>
          <cell r="BQ409" t="str">
            <v>54/2024 kormány rendelet</v>
          </cell>
        </row>
        <row r="410">
          <cell r="A410" t="str">
            <v>EED-4097</v>
          </cell>
          <cell r="B410" t="str">
            <v>Solar-Szegvár Kft.</v>
          </cell>
          <cell r="C410" t="str">
            <v>Keléd</v>
          </cell>
          <cell r="D410" t="str">
            <v>kiesett</v>
          </cell>
          <cell r="E410" t="str">
            <v>2026. október</v>
          </cell>
          <cell r="F410" t="str">
            <v>ÉDÁSZ</v>
          </cell>
          <cell r="G410" t="str">
            <v>SUME</v>
          </cell>
          <cell r="H410">
            <v>0.3</v>
          </cell>
          <cell r="I410">
            <v>22</v>
          </cell>
          <cell r="J410" t="str">
            <v>igen</v>
          </cell>
          <cell r="K410" t="str">
            <v>energiatároló</v>
          </cell>
          <cell r="L410" t="str">
            <v>BATTERYSTRG</v>
          </cell>
          <cell r="M410" t="str">
            <v>igen</v>
          </cell>
          <cell r="N410" t="str">
            <v>nem</v>
          </cell>
          <cell r="O410" t="str">
            <v>nem</v>
          </cell>
          <cell r="P410">
            <v>1.3</v>
          </cell>
          <cell r="Q410">
            <v>0.01</v>
          </cell>
          <cell r="R410" t="str">
            <v>nem</v>
          </cell>
          <cell r="S410">
            <v>1</v>
          </cell>
          <cell r="T410" t="str">
            <v>nem</v>
          </cell>
          <cell r="U410" t="str">
            <v>nem</v>
          </cell>
          <cell r="Y410" t="str">
            <v>SUME 22A    22.000</v>
          </cell>
          <cell r="AB410">
            <v>2</v>
          </cell>
          <cell r="AC410" t="str">
            <v>EDASZ_297   22.000</v>
          </cell>
          <cell r="AD410">
            <v>48944</v>
          </cell>
          <cell r="AF410">
            <v>50405</v>
          </cell>
          <cell r="BQ410" t="str">
            <v>54/2024 kormány rendelet</v>
          </cell>
        </row>
        <row r="411">
          <cell r="A411" t="str">
            <v>EED-4098</v>
          </cell>
          <cell r="B411" t="str">
            <v>Lókert Energetikai Kft.</v>
          </cell>
          <cell r="C411" t="str">
            <v>Kisbér</v>
          </cell>
          <cell r="D411" t="str">
            <v>kiesett</v>
          </cell>
          <cell r="E411" t="str">
            <v>2025. május</v>
          </cell>
          <cell r="F411" t="str">
            <v>ÉDÁSZ</v>
          </cell>
          <cell r="G411" t="str">
            <v>KISB</v>
          </cell>
          <cell r="H411">
            <v>2</v>
          </cell>
          <cell r="I411">
            <v>22</v>
          </cell>
          <cell r="J411" t="str">
            <v>igen</v>
          </cell>
          <cell r="K411" t="str">
            <v>fotovoltaikus</v>
          </cell>
          <cell r="L411" t="str">
            <v>SOLARPHOTOVO</v>
          </cell>
          <cell r="M411" t="str">
            <v>igen</v>
          </cell>
          <cell r="N411" t="str">
            <v>nem</v>
          </cell>
          <cell r="O411" t="str">
            <v>nem</v>
          </cell>
          <cell r="P411">
            <v>2</v>
          </cell>
          <cell r="Q411">
            <v>0.01</v>
          </cell>
          <cell r="R411" t="str">
            <v>nem</v>
          </cell>
          <cell r="T411" t="str">
            <v>nem</v>
          </cell>
          <cell r="U411" t="str">
            <v>nem</v>
          </cell>
          <cell r="Y411" t="str">
            <v>KBER 221    22.000</v>
          </cell>
          <cell r="AB411">
            <v>2</v>
          </cell>
          <cell r="AC411" t="str">
            <v>EDASZ_298   22.000</v>
          </cell>
          <cell r="AD411">
            <v>48944</v>
          </cell>
          <cell r="AF411">
            <v>50405</v>
          </cell>
          <cell r="BQ411" t="str">
            <v>54/2024 kormány rendelet</v>
          </cell>
        </row>
        <row r="412">
          <cell r="A412" t="str">
            <v>EED-4099</v>
          </cell>
          <cell r="B412" t="str">
            <v>Lókert Energetikai Kft.</v>
          </cell>
          <cell r="C412" t="str">
            <v>Kisbér</v>
          </cell>
          <cell r="D412" t="str">
            <v>elutasított</v>
          </cell>
          <cell r="E412" t="str">
            <v>2025. május</v>
          </cell>
          <cell r="F412" t="str">
            <v>ÉDÁSZ</v>
          </cell>
          <cell r="G412" t="str">
            <v> </v>
          </cell>
          <cell r="H412">
            <v>2</v>
          </cell>
          <cell r="I412" t="str">
            <v> </v>
          </cell>
          <cell r="J412" t="str">
            <v>igen</v>
          </cell>
          <cell r="K412" t="str">
            <v>szélerőmű</v>
          </cell>
          <cell r="L412" t="str">
            <v>WINDONSHORE</v>
          </cell>
          <cell r="M412" t="str">
            <v>igen</v>
          </cell>
          <cell r="N412" t="str">
            <v>nem</v>
          </cell>
          <cell r="O412" t="str">
            <v>nem</v>
          </cell>
          <cell r="P412">
            <v>2</v>
          </cell>
          <cell r="Q412">
            <v>0.01</v>
          </cell>
          <cell r="R412" t="str">
            <v>nem</v>
          </cell>
          <cell r="T412" t="str">
            <v>nem</v>
          </cell>
          <cell r="U412" t="str">
            <v>nem</v>
          </cell>
          <cell r="AF412">
            <v>49309</v>
          </cell>
          <cell r="BQ412" t="str">
            <v>Hiányos igénybejelentés</v>
          </cell>
        </row>
        <row r="413">
          <cell r="A413" t="str">
            <v>EED-4100</v>
          </cell>
          <cell r="B413" t="str">
            <v>SunSpecs Kft.</v>
          </cell>
          <cell r="C413" t="str">
            <v>Kisigmánd</v>
          </cell>
          <cell r="D413" t="str">
            <v>kiesett</v>
          </cell>
          <cell r="E413" t="str">
            <v>2026. június</v>
          </cell>
          <cell r="F413" t="str">
            <v>ÉDÁSZ</v>
          </cell>
          <cell r="G413" t="str">
            <v>KIGM</v>
          </cell>
          <cell r="H413">
            <v>5</v>
          </cell>
          <cell r="I413">
            <v>22</v>
          </cell>
          <cell r="J413" t="str">
            <v>igen</v>
          </cell>
          <cell r="K413" t="str">
            <v>fotovoltaikus</v>
          </cell>
          <cell r="L413" t="str">
            <v>SOLARPHOTOVO</v>
          </cell>
          <cell r="M413" t="str">
            <v>igen</v>
          </cell>
          <cell r="N413" t="str">
            <v>nem</v>
          </cell>
          <cell r="O413" t="str">
            <v>nem</v>
          </cell>
          <cell r="P413">
            <v>5</v>
          </cell>
          <cell r="Q413">
            <v>2.2999999999999998</v>
          </cell>
          <cell r="R413" t="str">
            <v>nem</v>
          </cell>
          <cell r="T413" t="str">
            <v>nem</v>
          </cell>
          <cell r="U413" t="str">
            <v>nem</v>
          </cell>
          <cell r="Y413" t="str">
            <v>KIGM 222    22.000</v>
          </cell>
          <cell r="AB413">
            <v>2</v>
          </cell>
          <cell r="AC413" t="str">
            <v>EDASZ_299   22.000</v>
          </cell>
          <cell r="AD413">
            <v>48944</v>
          </cell>
          <cell r="AF413">
            <v>50405</v>
          </cell>
          <cell r="BQ413" t="str">
            <v>54/2024 kormány rendelet</v>
          </cell>
        </row>
        <row r="414">
          <cell r="A414" t="str">
            <v>EED-4100</v>
          </cell>
          <cell r="B414" t="str">
            <v>SunSpecs Kft.</v>
          </cell>
          <cell r="C414" t="str">
            <v>Kisigmánd</v>
          </cell>
          <cell r="D414" t="str">
            <v>kiesett</v>
          </cell>
          <cell r="E414" t="str">
            <v>2026. június</v>
          </cell>
          <cell r="F414" t="str">
            <v>ÉDÁSZ</v>
          </cell>
          <cell r="G414" t="str">
            <v>KIGM</v>
          </cell>
          <cell r="H414">
            <v>2.2999999999999998</v>
          </cell>
          <cell r="I414">
            <v>22</v>
          </cell>
          <cell r="J414" t="str">
            <v>igen</v>
          </cell>
          <cell r="K414" t="str">
            <v>energiatároló</v>
          </cell>
          <cell r="L414" t="str">
            <v>BATTERYSTRG</v>
          </cell>
          <cell r="M414" t="str">
            <v>igen</v>
          </cell>
          <cell r="N414" t="str">
            <v>nem</v>
          </cell>
          <cell r="O414" t="str">
            <v>nem</v>
          </cell>
          <cell r="P414">
            <v>5</v>
          </cell>
          <cell r="Q414">
            <v>2.2999999999999998</v>
          </cell>
          <cell r="R414" t="str">
            <v>nem</v>
          </cell>
          <cell r="S414">
            <v>4.7</v>
          </cell>
          <cell r="T414" t="str">
            <v>nem</v>
          </cell>
          <cell r="U414" t="str">
            <v>nem</v>
          </cell>
          <cell r="Y414" t="str">
            <v>KIGM 222    22.000</v>
          </cell>
          <cell r="AB414">
            <v>2</v>
          </cell>
          <cell r="AC414" t="str">
            <v>EDASZ_299   22.000</v>
          </cell>
          <cell r="AD414">
            <v>48944</v>
          </cell>
          <cell r="AE414">
            <v>48944</v>
          </cell>
          <cell r="AF414">
            <v>50405</v>
          </cell>
          <cell r="BQ414" t="str">
            <v>54/2024 kormány rendelet</v>
          </cell>
        </row>
        <row r="415">
          <cell r="A415" t="str">
            <v>EED-4101</v>
          </cell>
          <cell r="B415" t="str">
            <v>CTP Management Hungary Kft.</v>
          </cell>
          <cell r="C415" t="str">
            <v>Komárom</v>
          </cell>
          <cell r="D415" t="str">
            <v>elutasított</v>
          </cell>
          <cell r="E415" t="str">
            <v>2025. január</v>
          </cell>
          <cell r="F415" t="str">
            <v>ÉDÁSZ</v>
          </cell>
          <cell r="G415" t="str">
            <v> </v>
          </cell>
          <cell r="H415">
            <v>1</v>
          </cell>
          <cell r="I415" t="str">
            <v> </v>
          </cell>
          <cell r="J415" t="str">
            <v>igen</v>
          </cell>
          <cell r="K415" t="str">
            <v>fotovoltaikus</v>
          </cell>
          <cell r="L415" t="str">
            <v>SOLARPHOTOVO</v>
          </cell>
          <cell r="M415" t="str">
            <v>igen</v>
          </cell>
          <cell r="N415" t="str">
            <v>nem</v>
          </cell>
          <cell r="O415" t="str">
            <v>nem</v>
          </cell>
          <cell r="P415">
            <v>1</v>
          </cell>
          <cell r="Q415">
            <v>0</v>
          </cell>
          <cell r="R415" t="str">
            <v>nem</v>
          </cell>
          <cell r="T415" t="str">
            <v>nem</v>
          </cell>
          <cell r="U415" t="str">
            <v>nem</v>
          </cell>
          <cell r="AF415">
            <v>49309</v>
          </cell>
          <cell r="BQ415" t="str">
            <v>Hiányos igénybejelentés</v>
          </cell>
        </row>
        <row r="416">
          <cell r="A416" t="str">
            <v>EED-4102</v>
          </cell>
          <cell r="B416" t="str">
            <v>PETES 2019 Szolgáltató Kft.</v>
          </cell>
          <cell r="C416" t="str">
            <v>Koroncó</v>
          </cell>
          <cell r="D416" t="str">
            <v>kiesett</v>
          </cell>
          <cell r="E416" t="str">
            <v>2025. január</v>
          </cell>
          <cell r="F416" t="str">
            <v>ÉDÁSZ</v>
          </cell>
          <cell r="G416" t="str">
            <v>TET_</v>
          </cell>
          <cell r="H416">
            <v>0.499</v>
          </cell>
          <cell r="I416">
            <v>22</v>
          </cell>
          <cell r="J416" t="str">
            <v>igen</v>
          </cell>
          <cell r="K416" t="str">
            <v>fotovoltaikus</v>
          </cell>
          <cell r="L416" t="str">
            <v>SOLARPHOTOVO</v>
          </cell>
          <cell r="M416" t="str">
            <v>igen</v>
          </cell>
          <cell r="N416" t="str">
            <v>nem</v>
          </cell>
          <cell r="O416" t="str">
            <v>nem</v>
          </cell>
          <cell r="P416">
            <v>0.499</v>
          </cell>
          <cell r="Q416">
            <v>0.01</v>
          </cell>
          <cell r="R416" t="str">
            <v>nem</v>
          </cell>
          <cell r="T416" t="str">
            <v>nem</v>
          </cell>
          <cell r="U416" t="str">
            <v>nem</v>
          </cell>
          <cell r="Y416" t="str">
            <v>TET  221    22.000</v>
          </cell>
          <cell r="AB416">
            <v>2</v>
          </cell>
          <cell r="AC416" t="str">
            <v>EDASZ_300   22.000</v>
          </cell>
          <cell r="AD416">
            <v>48944</v>
          </cell>
          <cell r="AF416">
            <v>50405</v>
          </cell>
          <cell r="BQ416" t="str">
            <v>54/2024 kormány rendelet</v>
          </cell>
        </row>
        <row r="417">
          <cell r="A417" t="str">
            <v>EED-4103</v>
          </cell>
          <cell r="B417" t="str">
            <v>Nap-On Fourth Kft.</v>
          </cell>
          <cell r="C417" t="str">
            <v>Köcsk</v>
          </cell>
          <cell r="D417" t="str">
            <v>kiesett</v>
          </cell>
          <cell r="E417" t="str">
            <v>2027. szeptember</v>
          </cell>
          <cell r="F417" t="str">
            <v>ÉDÁSZ</v>
          </cell>
          <cell r="G417" t="str">
            <v>CELD</v>
          </cell>
          <cell r="H417">
            <v>4.99</v>
          </cell>
          <cell r="I417">
            <v>22</v>
          </cell>
          <cell r="J417" t="str">
            <v>igen</v>
          </cell>
          <cell r="K417" t="str">
            <v>fotovoltaikus</v>
          </cell>
          <cell r="L417" t="str">
            <v>SOLARPHOTOVO</v>
          </cell>
          <cell r="M417" t="str">
            <v>igen</v>
          </cell>
          <cell r="N417" t="str">
            <v>nem</v>
          </cell>
          <cell r="O417" t="str">
            <v>nem</v>
          </cell>
          <cell r="P417">
            <v>4.99</v>
          </cell>
          <cell r="Q417">
            <v>0.16</v>
          </cell>
          <cell r="R417" t="str">
            <v>nem</v>
          </cell>
          <cell r="T417" t="str">
            <v>nem</v>
          </cell>
          <cell r="U417" t="str">
            <v>nem</v>
          </cell>
          <cell r="Y417" t="str">
            <v>CELD 22C    22.000</v>
          </cell>
          <cell r="AB417">
            <v>2</v>
          </cell>
          <cell r="AC417" t="str">
            <v>EDASZ_301   22.000</v>
          </cell>
          <cell r="AD417">
            <v>48944</v>
          </cell>
          <cell r="AF417">
            <v>50405</v>
          </cell>
          <cell r="BQ417" t="str">
            <v>54/2024 kormány rendelet</v>
          </cell>
        </row>
        <row r="418">
          <cell r="A418" t="str">
            <v>EED-4104</v>
          </cell>
          <cell r="B418" t="str">
            <v>Simon Plastics Kft.</v>
          </cell>
          <cell r="C418" t="str">
            <v>Kőszárhegy</v>
          </cell>
          <cell r="D418" t="str">
            <v>kiesett</v>
          </cell>
          <cell r="E418" t="str">
            <v>2024. július</v>
          </cell>
          <cell r="F418" t="str">
            <v>ÉDÁSZ</v>
          </cell>
          <cell r="G418" t="str">
            <v>SZBA</v>
          </cell>
          <cell r="H418">
            <v>0.4</v>
          </cell>
          <cell r="I418">
            <v>0.4</v>
          </cell>
          <cell r="J418" t="str">
            <v>igen</v>
          </cell>
          <cell r="K418" t="str">
            <v>energiatároló</v>
          </cell>
          <cell r="L418" t="str">
            <v>BATTERYSTRG</v>
          </cell>
          <cell r="M418" t="str">
            <v>igen</v>
          </cell>
          <cell r="N418" t="str">
            <v>igen</v>
          </cell>
          <cell r="O418" t="str">
            <v>nem</v>
          </cell>
          <cell r="P418">
            <v>0.4</v>
          </cell>
          <cell r="Q418">
            <v>0.4</v>
          </cell>
          <cell r="R418" t="str">
            <v>nem</v>
          </cell>
          <cell r="S418">
            <v>0.86</v>
          </cell>
          <cell r="T418" t="str">
            <v>nem</v>
          </cell>
          <cell r="U418" t="str">
            <v>nem</v>
          </cell>
          <cell r="Y418" t="str">
            <v>SZBA 222    22.000</v>
          </cell>
          <cell r="AB418">
            <v>1</v>
          </cell>
          <cell r="AC418" t="str">
            <v>EDASZ_85    22.000</v>
          </cell>
          <cell r="AD418">
            <v>48213</v>
          </cell>
          <cell r="AE418">
            <v>48213</v>
          </cell>
          <cell r="AF418">
            <v>50040</v>
          </cell>
          <cell r="BQ418" t="str">
            <v>54/2024 kormány rendelet</v>
          </cell>
        </row>
        <row r="419">
          <cell r="A419" t="str">
            <v>EED-4105</v>
          </cell>
          <cell r="B419" t="str">
            <v>Simon Plastics Kft.</v>
          </cell>
          <cell r="C419" t="str">
            <v>Kőszárhegy</v>
          </cell>
          <cell r="D419" t="str">
            <v>kiesett</v>
          </cell>
          <cell r="E419" t="str">
            <v>2024. július</v>
          </cell>
          <cell r="F419" t="str">
            <v>ÉDÁSZ</v>
          </cell>
          <cell r="G419" t="str">
            <v>SZBA</v>
          </cell>
          <cell r="H419">
            <v>1</v>
          </cell>
          <cell r="I419">
            <v>0.4</v>
          </cell>
          <cell r="J419" t="str">
            <v>igen</v>
          </cell>
          <cell r="K419" t="str">
            <v>energiatároló</v>
          </cell>
          <cell r="L419" t="str">
            <v>BATTERYSTRG</v>
          </cell>
          <cell r="M419" t="str">
            <v>igen</v>
          </cell>
          <cell r="N419" t="str">
            <v>igen</v>
          </cell>
          <cell r="O419" t="str">
            <v>nem</v>
          </cell>
          <cell r="P419">
            <v>1</v>
          </cell>
          <cell r="Q419">
            <v>1</v>
          </cell>
          <cell r="R419" t="str">
            <v>nem</v>
          </cell>
          <cell r="S419">
            <v>2</v>
          </cell>
          <cell r="T419" t="str">
            <v>nem</v>
          </cell>
          <cell r="U419" t="str">
            <v>nem</v>
          </cell>
          <cell r="Y419" t="str">
            <v>SZBA 222    22.000</v>
          </cell>
          <cell r="AB419">
            <v>1</v>
          </cell>
          <cell r="AC419" t="str">
            <v>EDASZ_86    22.000</v>
          </cell>
          <cell r="AD419">
            <v>48213</v>
          </cell>
          <cell r="AE419">
            <v>48213</v>
          </cell>
          <cell r="AF419">
            <v>50040</v>
          </cell>
          <cell r="BQ419" t="str">
            <v>54/2024 kormány rendelet</v>
          </cell>
        </row>
        <row r="420">
          <cell r="A420" t="str">
            <v>EED-4106</v>
          </cell>
          <cell r="B420" t="str">
            <v>CIBO Fejlesztési Kft.</v>
          </cell>
          <cell r="C420" t="str">
            <v>Kunsziget</v>
          </cell>
          <cell r="D420" t="str">
            <v>kiesett</v>
          </cell>
          <cell r="E420" t="str">
            <v>2028. december</v>
          </cell>
          <cell r="F420" t="str">
            <v>ÉDÁSZ</v>
          </cell>
          <cell r="G420" t="str">
            <v>Új_E</v>
          </cell>
          <cell r="H420">
            <v>49.99</v>
          </cell>
          <cell r="I420">
            <v>132</v>
          </cell>
          <cell r="J420" t="str">
            <v>igen</v>
          </cell>
          <cell r="K420" t="str">
            <v>szélerőmű</v>
          </cell>
          <cell r="L420" t="str">
            <v>WINDONSHORE</v>
          </cell>
          <cell r="M420" t="str">
            <v>igen</v>
          </cell>
          <cell r="N420" t="str">
            <v>nem</v>
          </cell>
          <cell r="O420" t="str">
            <v>nem</v>
          </cell>
          <cell r="P420">
            <v>49.99</v>
          </cell>
          <cell r="Q420">
            <v>0.1</v>
          </cell>
          <cell r="R420" t="str">
            <v>nem</v>
          </cell>
          <cell r="T420" t="str">
            <v>nem</v>
          </cell>
          <cell r="U420" t="str">
            <v>nem</v>
          </cell>
          <cell r="Y420" t="str">
            <v>KSZIG22W1   22.000</v>
          </cell>
          <cell r="AB420">
            <v>6</v>
          </cell>
          <cell r="AC420" t="str">
            <v>EDASZ_557   22.000</v>
          </cell>
          <cell r="AD420">
            <v>52596</v>
          </cell>
          <cell r="AF420">
            <v>53327</v>
          </cell>
          <cell r="BQ420" t="str">
            <v>54/2024 kormány rendelet</v>
          </cell>
        </row>
        <row r="421">
          <cell r="A421" t="str">
            <v>EED-4107</v>
          </cell>
          <cell r="B421" t="str">
            <v>DATASTEP Kft.</v>
          </cell>
          <cell r="C421" t="str">
            <v>Lábatlan</v>
          </cell>
          <cell r="D421" t="str">
            <v>kiesett</v>
          </cell>
          <cell r="E421" t="str">
            <v>2026. április</v>
          </cell>
          <cell r="F421" t="str">
            <v>ÉDÁSZ</v>
          </cell>
          <cell r="G421" t="str">
            <v>LABA</v>
          </cell>
          <cell r="H421">
            <v>5</v>
          </cell>
          <cell r="I421">
            <v>22</v>
          </cell>
          <cell r="J421" t="str">
            <v>igen</v>
          </cell>
          <cell r="K421" t="str">
            <v>energiatároló</v>
          </cell>
          <cell r="L421" t="str">
            <v>BATTERYSTRG</v>
          </cell>
          <cell r="M421" t="str">
            <v>igen</v>
          </cell>
          <cell r="N421" t="str">
            <v>nem</v>
          </cell>
          <cell r="O421" t="str">
            <v>nem</v>
          </cell>
          <cell r="P421">
            <v>5</v>
          </cell>
          <cell r="Q421">
            <v>5</v>
          </cell>
          <cell r="R421" t="str">
            <v>igen</v>
          </cell>
          <cell r="S421">
            <v>15</v>
          </cell>
          <cell r="T421" t="str">
            <v>nem</v>
          </cell>
          <cell r="U421" t="str">
            <v>nem</v>
          </cell>
          <cell r="Y421" t="str">
            <v>LABA 222    22.000</v>
          </cell>
          <cell r="AB421">
            <v>1</v>
          </cell>
          <cell r="AC421" t="str">
            <v>EDASZ_87    22.000</v>
          </cell>
          <cell r="AD421">
            <v>48213</v>
          </cell>
          <cell r="AE421">
            <v>48213</v>
          </cell>
          <cell r="AF421">
            <v>50040</v>
          </cell>
          <cell r="BQ421" t="str">
            <v>54/2024 kormány rendelet</v>
          </cell>
        </row>
        <row r="422">
          <cell r="A422" t="str">
            <v>EED-4108</v>
          </cell>
          <cell r="B422" t="str">
            <v>STS PowerPlant Kft.</v>
          </cell>
          <cell r="C422" t="str">
            <v>Lébény</v>
          </cell>
          <cell r="D422" t="str">
            <v>kiesett</v>
          </cell>
          <cell r="E422" t="str">
            <v>2028. december</v>
          </cell>
          <cell r="F422" t="str">
            <v>ÉDÁSZ</v>
          </cell>
          <cell r="G422" t="str">
            <v>OTTE</v>
          </cell>
          <cell r="H422">
            <v>16</v>
          </cell>
          <cell r="I422">
            <v>22</v>
          </cell>
          <cell r="J422" t="str">
            <v>igen</v>
          </cell>
          <cell r="K422" t="str">
            <v>fotovoltaikus</v>
          </cell>
          <cell r="L422" t="str">
            <v>SOLARPHOTOVO</v>
          </cell>
          <cell r="M422" t="str">
            <v>igen</v>
          </cell>
          <cell r="N422" t="str">
            <v>nem</v>
          </cell>
          <cell r="O422" t="str">
            <v>nem</v>
          </cell>
          <cell r="P422">
            <v>16</v>
          </cell>
          <cell r="Q422">
            <v>4</v>
          </cell>
          <cell r="R422" t="str">
            <v>nem</v>
          </cell>
          <cell r="T422" t="str">
            <v>nem</v>
          </cell>
          <cell r="U422" t="str">
            <v>nem</v>
          </cell>
          <cell r="Y422" t="str">
            <v>OTTE 221    22.000</v>
          </cell>
          <cell r="AB422" t="str">
            <v>2B</v>
          </cell>
          <cell r="AC422" t="str">
            <v>EDASZ_302   22.000</v>
          </cell>
          <cell r="AD422">
            <v>50405</v>
          </cell>
          <cell r="AF422">
            <v>50405</v>
          </cell>
          <cell r="BQ422" t="str">
            <v>54/2024 kormány rendelet</v>
          </cell>
        </row>
        <row r="423">
          <cell r="A423" t="str">
            <v>EED-4108</v>
          </cell>
          <cell r="B423" t="str">
            <v>STS PowerPlant Kft.</v>
          </cell>
          <cell r="C423" t="str">
            <v>Lébény</v>
          </cell>
          <cell r="D423" t="str">
            <v>kiesett</v>
          </cell>
          <cell r="E423" t="str">
            <v>2028. december</v>
          </cell>
          <cell r="F423" t="str">
            <v>ÉDÁSZ</v>
          </cell>
          <cell r="G423" t="str">
            <v>OTTE</v>
          </cell>
          <cell r="H423">
            <v>4</v>
          </cell>
          <cell r="I423">
            <v>22</v>
          </cell>
          <cell r="J423" t="str">
            <v>igen</v>
          </cell>
          <cell r="K423" t="str">
            <v>energiatároló</v>
          </cell>
          <cell r="L423" t="str">
            <v>BATTERYSTRG</v>
          </cell>
          <cell r="M423" t="str">
            <v>igen</v>
          </cell>
          <cell r="N423" t="str">
            <v>nem</v>
          </cell>
          <cell r="O423" t="str">
            <v>nem</v>
          </cell>
          <cell r="P423">
            <v>16</v>
          </cell>
          <cell r="Q423">
            <v>4</v>
          </cell>
          <cell r="R423" t="str">
            <v>nem</v>
          </cell>
          <cell r="S423">
            <v>16</v>
          </cell>
          <cell r="T423" t="str">
            <v>nem</v>
          </cell>
          <cell r="U423" t="str">
            <v>nem</v>
          </cell>
          <cell r="Y423" t="str">
            <v>OTTE 221    22.000</v>
          </cell>
          <cell r="AB423" t="str">
            <v>2B</v>
          </cell>
          <cell r="AC423" t="str">
            <v>EDASZ_302   22.000</v>
          </cell>
          <cell r="AD423">
            <v>50405</v>
          </cell>
          <cell r="AE423">
            <v>50405</v>
          </cell>
          <cell r="AF423">
            <v>50405</v>
          </cell>
          <cell r="BQ423" t="str">
            <v>54/2024 kormány rendelet</v>
          </cell>
        </row>
        <row r="424">
          <cell r="A424" t="str">
            <v>EED-4109</v>
          </cell>
          <cell r="B424" t="str">
            <v>TRASHURE.HU Zrt.</v>
          </cell>
          <cell r="C424" t="str">
            <v>Lenti</v>
          </cell>
          <cell r="D424" t="str">
            <v>kiesett</v>
          </cell>
          <cell r="E424" t="str">
            <v>2024. június</v>
          </cell>
          <cell r="F424" t="str">
            <v>ÉDÁSZ</v>
          </cell>
          <cell r="G424" t="str">
            <v>LENT</v>
          </cell>
          <cell r="H424">
            <v>1.4</v>
          </cell>
          <cell r="I424">
            <v>22</v>
          </cell>
          <cell r="J424" t="str">
            <v>igen</v>
          </cell>
          <cell r="K424" t="str">
            <v>depóniagáz</v>
          </cell>
          <cell r="L424" t="str">
            <v>OTHERRES</v>
          </cell>
          <cell r="M424" t="str">
            <v>igen</v>
          </cell>
          <cell r="N424" t="str">
            <v>nem</v>
          </cell>
          <cell r="O424" t="str">
            <v>nem</v>
          </cell>
          <cell r="P424">
            <v>1.4</v>
          </cell>
          <cell r="Q424">
            <v>0.5</v>
          </cell>
          <cell r="R424" t="str">
            <v>nem</v>
          </cell>
          <cell r="T424" t="str">
            <v>nem</v>
          </cell>
          <cell r="U424" t="str">
            <v>nem</v>
          </cell>
          <cell r="Y424" t="str">
            <v>LENT 22B    22.000</v>
          </cell>
          <cell r="AB424">
            <v>1</v>
          </cell>
          <cell r="AC424" t="str">
            <v>EDASZ_88    22.000</v>
          </cell>
          <cell r="AD424">
            <v>48213</v>
          </cell>
          <cell r="AE424">
            <v>48213</v>
          </cell>
          <cell r="AF424">
            <v>50040</v>
          </cell>
          <cell r="BQ424" t="str">
            <v>54/2024 kormány rendelet</v>
          </cell>
        </row>
        <row r="425">
          <cell r="A425" t="str">
            <v>EED-4110</v>
          </cell>
          <cell r="B425" t="str">
            <v>Jánossomorja Asset Holding Kft.</v>
          </cell>
          <cell r="C425" t="str">
            <v>Lovasberény</v>
          </cell>
          <cell r="D425" t="str">
            <v>kiesett</v>
          </cell>
          <cell r="E425" t="str">
            <v>2026. december</v>
          </cell>
          <cell r="F425" t="str">
            <v>ÉDÁSZ</v>
          </cell>
          <cell r="G425" t="str">
            <v>Új_P</v>
          </cell>
          <cell r="H425">
            <v>50</v>
          </cell>
          <cell r="I425">
            <v>132</v>
          </cell>
          <cell r="J425" t="str">
            <v>igen</v>
          </cell>
          <cell r="K425" t="str">
            <v>fotovoltaikus</v>
          </cell>
          <cell r="L425" t="str">
            <v>SOLARPHOTOVO</v>
          </cell>
          <cell r="M425" t="str">
            <v>igen</v>
          </cell>
          <cell r="N425" t="str">
            <v>nem</v>
          </cell>
          <cell r="O425" t="str">
            <v>nem</v>
          </cell>
          <cell r="P425">
            <v>50</v>
          </cell>
          <cell r="Q425">
            <v>5.16</v>
          </cell>
          <cell r="R425" t="str">
            <v>nem</v>
          </cell>
          <cell r="T425" t="str">
            <v>nem</v>
          </cell>
          <cell r="U425" t="str">
            <v>nem</v>
          </cell>
          <cell r="Y425" t="str">
            <v>LOVB 221    22.000</v>
          </cell>
          <cell r="AB425">
            <v>6</v>
          </cell>
          <cell r="AC425" t="str">
            <v>EDASZ_558   22.000</v>
          </cell>
          <cell r="AD425">
            <v>52596</v>
          </cell>
          <cell r="AF425">
            <v>53327</v>
          </cell>
          <cell r="BQ425" t="str">
            <v>54/2024 kormány rendelet</v>
          </cell>
        </row>
        <row r="426">
          <cell r="A426" t="str">
            <v>EED-4110</v>
          </cell>
          <cell r="B426" t="str">
            <v>Jánossomorja Asset Holding Kft.</v>
          </cell>
          <cell r="C426" t="str">
            <v>Lovasberény</v>
          </cell>
          <cell r="D426" t="str">
            <v>kiesett</v>
          </cell>
          <cell r="E426" t="str">
            <v>2026. december</v>
          </cell>
          <cell r="F426" t="str">
            <v>ÉDÁSZ</v>
          </cell>
          <cell r="G426" t="str">
            <v>Új_P</v>
          </cell>
          <cell r="H426">
            <v>50</v>
          </cell>
          <cell r="I426">
            <v>132</v>
          </cell>
          <cell r="J426" t="str">
            <v>igen</v>
          </cell>
          <cell r="K426" t="str">
            <v>energiatároló</v>
          </cell>
          <cell r="L426" t="str">
            <v>BATTERYSTRG</v>
          </cell>
          <cell r="M426" t="str">
            <v>igen</v>
          </cell>
          <cell r="N426" t="str">
            <v>nem</v>
          </cell>
          <cell r="O426" t="str">
            <v>nem</v>
          </cell>
          <cell r="P426">
            <v>50</v>
          </cell>
          <cell r="Q426">
            <v>5.16</v>
          </cell>
          <cell r="R426" t="str">
            <v>nem</v>
          </cell>
          <cell r="S426">
            <v>100</v>
          </cell>
          <cell r="T426" t="str">
            <v>nem</v>
          </cell>
          <cell r="U426" t="str">
            <v>nem</v>
          </cell>
          <cell r="Y426" t="str">
            <v>LOVB 221    22.000</v>
          </cell>
          <cell r="AB426">
            <v>6</v>
          </cell>
          <cell r="AC426" t="str">
            <v>EDASZ_558   22.000</v>
          </cell>
          <cell r="AD426">
            <v>52596</v>
          </cell>
          <cell r="AF426">
            <v>53327</v>
          </cell>
          <cell r="BQ426" t="str">
            <v>54/2024 kormány rendelet</v>
          </cell>
        </row>
        <row r="427">
          <cell r="A427" t="str">
            <v>EED-4111</v>
          </cell>
          <cell r="B427" t="str">
            <v>Jánossomorja Asset Holding Kft.</v>
          </cell>
          <cell r="C427" t="str">
            <v>Lovasberény</v>
          </cell>
          <cell r="D427" t="str">
            <v>kiesett</v>
          </cell>
          <cell r="E427" t="str">
            <v>2026. december</v>
          </cell>
          <cell r="F427" t="str">
            <v>ÉDÁSZ</v>
          </cell>
          <cell r="G427" t="str">
            <v>Új_P</v>
          </cell>
          <cell r="H427">
            <v>50</v>
          </cell>
          <cell r="I427">
            <v>132</v>
          </cell>
          <cell r="J427" t="str">
            <v>igen</v>
          </cell>
          <cell r="K427" t="str">
            <v>fotovoltaikus</v>
          </cell>
          <cell r="L427" t="str">
            <v>SOLARPHOTOVO</v>
          </cell>
          <cell r="M427" t="str">
            <v>igen</v>
          </cell>
          <cell r="N427" t="str">
            <v>nem</v>
          </cell>
          <cell r="O427" t="str">
            <v>nem</v>
          </cell>
          <cell r="P427">
            <v>50</v>
          </cell>
          <cell r="Q427">
            <v>5.16</v>
          </cell>
          <cell r="R427" t="str">
            <v>nem</v>
          </cell>
          <cell r="T427" t="str">
            <v>nem</v>
          </cell>
          <cell r="U427" t="str">
            <v>nem</v>
          </cell>
          <cell r="Y427" t="str">
            <v>LOVB 222    22.000</v>
          </cell>
          <cell r="AB427">
            <v>6</v>
          </cell>
          <cell r="AC427" t="str">
            <v>EDASZ_559   22.000</v>
          </cell>
          <cell r="AD427">
            <v>52596</v>
          </cell>
          <cell r="AF427">
            <v>53327</v>
          </cell>
          <cell r="BQ427" t="str">
            <v>54/2024 kormány rendelet</v>
          </cell>
        </row>
        <row r="428">
          <cell r="A428" t="str">
            <v>EED-4111</v>
          </cell>
          <cell r="B428" t="str">
            <v>Jánossomorja Asset Holding Kft.</v>
          </cell>
          <cell r="C428" t="str">
            <v>Lovasberény</v>
          </cell>
          <cell r="D428" t="str">
            <v>kiesett</v>
          </cell>
          <cell r="E428" t="str">
            <v>2026. december</v>
          </cell>
          <cell r="F428" t="str">
            <v>ÉDÁSZ</v>
          </cell>
          <cell r="G428" t="str">
            <v>Új_P</v>
          </cell>
          <cell r="H428">
            <v>50</v>
          </cell>
          <cell r="I428">
            <v>132</v>
          </cell>
          <cell r="J428" t="str">
            <v>igen</v>
          </cell>
          <cell r="K428" t="str">
            <v>energiatároló</v>
          </cell>
          <cell r="L428" t="str">
            <v>BATTERYSTRG</v>
          </cell>
          <cell r="M428" t="str">
            <v>igen</v>
          </cell>
          <cell r="N428" t="str">
            <v>nem</v>
          </cell>
          <cell r="O428" t="str">
            <v>nem</v>
          </cell>
          <cell r="P428">
            <v>50</v>
          </cell>
          <cell r="Q428">
            <v>5.16</v>
          </cell>
          <cell r="R428" t="str">
            <v>nem</v>
          </cell>
          <cell r="S428">
            <v>100</v>
          </cell>
          <cell r="T428" t="str">
            <v>nem</v>
          </cell>
          <cell r="U428" t="str">
            <v>nem</v>
          </cell>
          <cell r="Y428" t="str">
            <v>LOVB 222    22.000</v>
          </cell>
          <cell r="AB428">
            <v>6</v>
          </cell>
          <cell r="AC428" t="str">
            <v>EDASZ_559   22.000</v>
          </cell>
          <cell r="AD428">
            <v>52596</v>
          </cell>
          <cell r="AF428">
            <v>53327</v>
          </cell>
          <cell r="BQ428" t="str">
            <v>54/2024 kormány rendelet</v>
          </cell>
        </row>
        <row r="429">
          <cell r="A429" t="str">
            <v>EED-4112</v>
          </cell>
          <cell r="B429" t="str">
            <v>Jánossomorja Asset Holding Kft.</v>
          </cell>
          <cell r="C429" t="str">
            <v>Lovasberény</v>
          </cell>
          <cell r="D429" t="str">
            <v>kiesett</v>
          </cell>
          <cell r="E429" t="str">
            <v>2026. december</v>
          </cell>
          <cell r="F429" t="str">
            <v>ÉDÁSZ</v>
          </cell>
          <cell r="G429" t="str">
            <v>Új_P</v>
          </cell>
          <cell r="H429">
            <v>20</v>
          </cell>
          <cell r="I429">
            <v>132</v>
          </cell>
          <cell r="J429" t="str">
            <v>igen</v>
          </cell>
          <cell r="K429" t="str">
            <v>fotovoltaikus</v>
          </cell>
          <cell r="L429" t="str">
            <v>SOLARPHOTOVO</v>
          </cell>
          <cell r="M429" t="str">
            <v>igen</v>
          </cell>
          <cell r="N429" t="str">
            <v>nem</v>
          </cell>
          <cell r="O429" t="str">
            <v>nem</v>
          </cell>
          <cell r="P429">
            <v>20</v>
          </cell>
          <cell r="Q429">
            <v>2.1</v>
          </cell>
          <cell r="R429" t="str">
            <v>nem</v>
          </cell>
          <cell r="T429" t="str">
            <v>nem</v>
          </cell>
          <cell r="U429" t="str">
            <v>nem</v>
          </cell>
          <cell r="Y429" t="str">
            <v>LOVB 223    22.000</v>
          </cell>
          <cell r="AB429">
            <v>6</v>
          </cell>
          <cell r="AC429" t="str">
            <v>EDASZ_560   22.000</v>
          </cell>
          <cell r="AD429">
            <v>52596</v>
          </cell>
          <cell r="AF429">
            <v>53327</v>
          </cell>
          <cell r="BQ429" t="str">
            <v>54/2024 kormány rendelet</v>
          </cell>
        </row>
        <row r="430">
          <cell r="A430" t="str">
            <v>EED-4112</v>
          </cell>
          <cell r="B430" t="str">
            <v>Jánossomorja Asset Holding Kft.</v>
          </cell>
          <cell r="C430" t="str">
            <v>Lovasberény</v>
          </cell>
          <cell r="D430" t="str">
            <v>kiesett</v>
          </cell>
          <cell r="E430" t="str">
            <v>2026. december</v>
          </cell>
          <cell r="F430" t="str">
            <v>ÉDÁSZ</v>
          </cell>
          <cell r="G430" t="str">
            <v>Új_P</v>
          </cell>
          <cell r="H430">
            <v>20</v>
          </cell>
          <cell r="I430">
            <v>132</v>
          </cell>
          <cell r="J430" t="str">
            <v>igen</v>
          </cell>
          <cell r="K430" t="str">
            <v>energiatároló</v>
          </cell>
          <cell r="L430" t="str">
            <v>BATTERYSTRG</v>
          </cell>
          <cell r="M430" t="str">
            <v>igen</v>
          </cell>
          <cell r="N430" t="str">
            <v>nem</v>
          </cell>
          <cell r="O430" t="str">
            <v>nem</v>
          </cell>
          <cell r="P430">
            <v>20</v>
          </cell>
          <cell r="Q430">
            <v>2.1</v>
          </cell>
          <cell r="R430" t="str">
            <v>nem</v>
          </cell>
          <cell r="S430">
            <v>40</v>
          </cell>
          <cell r="T430" t="str">
            <v>nem</v>
          </cell>
          <cell r="U430" t="str">
            <v>nem</v>
          </cell>
          <cell r="Y430" t="str">
            <v>LOVB 223    22.000</v>
          </cell>
          <cell r="AB430">
            <v>6</v>
          </cell>
          <cell r="AC430" t="str">
            <v>EDASZ_560   22.000</v>
          </cell>
          <cell r="AD430">
            <v>52596</v>
          </cell>
          <cell r="AF430">
            <v>53327</v>
          </cell>
          <cell r="BQ430" t="str">
            <v>54/2024 kormány rendelet</v>
          </cell>
        </row>
        <row r="431">
          <cell r="A431" t="str">
            <v>EED-4113</v>
          </cell>
          <cell r="B431" t="str">
            <v>ZETE Energy Kft.</v>
          </cell>
          <cell r="C431" t="str">
            <v>Mecsér</v>
          </cell>
          <cell r="D431" t="str">
            <v>kiesett</v>
          </cell>
          <cell r="E431" t="str">
            <v>2029. október</v>
          </cell>
          <cell r="F431" t="str">
            <v>ÉDÁSZ</v>
          </cell>
          <cell r="G431" t="str">
            <v>Új_E</v>
          </cell>
          <cell r="H431">
            <v>30</v>
          </cell>
          <cell r="I431">
            <v>132</v>
          </cell>
          <cell r="J431" t="str">
            <v>igen</v>
          </cell>
          <cell r="K431" t="str">
            <v>szélerőmű</v>
          </cell>
          <cell r="L431" t="str">
            <v>WINDONSHORE</v>
          </cell>
          <cell r="M431" t="str">
            <v>igen</v>
          </cell>
          <cell r="N431" t="str">
            <v>nem</v>
          </cell>
          <cell r="O431" t="str">
            <v>nem</v>
          </cell>
          <cell r="P431">
            <v>30</v>
          </cell>
          <cell r="Q431">
            <v>0.42</v>
          </cell>
          <cell r="R431" t="str">
            <v>nem</v>
          </cell>
          <cell r="T431" t="str">
            <v>nem</v>
          </cell>
          <cell r="U431" t="str">
            <v>nem</v>
          </cell>
          <cell r="Y431" t="str">
            <v>KSZIG22W3   22.000</v>
          </cell>
          <cell r="AB431">
            <v>6</v>
          </cell>
          <cell r="AC431" t="str">
            <v>EDASZ_561   22.000</v>
          </cell>
          <cell r="AD431">
            <v>52596</v>
          </cell>
          <cell r="AF431">
            <v>53327</v>
          </cell>
          <cell r="BQ431" t="str">
            <v>54/2024 kormány rendelet</v>
          </cell>
        </row>
        <row r="432">
          <cell r="A432" t="str">
            <v>EED-4114</v>
          </cell>
          <cell r="B432" t="str">
            <v>ALTEO Energiaszolgáltató Nyrt.</v>
          </cell>
          <cell r="C432" t="str">
            <v>Mecsér</v>
          </cell>
          <cell r="D432" t="str">
            <v>kiesett</v>
          </cell>
          <cell r="E432" t="str">
            <v>2026. január</v>
          </cell>
          <cell r="F432" t="str">
            <v>ÉDÁSZ</v>
          </cell>
          <cell r="G432" t="str">
            <v>Új_E</v>
          </cell>
          <cell r="H432">
            <v>49.5</v>
          </cell>
          <cell r="I432">
            <v>132</v>
          </cell>
          <cell r="J432" t="str">
            <v>igen</v>
          </cell>
          <cell r="K432" t="str">
            <v>szélerőmű</v>
          </cell>
          <cell r="L432" t="str">
            <v>WINDONSHORE</v>
          </cell>
          <cell r="M432" t="str">
            <v>igen</v>
          </cell>
          <cell r="N432" t="str">
            <v>nem</v>
          </cell>
          <cell r="O432" t="str">
            <v>nem</v>
          </cell>
          <cell r="P432">
            <v>49.5</v>
          </cell>
          <cell r="Q432">
            <v>0</v>
          </cell>
          <cell r="R432" t="str">
            <v>nem</v>
          </cell>
          <cell r="T432" t="str">
            <v>nem</v>
          </cell>
          <cell r="U432" t="str">
            <v>nem</v>
          </cell>
          <cell r="Y432" t="str">
            <v>KSZIG22W2   22.000</v>
          </cell>
          <cell r="AB432">
            <v>6</v>
          </cell>
          <cell r="AC432" t="str">
            <v>EDASZ_562   22.000</v>
          </cell>
          <cell r="AD432">
            <v>52596</v>
          </cell>
          <cell r="AF432">
            <v>53327</v>
          </cell>
          <cell r="BQ432" t="str">
            <v>54/2024 kormány rendelet</v>
          </cell>
        </row>
        <row r="433">
          <cell r="A433" t="str">
            <v>EED-4115</v>
          </cell>
          <cell r="B433" t="str">
            <v>SolarMore Kft.</v>
          </cell>
          <cell r="C433" t="str">
            <v>Mesteri</v>
          </cell>
          <cell r="D433" t="str">
            <v>kiesett</v>
          </cell>
          <cell r="E433" t="str">
            <v>2029. január</v>
          </cell>
          <cell r="F433" t="str">
            <v>ÉDÁSZ</v>
          </cell>
          <cell r="G433" t="str">
            <v>Új_C</v>
          </cell>
          <cell r="H433">
            <v>49.95</v>
          </cell>
          <cell r="I433">
            <v>132</v>
          </cell>
          <cell r="J433" t="str">
            <v>igen</v>
          </cell>
          <cell r="K433" t="str">
            <v>fotovoltaikus</v>
          </cell>
          <cell r="L433" t="str">
            <v>SOLARPHOTOVO</v>
          </cell>
          <cell r="M433" t="str">
            <v>igen</v>
          </cell>
          <cell r="N433" t="str">
            <v>nem</v>
          </cell>
          <cell r="O433" t="str">
            <v>nem</v>
          </cell>
          <cell r="P433">
            <v>49.95</v>
          </cell>
          <cell r="Q433">
            <v>0.1</v>
          </cell>
          <cell r="R433" t="str">
            <v>nem</v>
          </cell>
          <cell r="T433" t="str">
            <v>nem</v>
          </cell>
          <cell r="U433" t="str">
            <v>nem</v>
          </cell>
          <cell r="Y433" t="str">
            <v>MEST 221    22.000</v>
          </cell>
          <cell r="AB433">
            <v>6</v>
          </cell>
          <cell r="AC433" t="str">
            <v>EDASZ_563   22.000</v>
          </cell>
          <cell r="AD433">
            <v>52596</v>
          </cell>
          <cell r="AF433">
            <v>53327</v>
          </cell>
          <cell r="BQ433" t="str">
            <v>54/2024 kormány rendelet</v>
          </cell>
        </row>
        <row r="434">
          <cell r="A434" t="str">
            <v>EED-4115</v>
          </cell>
          <cell r="B434" t="str">
            <v>SolarMore Kft.</v>
          </cell>
          <cell r="C434" t="str">
            <v>Mesteri</v>
          </cell>
          <cell r="D434" t="str">
            <v>kiesett</v>
          </cell>
          <cell r="E434" t="str">
            <v>2029. január</v>
          </cell>
          <cell r="F434" t="str">
            <v>ÉDÁSZ</v>
          </cell>
          <cell r="G434" t="str">
            <v>Új_C</v>
          </cell>
          <cell r="H434">
            <v>12.48</v>
          </cell>
          <cell r="I434">
            <v>132</v>
          </cell>
          <cell r="J434" t="str">
            <v>igen</v>
          </cell>
          <cell r="K434" t="str">
            <v>szélerőmű</v>
          </cell>
          <cell r="L434" t="str">
            <v>WINDONSHORE</v>
          </cell>
          <cell r="M434" t="str">
            <v>igen</v>
          </cell>
          <cell r="N434" t="str">
            <v>nem</v>
          </cell>
          <cell r="O434" t="str">
            <v>nem</v>
          </cell>
          <cell r="P434">
            <v>0</v>
          </cell>
          <cell r="Q434">
            <v>0</v>
          </cell>
          <cell r="T434" t="str">
            <v>nem</v>
          </cell>
          <cell r="U434" t="str">
            <v>nem</v>
          </cell>
          <cell r="Y434" t="str">
            <v>MEST 221    22.000</v>
          </cell>
          <cell r="AB434">
            <v>6</v>
          </cell>
          <cell r="AC434" t="str">
            <v>EDASZ_563   22.000</v>
          </cell>
          <cell r="AD434">
            <v>52596</v>
          </cell>
          <cell r="AF434">
            <v>53327</v>
          </cell>
          <cell r="BQ434" t="str">
            <v>54/2024 kormány rendelet</v>
          </cell>
        </row>
        <row r="435">
          <cell r="A435" t="str">
            <v>EED-4116</v>
          </cell>
          <cell r="B435" t="str">
            <v>SolarMore Kft.</v>
          </cell>
          <cell r="C435" t="str">
            <v>Mesteri</v>
          </cell>
          <cell r="D435" t="str">
            <v>kiesett</v>
          </cell>
          <cell r="E435" t="str">
            <v>2029. január</v>
          </cell>
          <cell r="F435" t="str">
            <v>ÉDÁSZ</v>
          </cell>
          <cell r="G435" t="str">
            <v>Új_C</v>
          </cell>
          <cell r="H435">
            <v>49.95</v>
          </cell>
          <cell r="I435">
            <v>132</v>
          </cell>
          <cell r="J435" t="str">
            <v>igen</v>
          </cell>
          <cell r="K435" t="str">
            <v>fotovoltaikus</v>
          </cell>
          <cell r="L435" t="str">
            <v>SOLARPHOTOVO</v>
          </cell>
          <cell r="M435" t="str">
            <v>igen</v>
          </cell>
          <cell r="N435" t="str">
            <v>nem</v>
          </cell>
          <cell r="O435" t="str">
            <v>nem</v>
          </cell>
          <cell r="P435">
            <v>49.95</v>
          </cell>
          <cell r="Q435">
            <v>0.1</v>
          </cell>
          <cell r="R435" t="str">
            <v>nem</v>
          </cell>
          <cell r="T435" t="str">
            <v>nem</v>
          </cell>
          <cell r="U435" t="str">
            <v>nem</v>
          </cell>
          <cell r="Y435" t="str">
            <v>MEST 222    22.000</v>
          </cell>
          <cell r="AB435">
            <v>6</v>
          </cell>
          <cell r="AC435" t="str">
            <v>EDASZ_564   22.000</v>
          </cell>
          <cell r="AD435">
            <v>52596</v>
          </cell>
          <cell r="AF435">
            <v>53327</v>
          </cell>
          <cell r="BQ435" t="str">
            <v>54/2024 kormány rendelet</v>
          </cell>
        </row>
        <row r="436">
          <cell r="A436" t="str">
            <v>EED-4116</v>
          </cell>
          <cell r="B436" t="str">
            <v>SolarMore Kft.</v>
          </cell>
          <cell r="C436" t="str">
            <v>Mesteri</v>
          </cell>
          <cell r="D436" t="str">
            <v>kiesett</v>
          </cell>
          <cell r="E436" t="str">
            <v>2029. január</v>
          </cell>
          <cell r="F436" t="str">
            <v>ÉDÁSZ</v>
          </cell>
          <cell r="G436" t="str">
            <v>Új_C</v>
          </cell>
          <cell r="H436">
            <v>12.48</v>
          </cell>
          <cell r="I436">
            <v>132</v>
          </cell>
          <cell r="J436" t="str">
            <v>igen</v>
          </cell>
          <cell r="K436" t="str">
            <v>szélerőmű</v>
          </cell>
          <cell r="L436" t="str">
            <v>WINDONSHORE</v>
          </cell>
          <cell r="M436" t="str">
            <v>igen</v>
          </cell>
          <cell r="N436" t="str">
            <v>nem</v>
          </cell>
          <cell r="O436" t="str">
            <v>nem</v>
          </cell>
          <cell r="P436">
            <v>0</v>
          </cell>
          <cell r="Q436">
            <v>0</v>
          </cell>
          <cell r="T436" t="str">
            <v>nem</v>
          </cell>
          <cell r="U436" t="str">
            <v>nem</v>
          </cell>
          <cell r="Y436" t="str">
            <v>MEST 222    22.000</v>
          </cell>
          <cell r="AB436">
            <v>6</v>
          </cell>
          <cell r="AC436" t="str">
            <v>EDASZ_564   22.000</v>
          </cell>
          <cell r="AD436">
            <v>52596</v>
          </cell>
          <cell r="AF436">
            <v>53327</v>
          </cell>
          <cell r="BQ436" t="str">
            <v>54/2024 kormány rendelet</v>
          </cell>
        </row>
        <row r="437">
          <cell r="A437" t="str">
            <v>EED-4117</v>
          </cell>
          <cell r="B437" t="str">
            <v>Euronergy Neso Kft.</v>
          </cell>
          <cell r="C437" t="str">
            <v>Mocsa</v>
          </cell>
          <cell r="D437" t="str">
            <v>kiesett</v>
          </cell>
          <cell r="E437" t="str">
            <v>2026. június</v>
          </cell>
          <cell r="F437" t="str">
            <v>ÉDÁSZ</v>
          </cell>
          <cell r="G437" t="str">
            <v>KIGM</v>
          </cell>
          <cell r="H437">
            <v>49</v>
          </cell>
          <cell r="I437">
            <v>132</v>
          </cell>
          <cell r="J437" t="str">
            <v>igen</v>
          </cell>
          <cell r="K437" t="str">
            <v>szélerőmű</v>
          </cell>
          <cell r="L437" t="str">
            <v>WINDONSHORE</v>
          </cell>
          <cell r="M437" t="str">
            <v>igen</v>
          </cell>
          <cell r="N437" t="str">
            <v>nem</v>
          </cell>
          <cell r="O437" t="str">
            <v>nem</v>
          </cell>
          <cell r="P437">
            <v>49</v>
          </cell>
          <cell r="Q437">
            <v>49</v>
          </cell>
          <cell r="R437" t="str">
            <v>nem</v>
          </cell>
          <cell r="T437" t="str">
            <v>nem</v>
          </cell>
          <cell r="U437" t="str">
            <v>nem</v>
          </cell>
          <cell r="Y437" t="str">
            <v>KIGM 22W    22.000</v>
          </cell>
          <cell r="AB437">
            <v>3</v>
          </cell>
          <cell r="AC437" t="str">
            <v>EDASZ_494   22.000</v>
          </cell>
          <cell r="AD437">
            <v>51135</v>
          </cell>
          <cell r="AF437">
            <v>52231</v>
          </cell>
          <cell r="BQ437" t="str">
            <v>54/2024 kormány rendelet</v>
          </cell>
        </row>
        <row r="438">
          <cell r="A438" t="str">
            <v>EED-4117</v>
          </cell>
          <cell r="B438" t="str">
            <v>Euronergy Neso Kft.</v>
          </cell>
          <cell r="C438" t="str">
            <v>Mocsa</v>
          </cell>
          <cell r="D438" t="str">
            <v>kiesett</v>
          </cell>
          <cell r="E438" t="str">
            <v>2026. június</v>
          </cell>
          <cell r="F438" t="str">
            <v>ÉDÁSZ</v>
          </cell>
          <cell r="G438" t="str">
            <v>KIGM</v>
          </cell>
          <cell r="H438">
            <v>49</v>
          </cell>
          <cell r="I438">
            <v>132</v>
          </cell>
          <cell r="J438" t="str">
            <v>igen</v>
          </cell>
          <cell r="K438" t="str">
            <v>energiatároló</v>
          </cell>
          <cell r="L438" t="str">
            <v>BATTERYSTRG</v>
          </cell>
          <cell r="M438" t="str">
            <v>igen</v>
          </cell>
          <cell r="N438" t="str">
            <v>nem</v>
          </cell>
          <cell r="O438" t="str">
            <v>nem</v>
          </cell>
          <cell r="P438">
            <v>49</v>
          </cell>
          <cell r="Q438">
            <v>49</v>
          </cell>
          <cell r="R438" t="str">
            <v>nem</v>
          </cell>
          <cell r="S438">
            <v>98</v>
          </cell>
          <cell r="T438" t="str">
            <v>nem</v>
          </cell>
          <cell r="U438" t="str">
            <v>nem</v>
          </cell>
          <cell r="Y438" t="str">
            <v>KIGM 22W    22.000</v>
          </cell>
          <cell r="AB438">
            <v>3</v>
          </cell>
          <cell r="AC438" t="str">
            <v>EDASZ_494   22.000</v>
          </cell>
          <cell r="AD438">
            <v>51135</v>
          </cell>
          <cell r="AE438">
            <v>51135</v>
          </cell>
          <cell r="AF438">
            <v>52231</v>
          </cell>
          <cell r="BQ438" t="str">
            <v>54/2024 kormány rendelet</v>
          </cell>
        </row>
        <row r="439">
          <cell r="A439" t="str">
            <v>EED-4118</v>
          </cell>
          <cell r="B439" t="str">
            <v>Magyar "AGRÁR-HÁZ" Külkereskedelmi Szolgáltató Kft.</v>
          </cell>
          <cell r="C439" t="str">
            <v>Mór</v>
          </cell>
          <cell r="D439" t="str">
            <v>kiesett</v>
          </cell>
          <cell r="E439" t="str">
            <v>2025. június</v>
          </cell>
          <cell r="F439" t="str">
            <v>ÉDÁSZ</v>
          </cell>
          <cell r="G439" t="str">
            <v>MOR_</v>
          </cell>
          <cell r="H439">
            <v>6</v>
          </cell>
          <cell r="I439">
            <v>22</v>
          </cell>
          <cell r="J439" t="str">
            <v>igen</v>
          </cell>
          <cell r="K439" t="str">
            <v>fotovoltaikus</v>
          </cell>
          <cell r="L439" t="str">
            <v>SOLARPHOTOVO</v>
          </cell>
          <cell r="M439" t="str">
            <v>igen</v>
          </cell>
          <cell r="N439" t="str">
            <v>nem</v>
          </cell>
          <cell r="O439" t="str">
            <v>nem</v>
          </cell>
          <cell r="P439">
            <v>6</v>
          </cell>
          <cell r="Q439">
            <v>0.02</v>
          </cell>
          <cell r="R439" t="str">
            <v>nem</v>
          </cell>
          <cell r="T439" t="str">
            <v>nem</v>
          </cell>
          <cell r="U439" t="str">
            <v>nem</v>
          </cell>
          <cell r="Y439" t="str">
            <v>MOR  221    22.000</v>
          </cell>
          <cell r="AB439">
            <v>2</v>
          </cell>
          <cell r="AC439" t="str">
            <v>EDASZ_303   22.000</v>
          </cell>
          <cell r="AD439">
            <v>48944</v>
          </cell>
          <cell r="AF439">
            <v>50405</v>
          </cell>
          <cell r="BQ439" t="str">
            <v>54/2024 kormány rendelet</v>
          </cell>
        </row>
        <row r="440">
          <cell r="A440" t="str">
            <v>EED-4119</v>
          </cell>
          <cell r="B440" t="str">
            <v>ER-FÉM Zrt.</v>
          </cell>
          <cell r="C440" t="str">
            <v>Mór</v>
          </cell>
          <cell r="D440" t="str">
            <v>kiesett</v>
          </cell>
          <cell r="E440" t="str">
            <v>2025. december</v>
          </cell>
          <cell r="F440" t="str">
            <v>ÉDÁSZ</v>
          </cell>
          <cell r="G440" t="str">
            <v>MOR_</v>
          </cell>
          <cell r="H440">
            <v>1</v>
          </cell>
          <cell r="I440">
            <v>22</v>
          </cell>
          <cell r="J440" t="str">
            <v>igen</v>
          </cell>
          <cell r="K440" t="str">
            <v>fotovoltaikus</v>
          </cell>
          <cell r="L440" t="str">
            <v>SOLARPHOTOVO</v>
          </cell>
          <cell r="M440" t="str">
            <v>igen</v>
          </cell>
          <cell r="N440" t="str">
            <v>nem</v>
          </cell>
          <cell r="O440" t="str">
            <v>nem</v>
          </cell>
          <cell r="P440">
            <v>1</v>
          </cell>
          <cell r="Q440">
            <v>0.01</v>
          </cell>
          <cell r="R440" t="str">
            <v>nem</v>
          </cell>
          <cell r="T440" t="str">
            <v>nem</v>
          </cell>
          <cell r="U440" t="str">
            <v>nem</v>
          </cell>
          <cell r="Y440" t="str">
            <v>MOR  221    22.000</v>
          </cell>
          <cell r="AB440">
            <v>2</v>
          </cell>
          <cell r="AC440" t="str">
            <v>EDASZ_304   22.000</v>
          </cell>
          <cell r="AD440">
            <v>48944</v>
          </cell>
          <cell r="AF440">
            <v>50405</v>
          </cell>
          <cell r="BQ440" t="str">
            <v>54/2024 kormány rendelet</v>
          </cell>
        </row>
        <row r="441">
          <cell r="A441" t="str">
            <v>EED-4120</v>
          </cell>
          <cell r="B441" t="str">
            <v>Globertatis Kft.</v>
          </cell>
          <cell r="C441" t="str">
            <v>Mosonmagyaróvár</v>
          </cell>
          <cell r="D441" t="str">
            <v>kiesett</v>
          </cell>
          <cell r="E441" t="str">
            <v>2026. október</v>
          </cell>
          <cell r="F441" t="str">
            <v>ÉDÁSZ</v>
          </cell>
          <cell r="G441" t="str">
            <v>MOVR</v>
          </cell>
          <cell r="H441">
            <v>15</v>
          </cell>
          <cell r="I441">
            <v>22</v>
          </cell>
          <cell r="J441" t="str">
            <v>igen</v>
          </cell>
          <cell r="K441" t="str">
            <v>energiatároló</v>
          </cell>
          <cell r="L441" t="str">
            <v>BATTERYSTRG</v>
          </cell>
          <cell r="M441" t="str">
            <v>igen</v>
          </cell>
          <cell r="N441" t="str">
            <v>nem</v>
          </cell>
          <cell r="O441" t="str">
            <v>nem</v>
          </cell>
          <cell r="P441">
            <v>15</v>
          </cell>
          <cell r="Q441">
            <v>15</v>
          </cell>
          <cell r="R441" t="str">
            <v>nem</v>
          </cell>
          <cell r="S441">
            <v>37.5</v>
          </cell>
          <cell r="T441" t="str">
            <v>nem</v>
          </cell>
          <cell r="U441" t="str">
            <v>nem</v>
          </cell>
          <cell r="Y441" t="str">
            <v>MOVR 226    22.000</v>
          </cell>
          <cell r="AB441">
            <v>1</v>
          </cell>
          <cell r="AC441" t="str">
            <v>EDASZ_89    22.000</v>
          </cell>
          <cell r="AD441">
            <v>48213</v>
          </cell>
          <cell r="AE441">
            <v>48213</v>
          </cell>
          <cell r="AF441">
            <v>50040</v>
          </cell>
          <cell r="BQ441" t="str">
            <v>54/2024 kormány rendelet</v>
          </cell>
        </row>
        <row r="442">
          <cell r="A442" t="str">
            <v>EED-4121</v>
          </cell>
          <cell r="B442" t="str">
            <v>PANNON Green Power Kővágóörs Észak Kft.</v>
          </cell>
          <cell r="C442" t="str">
            <v>Nagyalásony</v>
          </cell>
          <cell r="D442" t="str">
            <v>kiesett</v>
          </cell>
          <cell r="E442" t="str">
            <v>2027. június</v>
          </cell>
          <cell r="F442" t="str">
            <v>ÉDÁSZ</v>
          </cell>
          <cell r="G442" t="str">
            <v>PAPA</v>
          </cell>
          <cell r="H442">
            <v>4.99</v>
          </cell>
          <cell r="I442">
            <v>22</v>
          </cell>
          <cell r="J442" t="str">
            <v>igen</v>
          </cell>
          <cell r="K442" t="str">
            <v>energiatároló</v>
          </cell>
          <cell r="L442" t="str">
            <v>BATTERYSTRG</v>
          </cell>
          <cell r="M442" t="str">
            <v>igen</v>
          </cell>
          <cell r="N442" t="str">
            <v>nem</v>
          </cell>
          <cell r="O442" t="str">
            <v>nem</v>
          </cell>
          <cell r="P442">
            <v>4.99</v>
          </cell>
          <cell r="Q442">
            <v>4.99</v>
          </cell>
          <cell r="R442" t="str">
            <v>nem</v>
          </cell>
          <cell r="S442">
            <v>10</v>
          </cell>
          <cell r="T442" t="str">
            <v>nem</v>
          </cell>
          <cell r="U442" t="str">
            <v>nem</v>
          </cell>
          <cell r="Y442" t="str">
            <v>PAPA 221    22.000</v>
          </cell>
          <cell r="AB442">
            <v>1</v>
          </cell>
          <cell r="AC442" t="str">
            <v>EDASZ_90    22.000</v>
          </cell>
          <cell r="AD442">
            <v>48213</v>
          </cell>
          <cell r="AE442">
            <v>48213</v>
          </cell>
          <cell r="AF442">
            <v>50040</v>
          </cell>
          <cell r="BQ442" t="str">
            <v>54/2024 kormány rendelet</v>
          </cell>
        </row>
        <row r="443">
          <cell r="A443" t="str">
            <v>EED-4122</v>
          </cell>
          <cell r="B443" t="str">
            <v>TRASHURE.HU Zrt.</v>
          </cell>
          <cell r="C443" t="str">
            <v>Nagykölked</v>
          </cell>
          <cell r="D443" t="str">
            <v>kiesett</v>
          </cell>
          <cell r="E443" t="str">
            <v>2024. június</v>
          </cell>
          <cell r="F443" t="str">
            <v>ÉDÁSZ</v>
          </cell>
          <cell r="G443" t="str">
            <v>KORM</v>
          </cell>
          <cell r="H443">
            <v>1.4</v>
          </cell>
          <cell r="I443">
            <v>22</v>
          </cell>
          <cell r="J443" t="str">
            <v>igen</v>
          </cell>
          <cell r="K443" t="str">
            <v>depóniagáz</v>
          </cell>
          <cell r="L443" t="str">
            <v>OTHERRES</v>
          </cell>
          <cell r="M443" t="str">
            <v>igen</v>
          </cell>
          <cell r="N443" t="str">
            <v>nem</v>
          </cell>
          <cell r="O443" t="str">
            <v>nem</v>
          </cell>
          <cell r="P443">
            <v>1.4</v>
          </cell>
          <cell r="Q443">
            <v>0.5</v>
          </cell>
          <cell r="R443" t="str">
            <v>nem</v>
          </cell>
          <cell r="T443" t="str">
            <v>nem</v>
          </cell>
          <cell r="U443" t="str">
            <v>nem</v>
          </cell>
          <cell r="Y443" t="str">
            <v>KORM 221    22.000</v>
          </cell>
          <cell r="AB443">
            <v>1</v>
          </cell>
          <cell r="AC443" t="str">
            <v>EDASZ_91    22.000</v>
          </cell>
          <cell r="AD443">
            <v>48213</v>
          </cell>
          <cell r="AE443">
            <v>48213</v>
          </cell>
          <cell r="AF443">
            <v>50040</v>
          </cell>
          <cell r="BQ443" t="str">
            <v>54/2024 kormány rendelet</v>
          </cell>
        </row>
        <row r="444">
          <cell r="A444" t="str">
            <v>EED-4123</v>
          </cell>
          <cell r="B444" t="str">
            <v>Langa Hungary Kft.</v>
          </cell>
          <cell r="C444" t="str">
            <v>Nagykölked</v>
          </cell>
          <cell r="D444" t="str">
            <v>kiesett</v>
          </cell>
          <cell r="E444" t="str">
            <v>2026. június</v>
          </cell>
          <cell r="F444" t="str">
            <v>ÉDÁSZ</v>
          </cell>
          <cell r="G444" t="str">
            <v>Új_L</v>
          </cell>
          <cell r="H444">
            <v>8</v>
          </cell>
          <cell r="I444">
            <v>22</v>
          </cell>
          <cell r="J444" t="str">
            <v>igen</v>
          </cell>
          <cell r="K444" t="str">
            <v>fotovoltaikus</v>
          </cell>
          <cell r="L444" t="str">
            <v>SOLARPHOTOVO</v>
          </cell>
          <cell r="M444" t="str">
            <v>igen</v>
          </cell>
          <cell r="N444" t="str">
            <v>nem</v>
          </cell>
          <cell r="O444" t="str">
            <v>nem</v>
          </cell>
          <cell r="P444">
            <v>8</v>
          </cell>
          <cell r="Q444">
            <v>3</v>
          </cell>
          <cell r="R444" t="str">
            <v>nem</v>
          </cell>
          <cell r="T444" t="str">
            <v>nem</v>
          </cell>
          <cell r="U444" t="str">
            <v>nem</v>
          </cell>
          <cell r="Y444" t="str">
            <v>HALO 223    22.000</v>
          </cell>
          <cell r="AB444">
            <v>6</v>
          </cell>
          <cell r="AC444" t="str">
            <v>EDASZ_565   22.000</v>
          </cell>
          <cell r="AD444">
            <v>52596</v>
          </cell>
          <cell r="AF444">
            <v>53327</v>
          </cell>
          <cell r="BQ444" t="str">
            <v>54/2024 kormány rendelet</v>
          </cell>
        </row>
        <row r="445">
          <cell r="A445" t="str">
            <v>EED-4123</v>
          </cell>
          <cell r="B445" t="str">
            <v>Langa Hungary Kft.</v>
          </cell>
          <cell r="C445" t="str">
            <v>Nagykölked</v>
          </cell>
          <cell r="D445" t="str">
            <v>kiesett</v>
          </cell>
          <cell r="E445" t="str">
            <v>2026. június</v>
          </cell>
          <cell r="F445" t="str">
            <v>ÉDÁSZ</v>
          </cell>
          <cell r="G445" t="str">
            <v>Új_L</v>
          </cell>
          <cell r="H445">
            <v>3</v>
          </cell>
          <cell r="I445">
            <v>22</v>
          </cell>
          <cell r="J445" t="str">
            <v>igen</v>
          </cell>
          <cell r="K445" t="str">
            <v>energiatároló</v>
          </cell>
          <cell r="L445" t="str">
            <v>BATTERYSTRG</v>
          </cell>
          <cell r="M445" t="str">
            <v>igen</v>
          </cell>
          <cell r="N445" t="str">
            <v>nem</v>
          </cell>
          <cell r="O445" t="str">
            <v>nem</v>
          </cell>
          <cell r="P445">
            <v>8</v>
          </cell>
          <cell r="Q445">
            <v>3</v>
          </cell>
          <cell r="R445" t="str">
            <v>nem</v>
          </cell>
          <cell r="S445">
            <v>6</v>
          </cell>
          <cell r="T445" t="str">
            <v>nem</v>
          </cell>
          <cell r="U445" t="str">
            <v>nem</v>
          </cell>
          <cell r="Y445" t="str">
            <v>HALO 223    22.000</v>
          </cell>
          <cell r="AB445">
            <v>6</v>
          </cell>
          <cell r="AC445" t="str">
            <v>EDASZ_565   22.000</v>
          </cell>
          <cell r="AD445">
            <v>52596</v>
          </cell>
          <cell r="AE445">
            <v>52596</v>
          </cell>
          <cell r="AF445">
            <v>53327</v>
          </cell>
          <cell r="BQ445" t="str">
            <v>54/2024 kormány rendelet</v>
          </cell>
        </row>
        <row r="446">
          <cell r="A446" t="str">
            <v>EED-4124</v>
          </cell>
          <cell r="B446" t="str">
            <v>VILL4 Kft.</v>
          </cell>
          <cell r="C446" t="str">
            <v>Nagykölked</v>
          </cell>
          <cell r="D446" t="str">
            <v>kiesett</v>
          </cell>
          <cell r="E446" t="str">
            <v>2025. január</v>
          </cell>
          <cell r="F446" t="str">
            <v>ÉDÁSZ</v>
          </cell>
          <cell r="G446" t="str">
            <v>KORM</v>
          </cell>
          <cell r="H446">
            <v>1.4</v>
          </cell>
          <cell r="I446">
            <v>22</v>
          </cell>
          <cell r="J446" t="str">
            <v>igen</v>
          </cell>
          <cell r="K446" t="str">
            <v>fotovoltaikus</v>
          </cell>
          <cell r="L446" t="str">
            <v>SOLARPHOTOVO</v>
          </cell>
          <cell r="M446" t="str">
            <v>igen</v>
          </cell>
          <cell r="N446" t="str">
            <v>nem</v>
          </cell>
          <cell r="O446" t="str">
            <v>nem</v>
          </cell>
          <cell r="P446">
            <v>0.499</v>
          </cell>
          <cell r="Q446">
            <v>5.0000000000000001E-3</v>
          </cell>
          <cell r="R446" t="str">
            <v>nem</v>
          </cell>
          <cell r="T446" t="str">
            <v>nem</v>
          </cell>
          <cell r="U446" t="str">
            <v>nem</v>
          </cell>
          <cell r="Y446" t="str">
            <v>KORM 221    22.000</v>
          </cell>
          <cell r="AB446">
            <v>2</v>
          </cell>
          <cell r="AC446" t="str">
            <v>EDASZ_305   22.000</v>
          </cell>
          <cell r="AD446">
            <v>48944</v>
          </cell>
          <cell r="AF446">
            <v>50405</v>
          </cell>
          <cell r="BQ446" t="str">
            <v>54/2024 kormány rendelet</v>
          </cell>
        </row>
        <row r="447">
          <cell r="A447" t="str">
            <v>EED-4125</v>
          </cell>
          <cell r="B447" t="str">
            <v>Neszmély Energy Kft.</v>
          </cell>
          <cell r="C447" t="str">
            <v>Neszmély</v>
          </cell>
          <cell r="D447" t="str">
            <v>kiesett</v>
          </cell>
          <cell r="E447" t="str">
            <v>2025. június</v>
          </cell>
          <cell r="F447" t="str">
            <v>ÉDÁSZ</v>
          </cell>
          <cell r="G447" t="str">
            <v>Új_M</v>
          </cell>
          <cell r="H447">
            <v>20.75</v>
          </cell>
          <cell r="I447">
            <v>22</v>
          </cell>
          <cell r="J447" t="str">
            <v>igen</v>
          </cell>
          <cell r="K447" t="str">
            <v>fotovoltaikus</v>
          </cell>
          <cell r="L447" t="str">
            <v>SOLARPHOTOVO</v>
          </cell>
          <cell r="M447" t="str">
            <v>igen</v>
          </cell>
          <cell r="N447" t="str">
            <v>nem</v>
          </cell>
          <cell r="O447" t="str">
            <v>nem</v>
          </cell>
          <cell r="P447">
            <v>10</v>
          </cell>
          <cell r="Q447">
            <v>0.16</v>
          </cell>
          <cell r="R447" t="str">
            <v>nem</v>
          </cell>
          <cell r="T447" t="str">
            <v>nem</v>
          </cell>
          <cell r="U447" t="str">
            <v>nem</v>
          </cell>
          <cell r="Y447" t="str">
            <v>NESZ 221    22.000</v>
          </cell>
          <cell r="AB447">
            <v>6</v>
          </cell>
          <cell r="AC447" t="str">
            <v>EDASZ_566   22.000</v>
          </cell>
          <cell r="AD447">
            <v>52596</v>
          </cell>
          <cell r="AF447">
            <v>53327</v>
          </cell>
          <cell r="BQ447" t="str">
            <v>54/2024 kormány rendelet</v>
          </cell>
        </row>
        <row r="448">
          <cell r="A448" t="str">
            <v>EED-4125</v>
          </cell>
          <cell r="B448" t="str">
            <v>Neszmély Energy Kft.</v>
          </cell>
          <cell r="C448" t="str">
            <v>Neszmély</v>
          </cell>
          <cell r="D448" t="str">
            <v>kiesett</v>
          </cell>
          <cell r="E448" t="str">
            <v>2025. június</v>
          </cell>
          <cell r="F448" t="str">
            <v>ÉDÁSZ</v>
          </cell>
          <cell r="G448" t="str">
            <v>Új_M</v>
          </cell>
          <cell r="H448">
            <v>30</v>
          </cell>
          <cell r="I448">
            <v>22</v>
          </cell>
          <cell r="J448" t="str">
            <v>igen</v>
          </cell>
          <cell r="K448" t="str">
            <v>energiatároló</v>
          </cell>
          <cell r="L448" t="str">
            <v>BATTERYSTRG</v>
          </cell>
          <cell r="M448" t="str">
            <v>igen</v>
          </cell>
          <cell r="N448" t="str">
            <v>nem</v>
          </cell>
          <cell r="O448" t="str">
            <v>nem</v>
          </cell>
          <cell r="P448">
            <v>10</v>
          </cell>
          <cell r="Q448">
            <v>0.16</v>
          </cell>
          <cell r="R448" t="str">
            <v>nem</v>
          </cell>
          <cell r="S448">
            <v>30</v>
          </cell>
          <cell r="T448" t="str">
            <v>nem</v>
          </cell>
          <cell r="U448" t="str">
            <v>nem</v>
          </cell>
          <cell r="Y448" t="str">
            <v>NESZ 221    22.000</v>
          </cell>
          <cell r="AB448">
            <v>6</v>
          </cell>
          <cell r="AC448" t="str">
            <v>EDASZ_566   22.000</v>
          </cell>
          <cell r="AD448">
            <v>52596</v>
          </cell>
          <cell r="AF448">
            <v>53327</v>
          </cell>
          <cell r="BQ448" t="str">
            <v>54/2024 kormány rendelet</v>
          </cell>
        </row>
        <row r="449">
          <cell r="A449" t="str">
            <v>EED-4126</v>
          </cell>
          <cell r="B449" t="str">
            <v>Langa Hungary Kft.</v>
          </cell>
          <cell r="C449" t="str">
            <v>Nyergesújfalu</v>
          </cell>
          <cell r="D449" t="str">
            <v>kiesett</v>
          </cell>
          <cell r="E449" t="str">
            <v>2026. június</v>
          </cell>
          <cell r="F449" t="str">
            <v>ÉDÁSZ</v>
          </cell>
          <cell r="G449" t="str">
            <v>Új_D</v>
          </cell>
          <cell r="H449">
            <v>20</v>
          </cell>
          <cell r="I449">
            <v>132</v>
          </cell>
          <cell r="J449" t="str">
            <v>igen</v>
          </cell>
          <cell r="K449" t="str">
            <v>fotovoltaikus</v>
          </cell>
          <cell r="L449" t="str">
            <v>SOLARPHOTOVO</v>
          </cell>
          <cell r="M449" t="str">
            <v>igen</v>
          </cell>
          <cell r="N449" t="str">
            <v>nem</v>
          </cell>
          <cell r="O449" t="str">
            <v>nem</v>
          </cell>
          <cell r="P449">
            <v>20</v>
          </cell>
          <cell r="Q449">
            <v>8</v>
          </cell>
          <cell r="R449" t="str">
            <v>nem</v>
          </cell>
          <cell r="T449" t="str">
            <v>nem</v>
          </cell>
          <cell r="U449" t="str">
            <v>nem</v>
          </cell>
          <cell r="Y449" t="str">
            <v>NYUFP221    22.000</v>
          </cell>
          <cell r="AB449">
            <v>6</v>
          </cell>
          <cell r="AC449" t="str">
            <v>EDASZ_567   22.000</v>
          </cell>
          <cell r="AD449">
            <v>52596</v>
          </cell>
          <cell r="AF449">
            <v>53327</v>
          </cell>
          <cell r="BQ449" t="str">
            <v>54/2024 kormány rendelet</v>
          </cell>
        </row>
        <row r="450">
          <cell r="A450" t="str">
            <v>EED-4126</v>
          </cell>
          <cell r="B450" t="str">
            <v>Langa Hungary Kft.</v>
          </cell>
          <cell r="C450" t="str">
            <v>Nyergesújfalu</v>
          </cell>
          <cell r="D450" t="str">
            <v>kiesett</v>
          </cell>
          <cell r="E450" t="str">
            <v>2026. június</v>
          </cell>
          <cell r="F450" t="str">
            <v>ÉDÁSZ</v>
          </cell>
          <cell r="G450" t="str">
            <v>Új_D</v>
          </cell>
          <cell r="H450">
            <v>8</v>
          </cell>
          <cell r="I450">
            <v>132</v>
          </cell>
          <cell r="J450" t="str">
            <v>igen</v>
          </cell>
          <cell r="K450" t="str">
            <v>energiatároló</v>
          </cell>
          <cell r="L450" t="str">
            <v>BATTERYSTRG</v>
          </cell>
          <cell r="M450" t="str">
            <v>igen</v>
          </cell>
          <cell r="N450" t="str">
            <v>nem</v>
          </cell>
          <cell r="O450" t="str">
            <v>nem</v>
          </cell>
          <cell r="P450">
            <v>20</v>
          </cell>
          <cell r="Q450">
            <v>8</v>
          </cell>
          <cell r="R450" t="str">
            <v>nem</v>
          </cell>
          <cell r="S450">
            <v>16</v>
          </cell>
          <cell r="T450" t="str">
            <v>nem</v>
          </cell>
          <cell r="U450" t="str">
            <v>nem</v>
          </cell>
          <cell r="Y450" t="str">
            <v>NYUFP221    22.000</v>
          </cell>
          <cell r="AB450">
            <v>6</v>
          </cell>
          <cell r="AC450" t="str">
            <v>EDASZ_567   22.000</v>
          </cell>
          <cell r="AD450">
            <v>52596</v>
          </cell>
          <cell r="AE450">
            <v>52596</v>
          </cell>
          <cell r="AF450">
            <v>53327</v>
          </cell>
          <cell r="BQ450" t="str">
            <v>54/2024 kormány rendelet</v>
          </cell>
        </row>
        <row r="451">
          <cell r="A451" t="str">
            <v>EED-4127</v>
          </cell>
          <cell r="B451" t="str">
            <v>Electraplan-Termelő Kft.</v>
          </cell>
          <cell r="C451" t="str">
            <v>Nyirád</v>
          </cell>
          <cell r="D451" t="str">
            <v>kiesett</v>
          </cell>
          <cell r="E451" t="str">
            <v>2026. január</v>
          </cell>
          <cell r="F451" t="str">
            <v>ÉDÁSZ</v>
          </cell>
          <cell r="G451" t="str">
            <v>AJED</v>
          </cell>
          <cell r="H451">
            <v>0.499</v>
          </cell>
          <cell r="I451">
            <v>35</v>
          </cell>
          <cell r="J451" t="str">
            <v>igen</v>
          </cell>
          <cell r="K451" t="str">
            <v>fotovoltaikus</v>
          </cell>
          <cell r="L451" t="str">
            <v>SOLARPHOTOVO</v>
          </cell>
          <cell r="M451" t="str">
            <v>igen</v>
          </cell>
          <cell r="N451" t="str">
            <v>nem</v>
          </cell>
          <cell r="O451" t="str">
            <v>nem</v>
          </cell>
          <cell r="P451">
            <v>0.499</v>
          </cell>
          <cell r="Q451">
            <v>0.02</v>
          </cell>
          <cell r="R451" t="str">
            <v>nem</v>
          </cell>
          <cell r="T451" t="str">
            <v>nem</v>
          </cell>
          <cell r="U451" t="str">
            <v>nem</v>
          </cell>
          <cell r="Y451" t="str">
            <v>AJED 351    35.000</v>
          </cell>
          <cell r="AB451">
            <v>2</v>
          </cell>
          <cell r="AC451" t="str">
            <v>EDASZ_306   35.000</v>
          </cell>
          <cell r="AD451">
            <v>48944</v>
          </cell>
          <cell r="AF451">
            <v>50405</v>
          </cell>
          <cell r="BQ451" t="str">
            <v>54/2024 kormány rendelet</v>
          </cell>
        </row>
        <row r="452">
          <cell r="A452" t="str">
            <v>EED-4128</v>
          </cell>
          <cell r="B452" t="str">
            <v>Electraplan-Termelő Kft.</v>
          </cell>
          <cell r="C452" t="str">
            <v>Nyirád</v>
          </cell>
          <cell r="D452" t="str">
            <v>kiesett</v>
          </cell>
          <cell r="E452" t="str">
            <v>2026. január</v>
          </cell>
          <cell r="F452" t="str">
            <v>ÉDÁSZ</v>
          </cell>
          <cell r="G452" t="str">
            <v>AJED</v>
          </cell>
          <cell r="H452">
            <v>0.499</v>
          </cell>
          <cell r="I452">
            <v>35</v>
          </cell>
          <cell r="J452" t="str">
            <v>igen</v>
          </cell>
          <cell r="K452" t="str">
            <v>fotovoltaikus</v>
          </cell>
          <cell r="L452" t="str">
            <v>SOLARPHOTOVO</v>
          </cell>
          <cell r="M452" t="str">
            <v>igen</v>
          </cell>
          <cell r="N452" t="str">
            <v>nem</v>
          </cell>
          <cell r="O452" t="str">
            <v>nem</v>
          </cell>
          <cell r="P452">
            <v>0.499</v>
          </cell>
          <cell r="Q452">
            <v>0.02</v>
          </cell>
          <cell r="R452" t="str">
            <v>nem</v>
          </cell>
          <cell r="T452" t="str">
            <v>nem</v>
          </cell>
          <cell r="U452" t="str">
            <v>nem</v>
          </cell>
          <cell r="Y452" t="str">
            <v>AJED 351    35.000</v>
          </cell>
          <cell r="AB452">
            <v>2</v>
          </cell>
          <cell r="AC452" t="str">
            <v>EDASZ_307   35.000</v>
          </cell>
          <cell r="AD452">
            <v>48944</v>
          </cell>
          <cell r="AF452">
            <v>50405</v>
          </cell>
          <cell r="BQ452" t="str">
            <v>54/2024 kormány rendelet</v>
          </cell>
        </row>
        <row r="453">
          <cell r="A453" t="str">
            <v>EED-4128</v>
          </cell>
          <cell r="B453" t="str">
            <v>Electraplan-Termelő Kft.</v>
          </cell>
          <cell r="C453" t="str">
            <v>Nyirád</v>
          </cell>
          <cell r="D453" t="str">
            <v>kiesett</v>
          </cell>
          <cell r="E453" t="str">
            <v>2026. január</v>
          </cell>
          <cell r="F453" t="str">
            <v>ÉDÁSZ</v>
          </cell>
          <cell r="G453" t="str">
            <v>AJED</v>
          </cell>
          <cell r="H453">
            <v>0.499</v>
          </cell>
          <cell r="I453">
            <v>35</v>
          </cell>
          <cell r="J453" t="str">
            <v>igen</v>
          </cell>
          <cell r="K453" t="str">
            <v>energiatároló</v>
          </cell>
          <cell r="L453" t="str">
            <v>BATTERYSTRG</v>
          </cell>
          <cell r="M453" t="str">
            <v>igen</v>
          </cell>
          <cell r="N453" t="str">
            <v>nem</v>
          </cell>
          <cell r="O453" t="str">
            <v>nem</v>
          </cell>
          <cell r="P453">
            <v>0.499</v>
          </cell>
          <cell r="Q453">
            <v>0.02</v>
          </cell>
          <cell r="R453" t="str">
            <v>nem</v>
          </cell>
          <cell r="S453">
            <v>1</v>
          </cell>
          <cell r="T453" t="str">
            <v>nem</v>
          </cell>
          <cell r="U453" t="str">
            <v>nem</v>
          </cell>
          <cell r="Y453" t="str">
            <v>AJED 351    35.000</v>
          </cell>
          <cell r="AB453">
            <v>2</v>
          </cell>
          <cell r="AC453" t="str">
            <v>EDASZ_307   35.000</v>
          </cell>
          <cell r="AD453">
            <v>48944</v>
          </cell>
          <cell r="AF453">
            <v>50405</v>
          </cell>
          <cell r="BQ453" t="str">
            <v>54/2024 kormány rendelet</v>
          </cell>
        </row>
        <row r="454">
          <cell r="A454" t="str">
            <v>EED-4129</v>
          </cell>
          <cell r="B454" t="str">
            <v>Electraplan-Termelő Kft.</v>
          </cell>
          <cell r="C454" t="str">
            <v>Nyirád</v>
          </cell>
          <cell r="D454" t="str">
            <v>kiesett</v>
          </cell>
          <cell r="E454" t="str">
            <v>2026. január</v>
          </cell>
          <cell r="F454" t="str">
            <v>ÉDÁSZ</v>
          </cell>
          <cell r="G454" t="str">
            <v>AJED</v>
          </cell>
          <cell r="H454">
            <v>4.99</v>
          </cell>
          <cell r="I454">
            <v>35</v>
          </cell>
          <cell r="J454" t="str">
            <v>igen</v>
          </cell>
          <cell r="K454" t="str">
            <v>szélerőmű</v>
          </cell>
          <cell r="L454" t="str">
            <v>WINDONSHORE</v>
          </cell>
          <cell r="M454" t="str">
            <v>igen</v>
          </cell>
          <cell r="N454" t="str">
            <v>nem</v>
          </cell>
          <cell r="O454" t="str">
            <v>nem</v>
          </cell>
          <cell r="P454">
            <v>4.99</v>
          </cell>
          <cell r="Q454">
            <v>0.02</v>
          </cell>
          <cell r="R454" t="str">
            <v>nem</v>
          </cell>
          <cell r="T454" t="str">
            <v>nem</v>
          </cell>
          <cell r="U454" t="str">
            <v>nem</v>
          </cell>
          <cell r="Y454" t="str">
            <v>AJED 351    35.000</v>
          </cell>
          <cell r="AB454">
            <v>2</v>
          </cell>
          <cell r="AC454" t="str">
            <v>EDASZ_308   35.000</v>
          </cell>
          <cell r="AD454">
            <v>48944</v>
          </cell>
          <cell r="AF454">
            <v>50405</v>
          </cell>
          <cell r="BQ454" t="str">
            <v>54/2024 kormány rendelet</v>
          </cell>
        </row>
        <row r="455">
          <cell r="A455" t="str">
            <v>EED-4130</v>
          </cell>
          <cell r="B455" t="str">
            <v>Vulcano Solar Kft.</v>
          </cell>
          <cell r="C455" t="str">
            <v>Nyirád</v>
          </cell>
          <cell r="D455" t="str">
            <v>kiesett</v>
          </cell>
          <cell r="E455" t="str">
            <v>2025. október</v>
          </cell>
          <cell r="F455" t="str">
            <v>ÉDÁSZ</v>
          </cell>
          <cell r="G455" t="str">
            <v>Új_A</v>
          </cell>
          <cell r="H455">
            <v>100</v>
          </cell>
          <cell r="I455">
            <v>132</v>
          </cell>
          <cell r="J455" t="str">
            <v>igen</v>
          </cell>
          <cell r="K455" t="str">
            <v>fotovoltaikus</v>
          </cell>
          <cell r="L455" t="str">
            <v>SOLARPHOTOVO</v>
          </cell>
          <cell r="M455" t="str">
            <v>igen</v>
          </cell>
          <cell r="N455" t="str">
            <v>nem</v>
          </cell>
          <cell r="O455" t="str">
            <v>nem</v>
          </cell>
          <cell r="P455">
            <v>110</v>
          </cell>
          <cell r="Q455">
            <v>10.3</v>
          </cell>
          <cell r="R455" t="str">
            <v>nem</v>
          </cell>
          <cell r="T455" t="str">
            <v>nem</v>
          </cell>
          <cell r="U455" t="str">
            <v>nem</v>
          </cell>
          <cell r="Y455" t="str">
            <v>NYIRP221    22.000</v>
          </cell>
          <cell r="AB455">
            <v>6</v>
          </cell>
          <cell r="AC455" t="str">
            <v>EDASZ_568   22.000</v>
          </cell>
          <cell r="AD455">
            <v>52596</v>
          </cell>
          <cell r="AF455">
            <v>53327</v>
          </cell>
          <cell r="BQ455" t="str">
            <v>54/2024 kormány rendelet</v>
          </cell>
        </row>
        <row r="456">
          <cell r="A456" t="str">
            <v>EED-4130</v>
          </cell>
          <cell r="B456" t="str">
            <v>Vulcano Solar Kft.</v>
          </cell>
          <cell r="C456" t="str">
            <v>Nyirád</v>
          </cell>
          <cell r="D456" t="str">
            <v>kiesett</v>
          </cell>
          <cell r="E456" t="str">
            <v>2025. október</v>
          </cell>
          <cell r="F456" t="str">
            <v>ÉDÁSZ</v>
          </cell>
          <cell r="G456" t="str">
            <v>Új_A</v>
          </cell>
          <cell r="H456">
            <v>10</v>
          </cell>
          <cell r="I456">
            <v>132</v>
          </cell>
          <cell r="J456" t="str">
            <v>igen</v>
          </cell>
          <cell r="K456" t="str">
            <v>energiatároló</v>
          </cell>
          <cell r="L456" t="str">
            <v>BATTERYSTRG</v>
          </cell>
          <cell r="M456" t="str">
            <v>igen</v>
          </cell>
          <cell r="N456" t="str">
            <v>nem</v>
          </cell>
          <cell r="O456" t="str">
            <v>nem</v>
          </cell>
          <cell r="P456">
            <v>110</v>
          </cell>
          <cell r="Q456">
            <v>10.3</v>
          </cell>
          <cell r="R456" t="str">
            <v>nem</v>
          </cell>
          <cell r="S456">
            <v>20</v>
          </cell>
          <cell r="T456" t="str">
            <v>nem</v>
          </cell>
          <cell r="U456" t="str">
            <v>nem</v>
          </cell>
          <cell r="Y456" t="str">
            <v>NYIRP221    22.000</v>
          </cell>
          <cell r="AB456">
            <v>6</v>
          </cell>
          <cell r="AC456" t="str">
            <v>EDASZ_568   22.000</v>
          </cell>
          <cell r="AD456">
            <v>52596</v>
          </cell>
          <cell r="AE456">
            <v>52596</v>
          </cell>
          <cell r="AF456">
            <v>53327</v>
          </cell>
          <cell r="BQ456" t="str">
            <v>54/2024 kormány rendelet</v>
          </cell>
        </row>
        <row r="457">
          <cell r="A457" t="str">
            <v>EED-4131</v>
          </cell>
          <cell r="B457" t="str">
            <v>Electraplan-Termelő Kft.</v>
          </cell>
          <cell r="C457" t="str">
            <v>Nyirád</v>
          </cell>
          <cell r="D457" t="str">
            <v>kiesett</v>
          </cell>
          <cell r="E457" t="str">
            <v>2026. január</v>
          </cell>
          <cell r="F457" t="str">
            <v>ÉDÁSZ</v>
          </cell>
          <cell r="G457" t="str">
            <v>AJED</v>
          </cell>
          <cell r="H457">
            <v>0.499</v>
          </cell>
          <cell r="I457">
            <v>35</v>
          </cell>
          <cell r="J457" t="str">
            <v>igen</v>
          </cell>
          <cell r="K457" t="str">
            <v>fotovoltaikus</v>
          </cell>
          <cell r="L457" t="str">
            <v>SOLARPHOTOVO</v>
          </cell>
          <cell r="M457" t="str">
            <v>igen</v>
          </cell>
          <cell r="N457" t="str">
            <v>nem</v>
          </cell>
          <cell r="O457" t="str">
            <v>nem</v>
          </cell>
          <cell r="P457">
            <v>0.499</v>
          </cell>
          <cell r="Q457">
            <v>0.02</v>
          </cell>
          <cell r="R457" t="str">
            <v>nem</v>
          </cell>
          <cell r="T457" t="str">
            <v>nem</v>
          </cell>
          <cell r="U457" t="str">
            <v>nem</v>
          </cell>
          <cell r="Y457" t="str">
            <v>AJED 351    35.000</v>
          </cell>
          <cell r="AB457">
            <v>2</v>
          </cell>
          <cell r="AC457" t="str">
            <v>EDASZ_309   35.000</v>
          </cell>
          <cell r="AD457">
            <v>48944</v>
          </cell>
          <cell r="AF457">
            <v>50405</v>
          </cell>
          <cell r="BQ457" t="str">
            <v>54/2024 kormány rendelet</v>
          </cell>
        </row>
        <row r="458">
          <cell r="A458" t="str">
            <v>EED-4131</v>
          </cell>
          <cell r="B458" t="str">
            <v>Electraplan-Termelő Kft.</v>
          </cell>
          <cell r="C458" t="str">
            <v>Nyirád</v>
          </cell>
          <cell r="D458" t="str">
            <v>kiesett</v>
          </cell>
          <cell r="E458" t="str">
            <v>2026. január</v>
          </cell>
          <cell r="F458" t="str">
            <v>ÉDÁSZ</v>
          </cell>
          <cell r="G458" t="str">
            <v>AJED</v>
          </cell>
          <cell r="H458">
            <v>0.499</v>
          </cell>
          <cell r="I458">
            <v>35</v>
          </cell>
          <cell r="J458" t="str">
            <v>igen</v>
          </cell>
          <cell r="K458" t="str">
            <v>energiatároló</v>
          </cell>
          <cell r="L458" t="str">
            <v>BATTERYSTRG</v>
          </cell>
          <cell r="M458" t="str">
            <v>igen</v>
          </cell>
          <cell r="N458" t="str">
            <v>nem</v>
          </cell>
          <cell r="O458" t="str">
            <v>nem</v>
          </cell>
          <cell r="P458">
            <v>0.499</v>
          </cell>
          <cell r="Q458">
            <v>0.02</v>
          </cell>
          <cell r="R458" t="str">
            <v>nem</v>
          </cell>
          <cell r="S458">
            <v>1</v>
          </cell>
          <cell r="T458" t="str">
            <v>nem</v>
          </cell>
          <cell r="U458" t="str">
            <v>nem</v>
          </cell>
          <cell r="Y458" t="str">
            <v>AJED 351    35.000</v>
          </cell>
          <cell r="AB458">
            <v>2</v>
          </cell>
          <cell r="AC458" t="str">
            <v>EDASZ_309   35.000</v>
          </cell>
          <cell r="AD458">
            <v>48944</v>
          </cell>
          <cell r="AF458">
            <v>50405</v>
          </cell>
          <cell r="BQ458" t="str">
            <v>54/2024 kormány rendelet</v>
          </cell>
        </row>
        <row r="459">
          <cell r="A459" t="str">
            <v>EED-4132</v>
          </cell>
          <cell r="B459" t="str">
            <v>Electraplan-Termelő Kft.</v>
          </cell>
          <cell r="C459" t="str">
            <v>Nyirád</v>
          </cell>
          <cell r="D459" t="str">
            <v>kiesett</v>
          </cell>
          <cell r="E459" t="str">
            <v>2026. január</v>
          </cell>
          <cell r="F459" t="str">
            <v>ÉDÁSZ</v>
          </cell>
          <cell r="G459" t="str">
            <v>AJED</v>
          </cell>
          <cell r="H459">
            <v>0.499</v>
          </cell>
          <cell r="I459">
            <v>35</v>
          </cell>
          <cell r="J459" t="str">
            <v>igen</v>
          </cell>
          <cell r="K459" t="str">
            <v>fotovoltaikus</v>
          </cell>
          <cell r="L459" t="str">
            <v>SOLARPHOTOVO</v>
          </cell>
          <cell r="M459" t="str">
            <v>igen</v>
          </cell>
          <cell r="N459" t="str">
            <v>nem</v>
          </cell>
          <cell r="O459" t="str">
            <v>nem</v>
          </cell>
          <cell r="P459">
            <v>0.499</v>
          </cell>
          <cell r="Q459">
            <v>0.02</v>
          </cell>
          <cell r="R459" t="str">
            <v>nem</v>
          </cell>
          <cell r="T459" t="str">
            <v>nem</v>
          </cell>
          <cell r="U459" t="str">
            <v>nem</v>
          </cell>
          <cell r="Y459" t="str">
            <v>AJED 351    35.000</v>
          </cell>
          <cell r="AB459">
            <v>2</v>
          </cell>
          <cell r="AC459" t="str">
            <v>EDASZ_310   35.000</v>
          </cell>
          <cell r="AD459">
            <v>48944</v>
          </cell>
          <cell r="AF459">
            <v>50405</v>
          </cell>
          <cell r="BQ459" t="str">
            <v>54/2024 kormány rendelet</v>
          </cell>
        </row>
        <row r="460">
          <cell r="A460" t="str">
            <v>EED-4133</v>
          </cell>
          <cell r="B460" t="str">
            <v>Advantica Kft.</v>
          </cell>
          <cell r="C460" t="str">
            <v>Osli</v>
          </cell>
          <cell r="D460" t="str">
            <v>kiesett</v>
          </cell>
          <cell r="E460" t="str">
            <v>2026. június</v>
          </cell>
          <cell r="F460" t="str">
            <v>ÉDÁSZ</v>
          </cell>
          <cell r="G460" t="str">
            <v>KAPU</v>
          </cell>
          <cell r="H460">
            <v>0.499</v>
          </cell>
          <cell r="I460">
            <v>22</v>
          </cell>
          <cell r="J460" t="str">
            <v>igen</v>
          </cell>
          <cell r="K460" t="str">
            <v>fotovoltaikus</v>
          </cell>
          <cell r="L460" t="str">
            <v>SOLARPHOTOVO</v>
          </cell>
          <cell r="M460" t="str">
            <v>igen</v>
          </cell>
          <cell r="N460" t="str">
            <v>nem</v>
          </cell>
          <cell r="O460" t="str">
            <v>nem</v>
          </cell>
          <cell r="P460">
            <v>0.499</v>
          </cell>
          <cell r="Q460">
            <v>0.1</v>
          </cell>
          <cell r="R460" t="str">
            <v>nem</v>
          </cell>
          <cell r="T460" t="str">
            <v>nem</v>
          </cell>
          <cell r="U460" t="str">
            <v>nem</v>
          </cell>
          <cell r="Y460" t="str">
            <v>KAPU 221    22.000</v>
          </cell>
          <cell r="AB460" t="str">
            <v>2B</v>
          </cell>
          <cell r="AC460" t="str">
            <v>EDASZ_311   22.000</v>
          </cell>
          <cell r="AD460">
            <v>50405</v>
          </cell>
          <cell r="AF460">
            <v>50405</v>
          </cell>
          <cell r="BQ460" t="str">
            <v>54/2024 kormány rendelet</v>
          </cell>
        </row>
        <row r="461">
          <cell r="A461" t="str">
            <v>EED-4133</v>
          </cell>
          <cell r="B461" t="str">
            <v>Advantica Kft.</v>
          </cell>
          <cell r="C461" t="str">
            <v>Osli</v>
          </cell>
          <cell r="D461" t="str">
            <v>kiesett</v>
          </cell>
          <cell r="E461" t="str">
            <v>2026. június</v>
          </cell>
          <cell r="F461" t="str">
            <v>ÉDÁSZ</v>
          </cell>
          <cell r="G461" t="str">
            <v>KAPU</v>
          </cell>
          <cell r="H461">
            <v>0.2</v>
          </cell>
          <cell r="I461">
            <v>22</v>
          </cell>
          <cell r="J461" t="str">
            <v>igen</v>
          </cell>
          <cell r="K461" t="str">
            <v>energiatároló</v>
          </cell>
          <cell r="L461" t="str">
            <v>BATTERYSTRG</v>
          </cell>
          <cell r="M461" t="str">
            <v>igen</v>
          </cell>
          <cell r="N461" t="str">
            <v>nem</v>
          </cell>
          <cell r="O461" t="str">
            <v>nem</v>
          </cell>
          <cell r="P461">
            <v>0.499</v>
          </cell>
          <cell r="Q461">
            <v>0.1</v>
          </cell>
          <cell r="R461" t="str">
            <v>nem</v>
          </cell>
          <cell r="S461">
            <v>0.4</v>
          </cell>
          <cell r="T461" t="str">
            <v>nem</v>
          </cell>
          <cell r="U461" t="str">
            <v>nem</v>
          </cell>
          <cell r="Y461" t="str">
            <v>KAPU 221    22.000</v>
          </cell>
          <cell r="AB461" t="str">
            <v>2B</v>
          </cell>
          <cell r="AC461" t="str">
            <v>EDASZ_311   22.000</v>
          </cell>
          <cell r="AD461">
            <v>50405</v>
          </cell>
          <cell r="AF461">
            <v>50405</v>
          </cell>
          <cell r="BQ461" t="str">
            <v>54/2024 kormány rendelet</v>
          </cell>
        </row>
        <row r="462">
          <cell r="A462" t="str">
            <v>EED-4134</v>
          </cell>
          <cell r="B462" t="str">
            <v>Domus Campona Kft.</v>
          </cell>
          <cell r="C462" t="str">
            <v>Osli</v>
          </cell>
          <cell r="D462" t="str">
            <v>kiesett</v>
          </cell>
          <cell r="E462" t="str">
            <v>2026. március</v>
          </cell>
          <cell r="F462" t="str">
            <v>ÉDÁSZ</v>
          </cell>
          <cell r="G462" t="str">
            <v>KAPU</v>
          </cell>
          <cell r="H462">
            <v>0.5</v>
          </cell>
          <cell r="I462">
            <v>22</v>
          </cell>
          <cell r="J462" t="str">
            <v>igen</v>
          </cell>
          <cell r="K462" t="str">
            <v>fotovoltaikus</v>
          </cell>
          <cell r="L462" t="str">
            <v>SOLARPHOTOVO</v>
          </cell>
          <cell r="M462" t="str">
            <v>igen</v>
          </cell>
          <cell r="N462" t="str">
            <v>nem</v>
          </cell>
          <cell r="O462" t="str">
            <v>nem</v>
          </cell>
          <cell r="P462">
            <v>0.5</v>
          </cell>
          <cell r="Q462">
            <v>0.5</v>
          </cell>
          <cell r="R462" t="str">
            <v>igen</v>
          </cell>
          <cell r="T462" t="str">
            <v>nem</v>
          </cell>
          <cell r="U462" t="str">
            <v>nem</v>
          </cell>
          <cell r="Y462" t="str">
            <v>KAPU 221    22.000</v>
          </cell>
          <cell r="AB462" t="str">
            <v>2B</v>
          </cell>
          <cell r="AC462" t="str">
            <v>EDASZ_312   22.000</v>
          </cell>
          <cell r="AD462">
            <v>50405</v>
          </cell>
          <cell r="AF462">
            <v>50405</v>
          </cell>
          <cell r="BQ462" t="str">
            <v>54/2024 kormány rendelet</v>
          </cell>
        </row>
        <row r="463">
          <cell r="A463" t="str">
            <v>EED-4134</v>
          </cell>
          <cell r="B463" t="str">
            <v>Domus Campona Kft.</v>
          </cell>
          <cell r="C463" t="str">
            <v>Osli</v>
          </cell>
          <cell r="D463" t="str">
            <v>kiesett</v>
          </cell>
          <cell r="E463" t="str">
            <v>2026. március</v>
          </cell>
          <cell r="F463" t="str">
            <v>ÉDÁSZ</v>
          </cell>
          <cell r="G463" t="str">
            <v>KAPU</v>
          </cell>
          <cell r="H463">
            <v>0.5</v>
          </cell>
          <cell r="I463">
            <v>22</v>
          </cell>
          <cell r="J463" t="str">
            <v>igen</v>
          </cell>
          <cell r="K463" t="str">
            <v>energiatároló</v>
          </cell>
          <cell r="L463" t="str">
            <v>BATTERYSTRG</v>
          </cell>
          <cell r="M463" t="str">
            <v>igen</v>
          </cell>
          <cell r="N463" t="str">
            <v>nem</v>
          </cell>
          <cell r="O463" t="str">
            <v>nem</v>
          </cell>
          <cell r="P463">
            <v>0.5</v>
          </cell>
          <cell r="Q463">
            <v>0.5</v>
          </cell>
          <cell r="R463" t="str">
            <v>igen</v>
          </cell>
          <cell r="S463">
            <v>1</v>
          </cell>
          <cell r="T463" t="str">
            <v>nem</v>
          </cell>
          <cell r="U463" t="str">
            <v>nem</v>
          </cell>
          <cell r="Y463" t="str">
            <v>KAPU 221    22.000</v>
          </cell>
          <cell r="AB463" t="str">
            <v>2B</v>
          </cell>
          <cell r="AC463" t="str">
            <v>EDASZ_312   22.000</v>
          </cell>
          <cell r="AD463">
            <v>50405</v>
          </cell>
          <cell r="AE463">
            <v>50405</v>
          </cell>
          <cell r="AF463">
            <v>50405</v>
          </cell>
          <cell r="BQ463" t="str">
            <v>54/2024 kormány rendelet</v>
          </cell>
        </row>
        <row r="464">
          <cell r="A464" t="str">
            <v>EED-4135</v>
          </cell>
          <cell r="B464" t="str">
            <v>Voltrack Biogáz Kft.</v>
          </cell>
          <cell r="C464" t="str">
            <v>Ostffyasszonyfa</v>
          </cell>
          <cell r="D464" t="str">
            <v>kiesett</v>
          </cell>
          <cell r="E464" t="str">
            <v>2026. január</v>
          </cell>
          <cell r="F464" t="str">
            <v>ÉDÁSZ</v>
          </cell>
          <cell r="G464" t="str">
            <v>CELD</v>
          </cell>
          <cell r="H464">
            <v>1.498</v>
          </cell>
          <cell r="I464">
            <v>22</v>
          </cell>
          <cell r="J464" t="str">
            <v>igen</v>
          </cell>
          <cell r="K464" t="str">
            <v>biogáz</v>
          </cell>
          <cell r="L464" t="str">
            <v>OTHERRES</v>
          </cell>
          <cell r="M464" t="str">
            <v>igen</v>
          </cell>
          <cell r="N464" t="str">
            <v>nem</v>
          </cell>
          <cell r="O464" t="str">
            <v>nem</v>
          </cell>
          <cell r="P464">
            <v>0.6</v>
          </cell>
          <cell r="Q464">
            <v>0</v>
          </cell>
          <cell r="R464" t="str">
            <v>nem</v>
          </cell>
          <cell r="T464" t="str">
            <v>nem</v>
          </cell>
          <cell r="U464" t="str">
            <v>nem</v>
          </cell>
          <cell r="Y464" t="str">
            <v>CELD 22C    22.000</v>
          </cell>
          <cell r="AB464">
            <v>1</v>
          </cell>
          <cell r="AC464" t="str">
            <v>CELD 22S1   22.000</v>
          </cell>
          <cell r="AD464">
            <v>48213</v>
          </cell>
          <cell r="AE464">
            <v>48213</v>
          </cell>
          <cell r="AF464">
            <v>50040</v>
          </cell>
          <cell r="BQ464" t="str">
            <v>54/2024 kormány rendelet</v>
          </cell>
        </row>
        <row r="465">
          <cell r="A465" t="str">
            <v>EED-4135</v>
          </cell>
          <cell r="B465" t="str">
            <v>Voltrack Biogáz Kft.</v>
          </cell>
          <cell r="C465" t="str">
            <v>Ostffyasszonyfa</v>
          </cell>
          <cell r="D465" t="str">
            <v>kiesett</v>
          </cell>
          <cell r="E465" t="str">
            <v>2026. január</v>
          </cell>
          <cell r="F465" t="str">
            <v>ÉDÁSZ</v>
          </cell>
          <cell r="G465" t="str">
            <v>CELD</v>
          </cell>
          <cell r="H465">
            <v>0.5</v>
          </cell>
          <cell r="I465">
            <v>22</v>
          </cell>
          <cell r="J465" t="str">
            <v>igen</v>
          </cell>
          <cell r="K465" t="str">
            <v>energiatároló</v>
          </cell>
          <cell r="L465" t="str">
            <v>BATTERYSTRG</v>
          </cell>
          <cell r="M465" t="str">
            <v>igen</v>
          </cell>
          <cell r="N465" t="str">
            <v>nem</v>
          </cell>
          <cell r="O465" t="str">
            <v>nem</v>
          </cell>
          <cell r="P465">
            <v>0.6</v>
          </cell>
          <cell r="Q465">
            <v>0</v>
          </cell>
          <cell r="R465" t="str">
            <v>nem</v>
          </cell>
          <cell r="S465">
            <v>1</v>
          </cell>
          <cell r="T465" t="str">
            <v>nem</v>
          </cell>
          <cell r="U465" t="str">
            <v>nem</v>
          </cell>
          <cell r="Y465" t="str">
            <v>CELD 22C    22.000</v>
          </cell>
          <cell r="AB465">
            <v>1</v>
          </cell>
          <cell r="AC465" t="str">
            <v>CELD 22S1   22.000</v>
          </cell>
          <cell r="AD465">
            <v>48213</v>
          </cell>
          <cell r="AF465">
            <v>50040</v>
          </cell>
          <cell r="BQ465" t="str">
            <v>54/2024 kormány rendelet</v>
          </cell>
        </row>
        <row r="466">
          <cell r="A466" t="str">
            <v>EED-4136</v>
          </cell>
          <cell r="B466" t="str">
            <v>HAM-BAU Kft.</v>
          </cell>
          <cell r="C466" t="str">
            <v>Ősi</v>
          </cell>
          <cell r="D466" t="str">
            <v>kiesett</v>
          </cell>
          <cell r="E466" t="str">
            <v>2025. január</v>
          </cell>
          <cell r="F466" t="str">
            <v>ÉDÁSZ</v>
          </cell>
          <cell r="G466" t="str">
            <v>VARP</v>
          </cell>
          <cell r="H466">
            <v>3.5</v>
          </cell>
          <cell r="I466">
            <v>22</v>
          </cell>
          <cell r="J466" t="str">
            <v>igen</v>
          </cell>
          <cell r="K466" t="str">
            <v>dízelmotor</v>
          </cell>
          <cell r="L466" t="str">
            <v>LIGHTOIL</v>
          </cell>
          <cell r="M466" t="str">
            <v>igen</v>
          </cell>
          <cell r="N466" t="str">
            <v>nem</v>
          </cell>
          <cell r="O466" t="str">
            <v>nem</v>
          </cell>
          <cell r="P466">
            <v>3.5</v>
          </cell>
          <cell r="Q466">
            <v>0.1</v>
          </cell>
          <cell r="R466" t="str">
            <v>nem</v>
          </cell>
          <cell r="T466" t="str">
            <v>nem</v>
          </cell>
          <cell r="U466" t="str">
            <v>nem</v>
          </cell>
          <cell r="Y466" t="str">
            <v>VARP 221    22.000</v>
          </cell>
          <cell r="AB466">
            <v>1</v>
          </cell>
          <cell r="AC466" t="str">
            <v>EDASZ_93    22.000</v>
          </cell>
          <cell r="AD466">
            <v>48579</v>
          </cell>
          <cell r="AE466">
            <v>48579</v>
          </cell>
          <cell r="AF466">
            <v>50040</v>
          </cell>
          <cell r="BQ466" t="str">
            <v>54/2024 kormány rendelet</v>
          </cell>
        </row>
        <row r="467">
          <cell r="A467" t="str">
            <v>EED-4137</v>
          </cell>
          <cell r="B467" t="str">
            <v>Euronergy Gorsium Kft.</v>
          </cell>
          <cell r="C467" t="str">
            <v>Öttevény</v>
          </cell>
          <cell r="D467" t="str">
            <v>kiesett</v>
          </cell>
          <cell r="E467" t="str">
            <v>2026. június</v>
          </cell>
          <cell r="F467" t="str">
            <v>ÉDÁSZ</v>
          </cell>
          <cell r="G467" t="str">
            <v>OTTE</v>
          </cell>
          <cell r="H467">
            <v>4.99</v>
          </cell>
          <cell r="I467">
            <v>22</v>
          </cell>
          <cell r="J467" t="str">
            <v>igen</v>
          </cell>
          <cell r="K467" t="str">
            <v>fotovoltaikus</v>
          </cell>
          <cell r="L467" t="str">
            <v>SOLARPHOTOVO</v>
          </cell>
          <cell r="M467" t="str">
            <v>igen</v>
          </cell>
          <cell r="N467" t="str">
            <v>nem</v>
          </cell>
          <cell r="O467" t="str">
            <v>nem</v>
          </cell>
          <cell r="P467">
            <v>4.99</v>
          </cell>
          <cell r="Q467">
            <v>4.99</v>
          </cell>
          <cell r="R467" t="str">
            <v>nem</v>
          </cell>
          <cell r="T467" t="str">
            <v>nem</v>
          </cell>
          <cell r="U467" t="str">
            <v>nem</v>
          </cell>
          <cell r="Y467" t="str">
            <v>OTTE 221    22.000</v>
          </cell>
          <cell r="AB467" t="str">
            <v>2B</v>
          </cell>
          <cell r="AC467" t="str">
            <v>EDASZ_313   22.000</v>
          </cell>
          <cell r="AD467">
            <v>50405</v>
          </cell>
          <cell r="AF467">
            <v>50405</v>
          </cell>
          <cell r="BQ467" t="str">
            <v>54/2024 kormány rendelet</v>
          </cell>
        </row>
        <row r="468">
          <cell r="A468" t="str">
            <v>EED-4137</v>
          </cell>
          <cell r="B468" t="str">
            <v>Euronergy Gorsium Kft.</v>
          </cell>
          <cell r="C468" t="str">
            <v>Öttevény</v>
          </cell>
          <cell r="D468" t="str">
            <v>kiesett</v>
          </cell>
          <cell r="E468" t="str">
            <v>2026. június</v>
          </cell>
          <cell r="F468" t="str">
            <v>ÉDÁSZ</v>
          </cell>
          <cell r="G468" t="str">
            <v>OTTE</v>
          </cell>
          <cell r="H468">
            <v>4.99</v>
          </cell>
          <cell r="I468">
            <v>22</v>
          </cell>
          <cell r="J468" t="str">
            <v>igen</v>
          </cell>
          <cell r="K468" t="str">
            <v>energiatároló</v>
          </cell>
          <cell r="L468" t="str">
            <v>BATTERYSTRG</v>
          </cell>
          <cell r="M468" t="str">
            <v>igen</v>
          </cell>
          <cell r="N468" t="str">
            <v>nem</v>
          </cell>
          <cell r="O468" t="str">
            <v>nem</v>
          </cell>
          <cell r="P468">
            <v>4.99</v>
          </cell>
          <cell r="Q468">
            <v>4.99</v>
          </cell>
          <cell r="R468" t="str">
            <v>nem</v>
          </cell>
          <cell r="S468">
            <v>9.98</v>
          </cell>
          <cell r="T468" t="str">
            <v>nem</v>
          </cell>
          <cell r="U468" t="str">
            <v>nem</v>
          </cell>
          <cell r="Y468" t="str">
            <v>OTTE 221    22.000</v>
          </cell>
          <cell r="AB468" t="str">
            <v>2B</v>
          </cell>
          <cell r="AC468" t="str">
            <v>EDASZ_313   22.000</v>
          </cell>
          <cell r="AD468">
            <v>50405</v>
          </cell>
          <cell r="AE468">
            <v>50405</v>
          </cell>
          <cell r="AF468">
            <v>50405</v>
          </cell>
          <cell r="BQ468" t="str">
            <v>54/2024 kormány rendelet</v>
          </cell>
        </row>
        <row r="469">
          <cell r="A469" t="str">
            <v>EED-4138</v>
          </cell>
          <cell r="B469" t="str">
            <v>Magyar Bencés Kongregáció Pannonhalmi Főapátság</v>
          </cell>
          <cell r="C469" t="str">
            <v>Pannonhalma</v>
          </cell>
          <cell r="D469" t="str">
            <v>kiesett</v>
          </cell>
          <cell r="E469" t="str">
            <v>2024. március</v>
          </cell>
          <cell r="F469" t="str">
            <v>ÉDÁSZ</v>
          </cell>
          <cell r="G469" t="str">
            <v>GYRD</v>
          </cell>
          <cell r="H469">
            <v>2</v>
          </cell>
          <cell r="I469">
            <v>22</v>
          </cell>
          <cell r="J469" t="str">
            <v>igen</v>
          </cell>
          <cell r="K469" t="str">
            <v>fotovoltaikus</v>
          </cell>
          <cell r="L469" t="str">
            <v>SOLARPHOTOVO</v>
          </cell>
          <cell r="M469" t="str">
            <v>igen</v>
          </cell>
          <cell r="N469" t="str">
            <v>nem</v>
          </cell>
          <cell r="O469" t="str">
            <v>nem</v>
          </cell>
          <cell r="P469">
            <v>1</v>
          </cell>
          <cell r="Q469">
            <v>2</v>
          </cell>
          <cell r="R469" t="str">
            <v>nem</v>
          </cell>
          <cell r="T469" t="str">
            <v>nem</v>
          </cell>
          <cell r="U469" t="str">
            <v>nem</v>
          </cell>
          <cell r="Y469" t="str">
            <v>GYRD 22A    22.000</v>
          </cell>
          <cell r="AB469">
            <v>2</v>
          </cell>
          <cell r="AC469" t="str">
            <v>EDASZ_314   22.000</v>
          </cell>
          <cell r="AD469">
            <v>48944</v>
          </cell>
          <cell r="AF469">
            <v>50405</v>
          </cell>
          <cell r="BQ469" t="str">
            <v>54/2024 kormány rendelet</v>
          </cell>
        </row>
        <row r="470">
          <cell r="A470" t="str">
            <v>EED-4138</v>
          </cell>
          <cell r="B470" t="str">
            <v>Magyar Bencés Kongregáció Pannonhalmi Főapátság</v>
          </cell>
          <cell r="C470" t="str">
            <v>Pannonhalma</v>
          </cell>
          <cell r="D470" t="str">
            <v>kiesett</v>
          </cell>
          <cell r="E470" t="str">
            <v>2024. március</v>
          </cell>
          <cell r="F470" t="str">
            <v>ÉDÁSZ</v>
          </cell>
          <cell r="G470" t="str">
            <v>GYRD</v>
          </cell>
          <cell r="H470">
            <v>2</v>
          </cell>
          <cell r="I470">
            <v>22</v>
          </cell>
          <cell r="J470" t="str">
            <v>igen</v>
          </cell>
          <cell r="K470" t="str">
            <v>energiatároló</v>
          </cell>
          <cell r="L470" t="str">
            <v>BATTERYSTRG</v>
          </cell>
          <cell r="M470" t="str">
            <v>igen</v>
          </cell>
          <cell r="N470" t="str">
            <v>nem</v>
          </cell>
          <cell r="O470" t="str">
            <v>nem</v>
          </cell>
          <cell r="P470">
            <v>1</v>
          </cell>
          <cell r="Q470">
            <v>2</v>
          </cell>
          <cell r="R470" t="str">
            <v>nem</v>
          </cell>
          <cell r="S470">
            <v>2</v>
          </cell>
          <cell r="T470" t="str">
            <v>nem</v>
          </cell>
          <cell r="U470" t="str">
            <v>nem</v>
          </cell>
          <cell r="Y470" t="str">
            <v>GYRD 22A    22.000</v>
          </cell>
          <cell r="AB470">
            <v>2</v>
          </cell>
          <cell r="AC470" t="str">
            <v>EDASZ_314   22.000</v>
          </cell>
          <cell r="AD470">
            <v>48944</v>
          </cell>
          <cell r="AE470">
            <v>48944</v>
          </cell>
          <cell r="AF470">
            <v>50405</v>
          </cell>
          <cell r="BQ470" t="str">
            <v>54/2024 kormány rendelet</v>
          </cell>
        </row>
        <row r="471">
          <cell r="A471" t="str">
            <v>EED-4139</v>
          </cell>
          <cell r="B471" t="str">
            <v>Marcal Flow Kft.</v>
          </cell>
          <cell r="C471" t="str">
            <v>Pápadereske</v>
          </cell>
          <cell r="D471" t="str">
            <v>kiesett</v>
          </cell>
          <cell r="E471" t="str">
            <v>2025. január</v>
          </cell>
          <cell r="F471" t="str">
            <v>ÉDÁSZ</v>
          </cell>
          <cell r="G471" t="str">
            <v>PAPA</v>
          </cell>
          <cell r="H471">
            <v>4.99</v>
          </cell>
          <cell r="I471">
            <v>22</v>
          </cell>
          <cell r="J471" t="str">
            <v>igen</v>
          </cell>
          <cell r="K471" t="str">
            <v>fotovoltaikus</v>
          </cell>
          <cell r="L471" t="str">
            <v>SOLARPHOTOVO</v>
          </cell>
          <cell r="M471" t="str">
            <v>igen</v>
          </cell>
          <cell r="N471" t="str">
            <v>nem</v>
          </cell>
          <cell r="O471" t="str">
            <v>nem</v>
          </cell>
          <cell r="P471">
            <v>4.99</v>
          </cell>
          <cell r="Q471">
            <v>0.05</v>
          </cell>
          <cell r="R471" t="str">
            <v>nem</v>
          </cell>
          <cell r="T471" t="str">
            <v>nem</v>
          </cell>
          <cell r="U471" t="str">
            <v>nem</v>
          </cell>
          <cell r="Y471" t="str">
            <v>PAPA 222    22.000</v>
          </cell>
          <cell r="AB471">
            <v>2</v>
          </cell>
          <cell r="AC471" t="str">
            <v>EDASZ_315   22.000</v>
          </cell>
          <cell r="AD471">
            <v>48944</v>
          </cell>
          <cell r="AF471">
            <v>50405</v>
          </cell>
          <cell r="BQ471" t="str">
            <v>54/2024 kormány rendelet</v>
          </cell>
        </row>
        <row r="472">
          <cell r="A472" t="str">
            <v>EED-4140</v>
          </cell>
          <cell r="B472" t="str">
            <v>Energy Hungary Energetikai Zrt.</v>
          </cell>
          <cell r="C472" t="str">
            <v>Papkeszi</v>
          </cell>
          <cell r="D472" t="str">
            <v>kiesett</v>
          </cell>
          <cell r="E472" t="str">
            <v>2025. február</v>
          </cell>
          <cell r="F472" t="str">
            <v>ÉDÁSZ</v>
          </cell>
          <cell r="G472" t="str">
            <v>LITR</v>
          </cell>
          <cell r="H472">
            <v>5</v>
          </cell>
          <cell r="I472">
            <v>35</v>
          </cell>
          <cell r="J472" t="str">
            <v>igen</v>
          </cell>
          <cell r="K472" t="str">
            <v>energiatároló</v>
          </cell>
          <cell r="L472" t="str">
            <v>BATTERYSTRG</v>
          </cell>
          <cell r="M472" t="str">
            <v>igen</v>
          </cell>
          <cell r="N472" t="str">
            <v>nem</v>
          </cell>
          <cell r="O472" t="str">
            <v>nem</v>
          </cell>
          <cell r="P472">
            <v>5</v>
          </cell>
          <cell r="Q472">
            <v>5</v>
          </cell>
          <cell r="R472" t="str">
            <v>nem</v>
          </cell>
          <cell r="S472">
            <v>10</v>
          </cell>
          <cell r="T472" t="str">
            <v>nem</v>
          </cell>
          <cell r="U472" t="str">
            <v>nem</v>
          </cell>
          <cell r="Y472" t="str">
            <v>LITR 351    35.000</v>
          </cell>
          <cell r="AB472">
            <v>1</v>
          </cell>
          <cell r="AC472" t="str">
            <v>EDASZ_94    35.000</v>
          </cell>
          <cell r="AD472">
            <v>48213</v>
          </cell>
          <cell r="AE472">
            <v>48213</v>
          </cell>
          <cell r="AF472">
            <v>50040</v>
          </cell>
          <cell r="BQ472" t="str">
            <v>54/2024 kormány rendelet</v>
          </cell>
        </row>
        <row r="473">
          <cell r="A473" t="str">
            <v>EED-4141</v>
          </cell>
          <cell r="B473" t="str">
            <v>Amiata Solar Kft.</v>
          </cell>
          <cell r="C473" t="str">
            <v>Petőháza</v>
          </cell>
          <cell r="D473" t="str">
            <v>kiesett</v>
          </cell>
          <cell r="E473" t="str">
            <v>2027. október</v>
          </cell>
          <cell r="F473" t="str">
            <v>ÉDÁSZ</v>
          </cell>
          <cell r="G473" t="str">
            <v>FESZ</v>
          </cell>
          <cell r="H473">
            <v>20</v>
          </cell>
          <cell r="I473">
            <v>22</v>
          </cell>
          <cell r="J473" t="str">
            <v>igen</v>
          </cell>
          <cell r="K473" t="str">
            <v>energiatároló</v>
          </cell>
          <cell r="L473" t="str">
            <v>BATTERYSTRG</v>
          </cell>
          <cell r="M473" t="str">
            <v>igen</v>
          </cell>
          <cell r="N473" t="str">
            <v>nem</v>
          </cell>
          <cell r="O473" t="str">
            <v>nem</v>
          </cell>
          <cell r="P473">
            <v>20</v>
          </cell>
          <cell r="Q473">
            <v>20</v>
          </cell>
          <cell r="R473" t="str">
            <v>nem</v>
          </cell>
          <cell r="S473">
            <v>50</v>
          </cell>
          <cell r="T473" t="str">
            <v>nem</v>
          </cell>
          <cell r="U473" t="str">
            <v>nem</v>
          </cell>
          <cell r="Y473" t="str">
            <v>FESZ 222    22.000</v>
          </cell>
          <cell r="AB473">
            <v>1</v>
          </cell>
          <cell r="AC473" t="str">
            <v>EDASZ_95    22.000</v>
          </cell>
          <cell r="AD473">
            <v>48579</v>
          </cell>
          <cell r="AE473">
            <v>48579</v>
          </cell>
          <cell r="AF473">
            <v>50040</v>
          </cell>
          <cell r="BQ473" t="str">
            <v>54/2024 kormány rendelet</v>
          </cell>
        </row>
        <row r="474">
          <cell r="A474" t="str">
            <v>EED-4142</v>
          </cell>
          <cell r="B474" t="str">
            <v>HAM-BAU Kft.</v>
          </cell>
          <cell r="C474" t="str">
            <v>Pusztacsalád</v>
          </cell>
          <cell r="D474" t="str">
            <v>kiesett</v>
          </cell>
          <cell r="E474" t="str">
            <v>2025. január</v>
          </cell>
          <cell r="F474" t="str">
            <v>ÉDÁSZ</v>
          </cell>
          <cell r="G474" t="str">
            <v>KAPU</v>
          </cell>
          <cell r="H474">
            <v>3.5</v>
          </cell>
          <cell r="I474">
            <v>22</v>
          </cell>
          <cell r="J474" t="str">
            <v>igen</v>
          </cell>
          <cell r="K474" t="str">
            <v>dízelmotor</v>
          </cell>
          <cell r="L474" t="str">
            <v>LIGHTOIL</v>
          </cell>
          <cell r="M474" t="str">
            <v>igen</v>
          </cell>
          <cell r="N474" t="str">
            <v>nem</v>
          </cell>
          <cell r="O474" t="str">
            <v>nem</v>
          </cell>
          <cell r="P474">
            <v>3.5</v>
          </cell>
          <cell r="Q474">
            <v>0.1</v>
          </cell>
          <cell r="R474" t="str">
            <v>nem</v>
          </cell>
          <cell r="T474" t="str">
            <v>nem</v>
          </cell>
          <cell r="U474" t="str">
            <v>nem</v>
          </cell>
          <cell r="Y474" t="str">
            <v>KAPU 222    22.000</v>
          </cell>
          <cell r="AB474">
            <v>1</v>
          </cell>
          <cell r="AC474" t="str">
            <v>EDASZ_96    22.000</v>
          </cell>
          <cell r="AD474">
            <v>48579</v>
          </cell>
          <cell r="AE474">
            <v>48579</v>
          </cell>
          <cell r="AF474">
            <v>50040</v>
          </cell>
          <cell r="BQ474" t="str">
            <v>54/2024 kormány rendelet</v>
          </cell>
        </row>
        <row r="475">
          <cell r="A475" t="str">
            <v>EED-4143</v>
          </cell>
          <cell r="B475" t="str">
            <v>Ad Flexum Hungaria Windpark Kft.</v>
          </cell>
          <cell r="C475" t="str">
            <v>Rajka</v>
          </cell>
          <cell r="D475" t="str">
            <v>kiesett</v>
          </cell>
          <cell r="E475" t="str">
            <v>2027. január</v>
          </cell>
          <cell r="F475" t="str">
            <v>ÉDÁSZ</v>
          </cell>
          <cell r="G475" t="str">
            <v>MOVR</v>
          </cell>
          <cell r="H475">
            <v>6</v>
          </cell>
          <cell r="I475">
            <v>22</v>
          </cell>
          <cell r="J475" t="str">
            <v>igen</v>
          </cell>
          <cell r="K475" t="str">
            <v>szélerőmű</v>
          </cell>
          <cell r="L475" t="str">
            <v>WINDONSHORE</v>
          </cell>
          <cell r="M475" t="str">
            <v>igen</v>
          </cell>
          <cell r="N475" t="str">
            <v>nem</v>
          </cell>
          <cell r="O475" t="str">
            <v>nem</v>
          </cell>
          <cell r="P475">
            <v>6</v>
          </cell>
          <cell r="Q475">
            <v>0</v>
          </cell>
          <cell r="R475" t="str">
            <v>nem</v>
          </cell>
          <cell r="T475" t="str">
            <v>nem</v>
          </cell>
          <cell r="U475" t="str">
            <v>nem</v>
          </cell>
          <cell r="Y475" t="str">
            <v>MOVR 225    22.000</v>
          </cell>
          <cell r="AB475">
            <v>2</v>
          </cell>
          <cell r="AC475" t="str">
            <v>EDASZ_316   22.000</v>
          </cell>
          <cell r="AD475">
            <v>48944</v>
          </cell>
          <cell r="AF475">
            <v>50405</v>
          </cell>
          <cell r="BQ475" t="str">
            <v>54/2024 kormány rendelet</v>
          </cell>
        </row>
        <row r="476">
          <cell r="A476" t="str">
            <v>EED-4144</v>
          </cell>
          <cell r="B476" t="str">
            <v>Greenvolt Energy Development Kft.</v>
          </cell>
          <cell r="C476" t="str">
            <v>Répceszentgyörgy</v>
          </cell>
          <cell r="D476" t="str">
            <v>kiesett</v>
          </cell>
          <cell r="E476" t="str">
            <v>2028. december</v>
          </cell>
          <cell r="F476" t="str">
            <v>ÉDÁSZ</v>
          </cell>
          <cell r="G476" t="str">
            <v>Új_N</v>
          </cell>
          <cell r="H476">
            <v>49.9</v>
          </cell>
          <cell r="I476">
            <v>132</v>
          </cell>
          <cell r="J476" t="str">
            <v>igen</v>
          </cell>
          <cell r="K476" t="str">
            <v>szélerőmű</v>
          </cell>
          <cell r="L476" t="str">
            <v>WINDONSHORE</v>
          </cell>
          <cell r="M476" t="str">
            <v>igen</v>
          </cell>
          <cell r="N476" t="str">
            <v>nem</v>
          </cell>
          <cell r="O476" t="str">
            <v>nem</v>
          </cell>
          <cell r="P476">
            <v>49.9</v>
          </cell>
          <cell r="Q476">
            <v>1</v>
          </cell>
          <cell r="R476" t="str">
            <v>nem</v>
          </cell>
          <cell r="T476" t="str">
            <v>nem</v>
          </cell>
          <cell r="U476" t="str">
            <v>nem</v>
          </cell>
          <cell r="Y476" t="str">
            <v>VASE 221    22.000</v>
          </cell>
          <cell r="AB476">
            <v>6</v>
          </cell>
          <cell r="AC476" t="str">
            <v>EDASZ_569   22.000</v>
          </cell>
          <cell r="AD476">
            <v>52596</v>
          </cell>
          <cell r="AF476">
            <v>53327</v>
          </cell>
          <cell r="BQ476" t="str">
            <v>54/2024 kormány rendelet</v>
          </cell>
        </row>
        <row r="477">
          <cell r="A477" t="str">
            <v>EED-4145</v>
          </cell>
          <cell r="B477" t="str">
            <v>Greenvolt Energy Development Kft.</v>
          </cell>
          <cell r="C477" t="str">
            <v>Répceszentgyörgy</v>
          </cell>
          <cell r="D477" t="str">
            <v>kiesett</v>
          </cell>
          <cell r="E477" t="str">
            <v>2028. december</v>
          </cell>
          <cell r="F477" t="str">
            <v>ÉDÁSZ</v>
          </cell>
          <cell r="G477" t="str">
            <v>Új_N</v>
          </cell>
          <cell r="H477">
            <v>49.9</v>
          </cell>
          <cell r="I477">
            <v>132</v>
          </cell>
          <cell r="J477" t="str">
            <v>igen</v>
          </cell>
          <cell r="K477" t="str">
            <v>szélerőmű</v>
          </cell>
          <cell r="L477" t="str">
            <v>WINDONSHORE</v>
          </cell>
          <cell r="M477" t="str">
            <v>igen</v>
          </cell>
          <cell r="N477" t="str">
            <v>nem</v>
          </cell>
          <cell r="O477" t="str">
            <v>nem</v>
          </cell>
          <cell r="P477">
            <v>49.9</v>
          </cell>
          <cell r="Q477">
            <v>1</v>
          </cell>
          <cell r="R477" t="str">
            <v>nem</v>
          </cell>
          <cell r="T477" t="str">
            <v>nem</v>
          </cell>
          <cell r="U477" t="str">
            <v>nem</v>
          </cell>
          <cell r="Y477" t="str">
            <v>VASE 223    22.000</v>
          </cell>
          <cell r="AB477">
            <v>6</v>
          </cell>
          <cell r="AC477" t="str">
            <v>EDASZ_570   22.000</v>
          </cell>
          <cell r="AD477">
            <v>52596</v>
          </cell>
          <cell r="AF477">
            <v>53327</v>
          </cell>
          <cell r="BQ477" t="str">
            <v>54/2024 kormány rendelet</v>
          </cell>
        </row>
        <row r="478">
          <cell r="A478" t="str">
            <v>EED-4146</v>
          </cell>
          <cell r="B478" t="str">
            <v>Akku-On First Kft.</v>
          </cell>
          <cell r="C478" t="str">
            <v>Sárvár</v>
          </cell>
          <cell r="D478" t="str">
            <v>kiesett</v>
          </cell>
          <cell r="E478" t="str">
            <v>2026. március</v>
          </cell>
          <cell r="F478" t="str">
            <v>ÉDÁSZ</v>
          </cell>
          <cell r="G478" t="str">
            <v>IKER</v>
          </cell>
          <cell r="H478">
            <v>4.99</v>
          </cell>
          <cell r="I478">
            <v>22</v>
          </cell>
          <cell r="J478" t="str">
            <v>igen</v>
          </cell>
          <cell r="K478" t="str">
            <v>energiatároló</v>
          </cell>
          <cell r="L478" t="str">
            <v>BATTERYSTRG</v>
          </cell>
          <cell r="M478" t="str">
            <v>igen</v>
          </cell>
          <cell r="N478" t="str">
            <v>nem</v>
          </cell>
          <cell r="O478" t="str">
            <v>nem</v>
          </cell>
          <cell r="P478">
            <v>4.99</v>
          </cell>
          <cell r="Q478">
            <v>4.99</v>
          </cell>
          <cell r="R478" t="str">
            <v>nem</v>
          </cell>
          <cell r="S478">
            <v>9.99</v>
          </cell>
          <cell r="T478" t="str">
            <v>nem</v>
          </cell>
          <cell r="U478" t="str">
            <v>nem</v>
          </cell>
          <cell r="Y478" t="str">
            <v>IKER 221    22.000</v>
          </cell>
          <cell r="AB478">
            <v>1</v>
          </cell>
          <cell r="AC478" t="str">
            <v>EDASZ_97    22.000</v>
          </cell>
          <cell r="AD478">
            <v>48579</v>
          </cell>
          <cell r="AE478">
            <v>48579</v>
          </cell>
          <cell r="AF478">
            <v>50040</v>
          </cell>
          <cell r="BQ478" t="str">
            <v>54/2024 kormány rendelet</v>
          </cell>
        </row>
        <row r="479">
          <cell r="A479" t="str">
            <v>EED-4147</v>
          </cell>
          <cell r="B479" t="str">
            <v>Nap-On Fourth Kft.</v>
          </cell>
          <cell r="C479" t="str">
            <v>Sárvár</v>
          </cell>
          <cell r="D479" t="str">
            <v>kiesett</v>
          </cell>
          <cell r="E479" t="str">
            <v>2027. szeptember</v>
          </cell>
          <cell r="F479" t="str">
            <v>ÉDÁSZ</v>
          </cell>
          <cell r="G479" t="str">
            <v>IKER</v>
          </cell>
          <cell r="H479">
            <v>4.99</v>
          </cell>
          <cell r="I479">
            <v>22</v>
          </cell>
          <cell r="J479" t="str">
            <v>igen</v>
          </cell>
          <cell r="K479" t="str">
            <v>fotovoltaikus</v>
          </cell>
          <cell r="L479" t="str">
            <v>SOLARPHOTOVO</v>
          </cell>
          <cell r="M479" t="str">
            <v>igen</v>
          </cell>
          <cell r="N479" t="str">
            <v>nem</v>
          </cell>
          <cell r="O479" t="str">
            <v>nem</v>
          </cell>
          <cell r="P479">
            <v>4.99</v>
          </cell>
          <cell r="Q479">
            <v>0.16</v>
          </cell>
          <cell r="R479" t="str">
            <v>nem</v>
          </cell>
          <cell r="T479" t="str">
            <v>nem</v>
          </cell>
          <cell r="U479" t="str">
            <v>nem</v>
          </cell>
          <cell r="Y479" t="str">
            <v>IKER 221    22.000</v>
          </cell>
          <cell r="AB479" t="str">
            <v>2B</v>
          </cell>
          <cell r="AC479" t="str">
            <v>EDASZ_317   22.000</v>
          </cell>
          <cell r="AD479">
            <v>50405</v>
          </cell>
          <cell r="AF479">
            <v>50405</v>
          </cell>
          <cell r="BQ479" t="str">
            <v>54/2024 kormány rendelet</v>
          </cell>
        </row>
        <row r="480">
          <cell r="A480" t="str">
            <v>EED-4148</v>
          </cell>
          <cell r="B480" t="str">
            <v>PETES 2019 Szolgáltató Kft.</v>
          </cell>
          <cell r="C480" t="str">
            <v>Sikátor</v>
          </cell>
          <cell r="D480" t="str">
            <v>kiesett</v>
          </cell>
          <cell r="E480" t="str">
            <v>2025. január</v>
          </cell>
          <cell r="F480" t="str">
            <v>ÉDÁSZ</v>
          </cell>
          <cell r="G480" t="str">
            <v>VEVA</v>
          </cell>
          <cell r="H480">
            <v>2</v>
          </cell>
          <cell r="I480">
            <v>22</v>
          </cell>
          <cell r="J480" t="str">
            <v>igen</v>
          </cell>
          <cell r="K480" t="str">
            <v>fotovoltaikus</v>
          </cell>
          <cell r="L480" t="str">
            <v>SOLARPHOTOVO</v>
          </cell>
          <cell r="M480" t="str">
            <v>igen</v>
          </cell>
          <cell r="N480" t="str">
            <v>nem</v>
          </cell>
          <cell r="O480" t="str">
            <v>nem</v>
          </cell>
          <cell r="P480">
            <v>2</v>
          </cell>
          <cell r="Q480">
            <v>0.05</v>
          </cell>
          <cell r="R480" t="str">
            <v>nem</v>
          </cell>
          <cell r="T480" t="str">
            <v>nem</v>
          </cell>
          <cell r="U480" t="str">
            <v>nem</v>
          </cell>
          <cell r="Y480" t="str">
            <v>VEVA 221    22.000</v>
          </cell>
          <cell r="AB480">
            <v>2</v>
          </cell>
          <cell r="AC480" t="str">
            <v>EDASZ_318   22.000</v>
          </cell>
          <cell r="AD480">
            <v>48944</v>
          </cell>
          <cell r="AF480">
            <v>50405</v>
          </cell>
          <cell r="BQ480" t="str">
            <v>54/2024 kormány rendelet</v>
          </cell>
        </row>
        <row r="481">
          <cell r="A481" t="str">
            <v>EED-4149</v>
          </cell>
          <cell r="B481" t="str">
            <v>Electraplan-Termelő Kft.</v>
          </cell>
          <cell r="C481" t="str">
            <v>Somlóvásárhely</v>
          </cell>
          <cell r="D481" t="str">
            <v>kiesett</v>
          </cell>
          <cell r="E481" t="str">
            <v>2026. január</v>
          </cell>
          <cell r="F481" t="str">
            <v>ÉDÁSZ</v>
          </cell>
          <cell r="G481" t="str">
            <v>SUME</v>
          </cell>
          <cell r="H481">
            <v>0.499</v>
          </cell>
          <cell r="I481">
            <v>22</v>
          </cell>
          <cell r="J481" t="str">
            <v>igen</v>
          </cell>
          <cell r="K481" t="str">
            <v>fotovoltaikus</v>
          </cell>
          <cell r="L481" t="str">
            <v>SOLARPHOTOVO</v>
          </cell>
          <cell r="M481" t="str">
            <v>igen</v>
          </cell>
          <cell r="N481" t="str">
            <v>nem</v>
          </cell>
          <cell r="O481" t="str">
            <v>nem</v>
          </cell>
          <cell r="P481">
            <v>0.499</v>
          </cell>
          <cell r="Q481">
            <v>0.02</v>
          </cell>
          <cell r="R481" t="str">
            <v>nem</v>
          </cell>
          <cell r="T481" t="str">
            <v>nem</v>
          </cell>
          <cell r="U481" t="str">
            <v>nem</v>
          </cell>
          <cell r="Y481" t="str">
            <v>SUME 22A    22.000</v>
          </cell>
          <cell r="AB481">
            <v>2</v>
          </cell>
          <cell r="AC481" t="str">
            <v>EDASZ_319   22.000</v>
          </cell>
          <cell r="AD481">
            <v>48944</v>
          </cell>
          <cell r="AF481">
            <v>50405</v>
          </cell>
          <cell r="BQ481" t="str">
            <v>54/2024 kormány rendelet</v>
          </cell>
        </row>
        <row r="482">
          <cell r="A482" t="str">
            <v>EED-4150</v>
          </cell>
          <cell r="B482" t="str">
            <v>Nap-On Fourth Kft.</v>
          </cell>
          <cell r="C482" t="str">
            <v>Sopron</v>
          </cell>
          <cell r="D482" t="str">
            <v>kiesett</v>
          </cell>
          <cell r="E482" t="str">
            <v>2027. szeptember</v>
          </cell>
          <cell r="F482" t="str">
            <v>ÉDÁSZ</v>
          </cell>
          <cell r="G482" t="str">
            <v>SOPN</v>
          </cell>
          <cell r="H482">
            <v>2.4900000000000002</v>
          </cell>
          <cell r="I482">
            <v>11</v>
          </cell>
          <cell r="J482" t="str">
            <v>igen</v>
          </cell>
          <cell r="K482" t="str">
            <v>fotovoltaikus</v>
          </cell>
          <cell r="L482" t="str">
            <v>SOLARPHOTOVO</v>
          </cell>
          <cell r="M482" t="str">
            <v>igen</v>
          </cell>
          <cell r="N482" t="str">
            <v>nem</v>
          </cell>
          <cell r="O482" t="str">
            <v>nem</v>
          </cell>
          <cell r="P482">
            <v>4.99</v>
          </cell>
          <cell r="Q482">
            <v>2.66</v>
          </cell>
          <cell r="R482" t="str">
            <v>nem</v>
          </cell>
          <cell r="T482" t="str">
            <v>nem</v>
          </cell>
          <cell r="U482" t="str">
            <v>nem</v>
          </cell>
          <cell r="Y482" t="str">
            <v>SOPN 11D    11.000</v>
          </cell>
          <cell r="AB482">
            <v>2</v>
          </cell>
          <cell r="AC482" t="str">
            <v>EDASZ_320   11.000</v>
          </cell>
          <cell r="AD482">
            <v>48944</v>
          </cell>
          <cell r="AF482">
            <v>50405</v>
          </cell>
          <cell r="BQ482" t="str">
            <v>54/2024 kormány rendelet</v>
          </cell>
        </row>
        <row r="483">
          <cell r="A483" t="str">
            <v>EED-4150</v>
          </cell>
          <cell r="B483" t="str">
            <v>Nap-On Fourth Kft.</v>
          </cell>
          <cell r="C483" t="str">
            <v>Sopron</v>
          </cell>
          <cell r="D483" t="str">
            <v>kiesett</v>
          </cell>
          <cell r="E483" t="str">
            <v>2027. szeptember</v>
          </cell>
          <cell r="F483" t="str">
            <v>ÉDÁSZ</v>
          </cell>
          <cell r="G483" t="str">
            <v>SOPN</v>
          </cell>
          <cell r="H483">
            <v>2.5</v>
          </cell>
          <cell r="I483">
            <v>11</v>
          </cell>
          <cell r="J483" t="str">
            <v>igen</v>
          </cell>
          <cell r="K483" t="str">
            <v>energiatároló</v>
          </cell>
          <cell r="L483" t="str">
            <v>BATTERYSTRG</v>
          </cell>
          <cell r="M483" t="str">
            <v>igen</v>
          </cell>
          <cell r="N483" t="str">
            <v>nem</v>
          </cell>
          <cell r="O483" t="str">
            <v>nem</v>
          </cell>
          <cell r="P483">
            <v>4.99</v>
          </cell>
          <cell r="Q483">
            <v>2.66</v>
          </cell>
          <cell r="R483" t="str">
            <v>nem</v>
          </cell>
          <cell r="S483">
            <v>5</v>
          </cell>
          <cell r="T483" t="str">
            <v>nem</v>
          </cell>
          <cell r="U483" t="str">
            <v>nem</v>
          </cell>
          <cell r="Y483" t="str">
            <v>SOPN 11D    11.000</v>
          </cell>
          <cell r="AB483">
            <v>2</v>
          </cell>
          <cell r="AC483" t="str">
            <v>EDASZ_320   11.000</v>
          </cell>
          <cell r="AD483">
            <v>48944</v>
          </cell>
          <cell r="AE483">
            <v>48944</v>
          </cell>
          <cell r="AF483">
            <v>50405</v>
          </cell>
          <cell r="BQ483" t="str">
            <v>54/2024 kormány rendelet</v>
          </cell>
        </row>
        <row r="484">
          <cell r="A484" t="str">
            <v>EED-4151</v>
          </cell>
          <cell r="B484" t="str">
            <v>Nap-On Fourth Kft.</v>
          </cell>
          <cell r="C484" t="str">
            <v>Sopron</v>
          </cell>
          <cell r="D484" t="str">
            <v>kiesett</v>
          </cell>
          <cell r="E484" t="str">
            <v>2027. szeptember</v>
          </cell>
          <cell r="F484" t="str">
            <v>ÉDÁSZ</v>
          </cell>
          <cell r="G484" t="str">
            <v>SOPN</v>
          </cell>
          <cell r="H484">
            <v>4.99</v>
          </cell>
          <cell r="I484">
            <v>11</v>
          </cell>
          <cell r="J484" t="str">
            <v>igen</v>
          </cell>
          <cell r="K484" t="str">
            <v>fotovoltaikus</v>
          </cell>
          <cell r="L484" t="str">
            <v>SOLARPHOTOVO</v>
          </cell>
          <cell r="M484" t="str">
            <v>igen</v>
          </cell>
          <cell r="N484" t="str">
            <v>nem</v>
          </cell>
          <cell r="O484" t="str">
            <v>nem</v>
          </cell>
          <cell r="P484">
            <v>4.99</v>
          </cell>
          <cell r="Q484">
            <v>0.16</v>
          </cell>
          <cell r="R484" t="str">
            <v>nem</v>
          </cell>
          <cell r="T484" t="str">
            <v>nem</v>
          </cell>
          <cell r="U484" t="str">
            <v>nem</v>
          </cell>
          <cell r="Y484" t="str">
            <v>SOPN 11D    11.000</v>
          </cell>
          <cell r="AB484">
            <v>2</v>
          </cell>
          <cell r="AC484" t="str">
            <v>EDASZ_321   11.000</v>
          </cell>
          <cell r="AD484">
            <v>48944</v>
          </cell>
          <cell r="AF484">
            <v>50405</v>
          </cell>
          <cell r="BQ484" t="str">
            <v>54/2024 kormány rendelet</v>
          </cell>
        </row>
        <row r="485">
          <cell r="A485" t="str">
            <v>EED-4152</v>
          </cell>
          <cell r="B485" t="str">
            <v>Shopper Park Plus Nyrt.</v>
          </cell>
          <cell r="C485" t="str">
            <v>Sopron</v>
          </cell>
          <cell r="D485" t="str">
            <v>kiesett</v>
          </cell>
          <cell r="E485" t="str">
            <v>2025. június</v>
          </cell>
          <cell r="F485" t="str">
            <v>ÉDÁSZ</v>
          </cell>
          <cell r="G485" t="str">
            <v>SOPK</v>
          </cell>
          <cell r="H485">
            <v>1</v>
          </cell>
          <cell r="I485">
            <v>22</v>
          </cell>
          <cell r="J485" t="str">
            <v>igen</v>
          </cell>
          <cell r="K485" t="str">
            <v>energiatároló</v>
          </cell>
          <cell r="L485" t="str">
            <v>BATTERYSTRG</v>
          </cell>
          <cell r="M485" t="str">
            <v>igen</v>
          </cell>
          <cell r="N485" t="str">
            <v>nem</v>
          </cell>
          <cell r="O485" t="str">
            <v>nem</v>
          </cell>
          <cell r="P485">
            <v>1</v>
          </cell>
          <cell r="Q485">
            <v>1</v>
          </cell>
          <cell r="R485" t="str">
            <v>igen</v>
          </cell>
          <cell r="S485">
            <v>2</v>
          </cell>
          <cell r="T485" t="str">
            <v>nem</v>
          </cell>
          <cell r="U485" t="str">
            <v>nem</v>
          </cell>
          <cell r="Y485" t="str">
            <v>SOPK 224    22.000</v>
          </cell>
          <cell r="AB485">
            <v>1</v>
          </cell>
          <cell r="AC485" t="str">
            <v>EDASZ_98    22.000</v>
          </cell>
          <cell r="AD485">
            <v>48213</v>
          </cell>
          <cell r="AE485">
            <v>48213</v>
          </cell>
          <cell r="AF485">
            <v>50040</v>
          </cell>
          <cell r="BQ485" t="str">
            <v>54/2024 kormány rendelet</v>
          </cell>
        </row>
        <row r="486">
          <cell r="A486" t="str">
            <v>EED-4153</v>
          </cell>
          <cell r="B486" t="str">
            <v>PRIMAGON Kft.</v>
          </cell>
          <cell r="C486" t="str">
            <v>Sopron</v>
          </cell>
          <cell r="D486" t="str">
            <v>kiesett</v>
          </cell>
          <cell r="E486" t="str">
            <v>2025. június</v>
          </cell>
          <cell r="F486" t="str">
            <v>ÉDÁSZ</v>
          </cell>
          <cell r="G486" t="str">
            <v>SOPK</v>
          </cell>
          <cell r="H486">
            <v>1</v>
          </cell>
          <cell r="I486">
            <v>22</v>
          </cell>
          <cell r="J486" t="str">
            <v>igen</v>
          </cell>
          <cell r="K486" t="str">
            <v>fotovoltaikus</v>
          </cell>
          <cell r="L486" t="str">
            <v>SOLARPHOTOVO</v>
          </cell>
          <cell r="M486" t="str">
            <v>igen</v>
          </cell>
          <cell r="N486" t="str">
            <v>nem</v>
          </cell>
          <cell r="O486" t="str">
            <v>nem</v>
          </cell>
          <cell r="P486">
            <v>1</v>
          </cell>
          <cell r="Q486">
            <v>3.2000000000000001E-2</v>
          </cell>
          <cell r="R486" t="str">
            <v>nem</v>
          </cell>
          <cell r="T486" t="str">
            <v>nem</v>
          </cell>
          <cell r="U486" t="str">
            <v>nem</v>
          </cell>
          <cell r="Y486" t="str">
            <v>SOPK 224    22.000</v>
          </cell>
          <cell r="AB486">
            <v>2</v>
          </cell>
          <cell r="AC486" t="str">
            <v>EDASZ_322   22.000</v>
          </cell>
          <cell r="AD486">
            <v>48944</v>
          </cell>
          <cell r="AF486">
            <v>50405</v>
          </cell>
          <cell r="BQ486" t="str">
            <v>54/2024 kormány rendelet</v>
          </cell>
        </row>
        <row r="487">
          <cell r="A487" t="str">
            <v>EED-4154</v>
          </cell>
          <cell r="B487" t="str">
            <v>Tambre Solar Kft.</v>
          </cell>
          <cell r="C487" t="str">
            <v>Sopronkövesd</v>
          </cell>
          <cell r="D487" t="str">
            <v>kiesett</v>
          </cell>
          <cell r="E487" t="str">
            <v>2026. október</v>
          </cell>
          <cell r="F487" t="str">
            <v>ÉDÁSZ</v>
          </cell>
          <cell r="G487" t="str">
            <v>SKOV</v>
          </cell>
          <cell r="H487">
            <v>12</v>
          </cell>
          <cell r="I487">
            <v>22</v>
          </cell>
          <cell r="J487" t="str">
            <v>igen</v>
          </cell>
          <cell r="K487" t="str">
            <v>energiatároló</v>
          </cell>
          <cell r="L487" t="str">
            <v>BATTERYSTRG</v>
          </cell>
          <cell r="M487" t="str">
            <v>igen</v>
          </cell>
          <cell r="N487" t="str">
            <v>nem</v>
          </cell>
          <cell r="O487" t="str">
            <v>nem</v>
          </cell>
          <cell r="P487">
            <v>12</v>
          </cell>
          <cell r="Q487">
            <v>12</v>
          </cell>
          <cell r="R487" t="str">
            <v>nem</v>
          </cell>
          <cell r="S487">
            <v>30</v>
          </cell>
          <cell r="T487" t="str">
            <v>nem</v>
          </cell>
          <cell r="U487" t="str">
            <v>nem</v>
          </cell>
          <cell r="Y487" t="str">
            <v>SKOV 221    22.000</v>
          </cell>
          <cell r="AB487">
            <v>1</v>
          </cell>
          <cell r="AC487" t="str">
            <v>EDASZ_99    22.000</v>
          </cell>
          <cell r="AD487">
            <v>48213</v>
          </cell>
          <cell r="AE487">
            <v>48213</v>
          </cell>
          <cell r="AF487">
            <v>50040</v>
          </cell>
          <cell r="BQ487" t="str">
            <v>54/2024 kormány rendelet</v>
          </cell>
        </row>
        <row r="488">
          <cell r="A488" t="str">
            <v>EED-4155</v>
          </cell>
          <cell r="B488" t="str">
            <v>Ad Flexum Hungaria Windpark Kft.</v>
          </cell>
          <cell r="C488" t="str">
            <v>Sopronnémeti</v>
          </cell>
          <cell r="D488" t="str">
            <v>kiesett</v>
          </cell>
          <cell r="E488" t="str">
            <v>2027. január</v>
          </cell>
          <cell r="F488" t="str">
            <v>ÉDÁSZ</v>
          </cell>
          <cell r="G488" t="str">
            <v>KAPU</v>
          </cell>
          <cell r="H488">
            <v>6</v>
          </cell>
          <cell r="I488">
            <v>22</v>
          </cell>
          <cell r="J488" t="str">
            <v>igen</v>
          </cell>
          <cell r="K488" t="str">
            <v>szélerőmű</v>
          </cell>
          <cell r="L488" t="str">
            <v>WINDONSHORE</v>
          </cell>
          <cell r="M488" t="str">
            <v>igen</v>
          </cell>
          <cell r="N488" t="str">
            <v>nem</v>
          </cell>
          <cell r="O488" t="str">
            <v>nem</v>
          </cell>
          <cell r="P488">
            <v>6</v>
          </cell>
          <cell r="Q488">
            <v>0</v>
          </cell>
          <cell r="R488" t="str">
            <v>nem</v>
          </cell>
          <cell r="T488" t="str">
            <v>nem</v>
          </cell>
          <cell r="U488" t="str">
            <v>nem</v>
          </cell>
          <cell r="Y488" t="str">
            <v>KAPU 221    22.000</v>
          </cell>
          <cell r="AB488" t="str">
            <v>2B</v>
          </cell>
          <cell r="AC488" t="str">
            <v>EDASZ_323   22.000</v>
          </cell>
          <cell r="AD488">
            <v>50405</v>
          </cell>
          <cell r="AF488">
            <v>50405</v>
          </cell>
          <cell r="BQ488" t="str">
            <v>54/2024 kormány rendelet</v>
          </cell>
        </row>
        <row r="489">
          <cell r="A489" t="str">
            <v>EED-4156</v>
          </cell>
          <cell r="B489" t="str">
            <v>Nap-On Fourth Kft.</v>
          </cell>
          <cell r="C489" t="str">
            <v>Sótony</v>
          </cell>
          <cell r="D489" t="str">
            <v>kiesett</v>
          </cell>
          <cell r="E489" t="str">
            <v>2027. szeptember</v>
          </cell>
          <cell r="F489" t="str">
            <v>ÉDÁSZ</v>
          </cell>
          <cell r="G489" t="str">
            <v>IKER</v>
          </cell>
          <cell r="H489">
            <v>4.99</v>
          </cell>
          <cell r="I489">
            <v>22</v>
          </cell>
          <cell r="J489" t="str">
            <v>igen</v>
          </cell>
          <cell r="K489" t="str">
            <v>fotovoltaikus</v>
          </cell>
          <cell r="L489" t="str">
            <v>SOLARPHOTOVO</v>
          </cell>
          <cell r="M489" t="str">
            <v>igen</v>
          </cell>
          <cell r="N489" t="str">
            <v>nem</v>
          </cell>
          <cell r="O489" t="str">
            <v>nem</v>
          </cell>
          <cell r="P489">
            <v>4.99</v>
          </cell>
          <cell r="Q489">
            <v>0.16</v>
          </cell>
          <cell r="R489" t="str">
            <v>nem</v>
          </cell>
          <cell r="T489" t="str">
            <v>nem</v>
          </cell>
          <cell r="U489" t="str">
            <v>nem</v>
          </cell>
          <cell r="Y489" t="str">
            <v>IKER 221    22.000</v>
          </cell>
          <cell r="AB489" t="str">
            <v>2B</v>
          </cell>
          <cell r="AC489" t="str">
            <v>EDASZ_324   22.000</v>
          </cell>
          <cell r="AD489">
            <v>50405</v>
          </cell>
          <cell r="AF489">
            <v>50405</v>
          </cell>
          <cell r="BQ489" t="str">
            <v>54/2024 kormány rendelet</v>
          </cell>
        </row>
        <row r="490">
          <cell r="A490" t="str">
            <v>EED-4157</v>
          </cell>
          <cell r="B490" t="str">
            <v>Akku-On First Kft.</v>
          </cell>
          <cell r="C490" t="str">
            <v>Sótony</v>
          </cell>
          <cell r="D490" t="str">
            <v>kiesett</v>
          </cell>
          <cell r="E490" t="str">
            <v>2026. március</v>
          </cell>
          <cell r="F490" t="str">
            <v>ÉDÁSZ</v>
          </cell>
          <cell r="G490" t="str">
            <v>IKER</v>
          </cell>
          <cell r="H490">
            <v>0.99</v>
          </cell>
          <cell r="I490">
            <v>22</v>
          </cell>
          <cell r="J490" t="str">
            <v>igen</v>
          </cell>
          <cell r="K490" t="str">
            <v>energiatároló</v>
          </cell>
          <cell r="L490" t="str">
            <v>BATTERYSTRG</v>
          </cell>
          <cell r="M490" t="str">
            <v>igen</v>
          </cell>
          <cell r="N490" t="str">
            <v>nem</v>
          </cell>
          <cell r="O490" t="str">
            <v>nem</v>
          </cell>
          <cell r="P490">
            <v>0.99</v>
          </cell>
          <cell r="Q490">
            <v>0.99</v>
          </cell>
          <cell r="R490" t="str">
            <v>nem</v>
          </cell>
          <cell r="S490">
            <v>1.98</v>
          </cell>
          <cell r="T490" t="str">
            <v>nem</v>
          </cell>
          <cell r="U490" t="str">
            <v>nem</v>
          </cell>
          <cell r="Y490" t="str">
            <v>IKER 221    22.000</v>
          </cell>
          <cell r="AB490">
            <v>1</v>
          </cell>
          <cell r="AC490" t="str">
            <v>EDASZ_100   22.000</v>
          </cell>
          <cell r="AD490">
            <v>48579</v>
          </cell>
          <cell r="AE490">
            <v>48579</v>
          </cell>
          <cell r="AF490">
            <v>50040</v>
          </cell>
          <cell r="BQ490" t="str">
            <v>54/2024 kormány rendelet</v>
          </cell>
        </row>
        <row r="491">
          <cell r="A491" t="str">
            <v>EED-4158</v>
          </cell>
          <cell r="B491" t="str">
            <v>Agro-Aba Növény- és Gyümölcstermesztő Kft.</v>
          </cell>
          <cell r="C491" t="str">
            <v>Szabadbattyán</v>
          </cell>
          <cell r="D491" t="str">
            <v>kiesett</v>
          </cell>
          <cell r="E491" t="str">
            <v>2025. január</v>
          </cell>
          <cell r="F491" t="str">
            <v>ÉDÁSZ</v>
          </cell>
          <cell r="G491" t="str">
            <v>Új_O</v>
          </cell>
          <cell r="H491">
            <v>20</v>
          </cell>
          <cell r="I491">
            <v>132</v>
          </cell>
          <cell r="J491" t="str">
            <v>igen</v>
          </cell>
          <cell r="K491" t="str">
            <v>fotovoltaikus</v>
          </cell>
          <cell r="L491" t="str">
            <v>SOLARPHOTOVO</v>
          </cell>
          <cell r="M491" t="str">
            <v>igen</v>
          </cell>
          <cell r="N491" t="str">
            <v>nem</v>
          </cell>
          <cell r="O491" t="str">
            <v>nem</v>
          </cell>
          <cell r="P491">
            <v>20</v>
          </cell>
          <cell r="Q491">
            <v>0.1</v>
          </cell>
          <cell r="R491" t="str">
            <v>nem</v>
          </cell>
          <cell r="T491" t="str">
            <v>nem</v>
          </cell>
          <cell r="U491" t="str">
            <v>nem</v>
          </cell>
          <cell r="Y491" t="str">
            <v>SZBAP221    22.000</v>
          </cell>
          <cell r="AB491">
            <v>6</v>
          </cell>
          <cell r="AC491" t="str">
            <v>EDASZ_571   22.000</v>
          </cell>
          <cell r="AD491">
            <v>52596</v>
          </cell>
          <cell r="AF491">
            <v>53327</v>
          </cell>
          <cell r="BQ491" t="str">
            <v>54/2024 kormány rendelet</v>
          </cell>
        </row>
        <row r="492">
          <cell r="A492" t="str">
            <v>EED-4159</v>
          </cell>
          <cell r="B492" t="str">
            <v>CSOT 19 Mithrasz Kft.</v>
          </cell>
          <cell r="C492" t="str">
            <v>Szabadbattyán</v>
          </cell>
          <cell r="D492" t="str">
            <v>kiesett</v>
          </cell>
          <cell r="E492" t="str">
            <v>2026. június</v>
          </cell>
          <cell r="F492" t="str">
            <v>ÉDÁSZ</v>
          </cell>
          <cell r="G492" t="str">
            <v>SZBA</v>
          </cell>
          <cell r="H492">
            <v>4.9800000000000004</v>
          </cell>
          <cell r="I492">
            <v>22</v>
          </cell>
          <cell r="J492" t="str">
            <v>igen</v>
          </cell>
          <cell r="K492" t="str">
            <v>fotovoltaikus</v>
          </cell>
          <cell r="L492" t="str">
            <v>SOLARPHOTOVO</v>
          </cell>
          <cell r="M492" t="str">
            <v>igen</v>
          </cell>
          <cell r="N492" t="str">
            <v>nem</v>
          </cell>
          <cell r="O492" t="str">
            <v>nem</v>
          </cell>
          <cell r="P492">
            <v>4.9800000000000004</v>
          </cell>
          <cell r="Q492">
            <v>4.9000000000000002E-2</v>
          </cell>
          <cell r="R492" t="str">
            <v>nem</v>
          </cell>
          <cell r="T492" t="str">
            <v>nem</v>
          </cell>
          <cell r="U492" t="str">
            <v>nem</v>
          </cell>
          <cell r="Y492" t="str">
            <v>SZBA 221    22.000</v>
          </cell>
          <cell r="AB492">
            <v>2</v>
          </cell>
          <cell r="AC492" t="str">
            <v>EDASZ_325   22.000</v>
          </cell>
          <cell r="AD492">
            <v>48944</v>
          </cell>
          <cell r="AF492">
            <v>50405</v>
          </cell>
          <cell r="BQ492" t="str">
            <v>54/2024 kormány rendelet</v>
          </cell>
        </row>
        <row r="493">
          <cell r="A493" t="str">
            <v>EED-4160</v>
          </cell>
          <cell r="B493" t="str">
            <v>Simon Plastics Kft.</v>
          </cell>
          <cell r="C493" t="str">
            <v>Szabadbattyán</v>
          </cell>
          <cell r="D493" t="str">
            <v>kiesett</v>
          </cell>
          <cell r="E493" t="str">
            <v>2024. július</v>
          </cell>
          <cell r="F493" t="str">
            <v>ÉDÁSZ</v>
          </cell>
          <cell r="G493" t="str">
            <v>SZBA</v>
          </cell>
          <cell r="H493">
            <v>0.5</v>
          </cell>
          <cell r="I493">
            <v>0.4</v>
          </cell>
          <cell r="J493" t="str">
            <v>igen</v>
          </cell>
          <cell r="K493" t="str">
            <v>energiatároló</v>
          </cell>
          <cell r="L493" t="str">
            <v>BATTERYSTRG</v>
          </cell>
          <cell r="M493" t="str">
            <v>igen</v>
          </cell>
          <cell r="N493" t="str">
            <v>igen</v>
          </cell>
          <cell r="O493" t="str">
            <v>nem</v>
          </cell>
          <cell r="P493">
            <v>0.5</v>
          </cell>
          <cell r="Q493">
            <v>0.5</v>
          </cell>
          <cell r="R493" t="str">
            <v>nem</v>
          </cell>
          <cell r="S493">
            <v>1</v>
          </cell>
          <cell r="T493" t="str">
            <v>nem</v>
          </cell>
          <cell r="U493" t="str">
            <v>nem</v>
          </cell>
          <cell r="Y493" t="str">
            <v>SZBA 222    22.000</v>
          </cell>
          <cell r="AB493">
            <v>1</v>
          </cell>
          <cell r="AC493" t="str">
            <v>EDASZ_101   22.000</v>
          </cell>
          <cell r="AD493">
            <v>48213</v>
          </cell>
          <cell r="AE493">
            <v>48213</v>
          </cell>
          <cell r="AF493">
            <v>50040</v>
          </cell>
          <cell r="BQ493" t="str">
            <v>54/2024 kormány rendelet</v>
          </cell>
        </row>
        <row r="494">
          <cell r="A494" t="str">
            <v>EED-4161</v>
          </cell>
          <cell r="B494" t="str">
            <v>RN Béta Energetikai Kft.</v>
          </cell>
          <cell r="C494" t="str">
            <v>Szentgotthárd</v>
          </cell>
          <cell r="D494" t="str">
            <v>elutasított</v>
          </cell>
          <cell r="E494" t="str">
            <v>2026. december</v>
          </cell>
          <cell r="F494" t="str">
            <v>ÉDÁSZ</v>
          </cell>
          <cell r="G494" t="str">
            <v> </v>
          </cell>
          <cell r="H494">
            <v>5</v>
          </cell>
          <cell r="I494" t="str">
            <v> </v>
          </cell>
          <cell r="J494" t="str">
            <v>igen</v>
          </cell>
          <cell r="K494" t="str">
            <v>fotovoltaikus</v>
          </cell>
          <cell r="L494" t="str">
            <v>SOLARPHOTOVO</v>
          </cell>
          <cell r="M494" t="str">
            <v>igen</v>
          </cell>
          <cell r="N494" t="str">
            <v>nem</v>
          </cell>
          <cell r="O494" t="str">
            <v>nem</v>
          </cell>
          <cell r="P494">
            <v>5</v>
          </cell>
          <cell r="Q494">
            <v>2.0099999999999998</v>
          </cell>
          <cell r="R494" t="str">
            <v>nem</v>
          </cell>
          <cell r="T494" t="str">
            <v>nem</v>
          </cell>
          <cell r="U494" t="str">
            <v>nem</v>
          </cell>
          <cell r="AF494">
            <v>49309</v>
          </cell>
          <cell r="BQ494" t="str">
            <v>Hiányos igénybejelentés</v>
          </cell>
        </row>
        <row r="495">
          <cell r="A495" t="str">
            <v>EED-4161</v>
          </cell>
          <cell r="B495" t="str">
            <v>RN Béta Energetikai Kft.</v>
          </cell>
          <cell r="C495" t="str">
            <v>Szentgotthárd</v>
          </cell>
          <cell r="D495" t="str">
            <v>elutasított</v>
          </cell>
          <cell r="E495" t="str">
            <v>2026. december</v>
          </cell>
          <cell r="F495" t="str">
            <v>ÉDÁSZ</v>
          </cell>
          <cell r="G495" t="str">
            <v> </v>
          </cell>
          <cell r="H495">
            <v>2</v>
          </cell>
          <cell r="I495" t="str">
            <v> </v>
          </cell>
          <cell r="J495" t="str">
            <v>igen</v>
          </cell>
          <cell r="K495" t="str">
            <v>energiatároló</v>
          </cell>
          <cell r="L495" t="str">
            <v>BATTERYSTRG</v>
          </cell>
          <cell r="M495" t="str">
            <v>igen</v>
          </cell>
          <cell r="N495" t="str">
            <v>nem</v>
          </cell>
          <cell r="O495" t="str">
            <v>nem</v>
          </cell>
          <cell r="P495">
            <v>5</v>
          </cell>
          <cell r="Q495">
            <v>2.0099999999999998</v>
          </cell>
          <cell r="R495" t="str">
            <v>nem</v>
          </cell>
          <cell r="S495">
            <v>4</v>
          </cell>
          <cell r="T495" t="str">
            <v>nem</v>
          </cell>
          <cell r="U495" t="str">
            <v>nem</v>
          </cell>
          <cell r="AF495">
            <v>49309</v>
          </cell>
          <cell r="BQ495" t="str">
            <v>Hiányos igénybejelentés</v>
          </cell>
        </row>
        <row r="496">
          <cell r="A496" t="str">
            <v>EED-4162</v>
          </cell>
          <cell r="B496" t="str">
            <v>Electraplan-Termelő Kft.</v>
          </cell>
          <cell r="C496" t="str">
            <v>Szentimrefalva</v>
          </cell>
          <cell r="D496" t="str">
            <v>kiesett</v>
          </cell>
          <cell r="E496" t="str">
            <v>2026. január</v>
          </cell>
          <cell r="F496" t="str">
            <v>ÉDÁSZ</v>
          </cell>
          <cell r="G496" t="str">
            <v>AJED</v>
          </cell>
          <cell r="H496">
            <v>0.499</v>
          </cell>
          <cell r="I496">
            <v>22</v>
          </cell>
          <cell r="J496" t="str">
            <v>igen</v>
          </cell>
          <cell r="K496" t="str">
            <v>fotovoltaikus</v>
          </cell>
          <cell r="L496" t="str">
            <v>SOLARPHOTOVO</v>
          </cell>
          <cell r="M496" t="str">
            <v>igen</v>
          </cell>
          <cell r="N496" t="str">
            <v>nem</v>
          </cell>
          <cell r="O496" t="str">
            <v>nem</v>
          </cell>
          <cell r="P496">
            <v>0.499</v>
          </cell>
          <cell r="Q496">
            <v>0.02</v>
          </cell>
          <cell r="R496" t="str">
            <v>nem</v>
          </cell>
          <cell r="T496" t="str">
            <v>nem</v>
          </cell>
          <cell r="U496" t="str">
            <v>nem</v>
          </cell>
          <cell r="Y496" t="str">
            <v>AJED 351    35.000</v>
          </cell>
          <cell r="AB496">
            <v>2</v>
          </cell>
          <cell r="AC496" t="str">
            <v>EDASZ_326   35.000</v>
          </cell>
          <cell r="AD496">
            <v>48944</v>
          </cell>
          <cell r="AF496">
            <v>50405</v>
          </cell>
          <cell r="BQ496" t="str">
            <v>54/2024 kormány rendelet</v>
          </cell>
        </row>
        <row r="497">
          <cell r="A497" t="str">
            <v>EED-4163</v>
          </cell>
          <cell r="B497" t="str">
            <v>Electraplan-Termelő Kft.</v>
          </cell>
          <cell r="C497" t="str">
            <v>Szőc</v>
          </cell>
          <cell r="D497" t="str">
            <v>kiesett</v>
          </cell>
          <cell r="E497" t="str">
            <v>2026. január</v>
          </cell>
          <cell r="F497" t="str">
            <v>ÉDÁSZ</v>
          </cell>
          <cell r="G497" t="str">
            <v>TAPO</v>
          </cell>
          <cell r="H497">
            <v>0.499</v>
          </cell>
          <cell r="I497">
            <v>22</v>
          </cell>
          <cell r="J497" t="str">
            <v>igen</v>
          </cell>
          <cell r="K497" t="str">
            <v>fotovoltaikus</v>
          </cell>
          <cell r="L497" t="str">
            <v>SOLARPHOTOVO</v>
          </cell>
          <cell r="M497" t="str">
            <v>igen</v>
          </cell>
          <cell r="N497" t="str">
            <v>nem</v>
          </cell>
          <cell r="O497" t="str">
            <v>nem</v>
          </cell>
          <cell r="P497">
            <v>0.499</v>
          </cell>
          <cell r="Q497">
            <v>0.02</v>
          </cell>
          <cell r="R497" t="str">
            <v>nem</v>
          </cell>
          <cell r="T497" t="str">
            <v>nem</v>
          </cell>
          <cell r="U497" t="str">
            <v>nem</v>
          </cell>
          <cell r="Y497" t="str">
            <v>TAPO 22A    22.000</v>
          </cell>
          <cell r="AB497" t="str">
            <v>2B</v>
          </cell>
          <cell r="AC497" t="str">
            <v>EDASZ_327   22.000</v>
          </cell>
          <cell r="AD497">
            <v>50405</v>
          </cell>
          <cell r="AF497">
            <v>50405</v>
          </cell>
          <cell r="BQ497" t="str">
            <v>54/2024 kormány rendelet</v>
          </cell>
        </row>
        <row r="498">
          <cell r="A498" t="str">
            <v>EED-4163</v>
          </cell>
          <cell r="B498" t="str">
            <v>Electraplan-Termelő Kft.</v>
          </cell>
          <cell r="C498" t="str">
            <v>Szőc</v>
          </cell>
          <cell r="D498" t="str">
            <v>kiesett</v>
          </cell>
          <cell r="E498" t="str">
            <v>2026. január</v>
          </cell>
          <cell r="F498" t="str">
            <v>ÉDÁSZ</v>
          </cell>
          <cell r="G498" t="str">
            <v>TAPO</v>
          </cell>
          <cell r="H498">
            <v>0.499</v>
          </cell>
          <cell r="I498">
            <v>22</v>
          </cell>
          <cell r="J498" t="str">
            <v>igen</v>
          </cell>
          <cell r="K498" t="str">
            <v>energiatároló</v>
          </cell>
          <cell r="L498" t="str">
            <v>BATTERYSTRG</v>
          </cell>
          <cell r="M498" t="str">
            <v>igen</v>
          </cell>
          <cell r="N498" t="str">
            <v>nem</v>
          </cell>
          <cell r="O498" t="str">
            <v>nem</v>
          </cell>
          <cell r="P498">
            <v>0.499</v>
          </cell>
          <cell r="Q498">
            <v>0.02</v>
          </cell>
          <cell r="R498" t="str">
            <v>nem</v>
          </cell>
          <cell r="S498">
            <v>1</v>
          </cell>
          <cell r="T498" t="str">
            <v>nem</v>
          </cell>
          <cell r="U498" t="str">
            <v>nem</v>
          </cell>
          <cell r="Y498" t="str">
            <v>TAPO 22A    22.000</v>
          </cell>
          <cell r="AB498" t="str">
            <v>2B</v>
          </cell>
          <cell r="AC498" t="str">
            <v>EDASZ_327   22.000</v>
          </cell>
          <cell r="AD498">
            <v>50405</v>
          </cell>
          <cell r="AF498">
            <v>50405</v>
          </cell>
          <cell r="BQ498" t="str">
            <v>54/2024 kormány rendelet</v>
          </cell>
        </row>
        <row r="499">
          <cell r="A499" t="str">
            <v>EED-4164</v>
          </cell>
          <cell r="B499" t="str">
            <v>Electraplan-Termelő Kft.</v>
          </cell>
          <cell r="C499" t="str">
            <v>Szőc</v>
          </cell>
          <cell r="D499" t="str">
            <v>kiesett</v>
          </cell>
          <cell r="E499" t="str">
            <v>2026. január</v>
          </cell>
          <cell r="F499" t="str">
            <v>ÉDÁSZ</v>
          </cell>
          <cell r="G499" t="str">
            <v>TAPO</v>
          </cell>
          <cell r="H499">
            <v>0.499</v>
          </cell>
          <cell r="I499">
            <v>22</v>
          </cell>
          <cell r="J499" t="str">
            <v>igen</v>
          </cell>
          <cell r="K499" t="str">
            <v>fotovoltaikus</v>
          </cell>
          <cell r="L499" t="str">
            <v>SOLARPHOTOVO</v>
          </cell>
          <cell r="M499" t="str">
            <v>igen</v>
          </cell>
          <cell r="N499" t="str">
            <v>nem</v>
          </cell>
          <cell r="O499" t="str">
            <v>nem</v>
          </cell>
          <cell r="P499">
            <v>0.499</v>
          </cell>
          <cell r="Q499">
            <v>0.02</v>
          </cell>
          <cell r="R499" t="str">
            <v>nem</v>
          </cell>
          <cell r="T499" t="str">
            <v>nem</v>
          </cell>
          <cell r="U499" t="str">
            <v>nem</v>
          </cell>
          <cell r="Y499" t="str">
            <v>TAPO 22A    22.000</v>
          </cell>
          <cell r="AB499" t="str">
            <v>2B</v>
          </cell>
          <cell r="AC499" t="str">
            <v>EDASZ_328   22.000</v>
          </cell>
          <cell r="AD499">
            <v>50405</v>
          </cell>
          <cell r="AF499">
            <v>50405</v>
          </cell>
          <cell r="BQ499" t="str">
            <v>54/2024 kormány rendelet</v>
          </cell>
        </row>
        <row r="500">
          <cell r="A500" t="str">
            <v>EED-4165</v>
          </cell>
          <cell r="B500" t="str">
            <v>Context Consulting Kft.</v>
          </cell>
          <cell r="C500" t="str">
            <v>Tapolca</v>
          </cell>
          <cell r="D500" t="str">
            <v>kiesett</v>
          </cell>
          <cell r="E500" t="str">
            <v>2026. október</v>
          </cell>
          <cell r="F500" t="str">
            <v>ÉDÁSZ</v>
          </cell>
          <cell r="G500" t="str">
            <v>TAPO</v>
          </cell>
          <cell r="H500">
            <v>5</v>
          </cell>
          <cell r="I500">
            <v>22</v>
          </cell>
          <cell r="J500" t="str">
            <v>igen</v>
          </cell>
          <cell r="K500" t="str">
            <v>energiatároló</v>
          </cell>
          <cell r="L500" t="str">
            <v>BATTERYSTRG</v>
          </cell>
          <cell r="M500" t="str">
            <v>igen</v>
          </cell>
          <cell r="N500" t="str">
            <v>nem</v>
          </cell>
          <cell r="O500" t="str">
            <v>nem</v>
          </cell>
          <cell r="P500">
            <v>5</v>
          </cell>
          <cell r="Q500">
            <v>5</v>
          </cell>
          <cell r="R500" t="str">
            <v>nem</v>
          </cell>
          <cell r="S500">
            <v>12.5</v>
          </cell>
          <cell r="T500" t="str">
            <v>nem</v>
          </cell>
          <cell r="U500" t="str">
            <v>nem</v>
          </cell>
          <cell r="Y500" t="str">
            <v>TAPO 22A    22.000</v>
          </cell>
          <cell r="AB500">
            <v>1</v>
          </cell>
          <cell r="AC500" t="str">
            <v>EDASZ_102   22.000</v>
          </cell>
          <cell r="AD500">
            <v>48579</v>
          </cell>
          <cell r="AE500">
            <v>48579</v>
          </cell>
          <cell r="AF500">
            <v>50040</v>
          </cell>
          <cell r="BQ500" t="str">
            <v>54/2024 kormány rendelet</v>
          </cell>
        </row>
        <row r="501">
          <cell r="A501" t="str">
            <v>EED-4166</v>
          </cell>
          <cell r="B501" t="str">
            <v>Context Consulting Kft.</v>
          </cell>
          <cell r="C501" t="str">
            <v>Tapolca</v>
          </cell>
          <cell r="D501" t="str">
            <v>kiesett</v>
          </cell>
          <cell r="E501" t="str">
            <v>2027. május</v>
          </cell>
          <cell r="F501" t="str">
            <v>ÉDÁSZ</v>
          </cell>
          <cell r="G501" t="str">
            <v>TAPO</v>
          </cell>
          <cell r="H501">
            <v>4</v>
          </cell>
          <cell r="I501">
            <v>22</v>
          </cell>
          <cell r="J501" t="str">
            <v>igen</v>
          </cell>
          <cell r="K501" t="str">
            <v>fotovoltaikus</v>
          </cell>
          <cell r="L501" t="str">
            <v>SOLARPHOTOVO</v>
          </cell>
          <cell r="M501" t="str">
            <v>igen</v>
          </cell>
          <cell r="N501" t="str">
            <v>nem</v>
          </cell>
          <cell r="O501" t="str">
            <v>nem</v>
          </cell>
          <cell r="P501">
            <v>4</v>
          </cell>
          <cell r="Q501">
            <v>1.7</v>
          </cell>
          <cell r="R501" t="str">
            <v>nem</v>
          </cell>
          <cell r="T501" t="str">
            <v>nem</v>
          </cell>
          <cell r="U501" t="str">
            <v>nem</v>
          </cell>
          <cell r="Y501" t="str">
            <v>TAPO 22B    22.000</v>
          </cell>
          <cell r="AB501" t="str">
            <v>2B</v>
          </cell>
          <cell r="AC501" t="str">
            <v>EDASZ_329   22.000</v>
          </cell>
          <cell r="AD501">
            <v>50405</v>
          </cell>
          <cell r="AF501">
            <v>50405</v>
          </cell>
          <cell r="BQ501" t="str">
            <v>54/2024 kormány rendelet</v>
          </cell>
        </row>
        <row r="502">
          <cell r="A502" t="str">
            <v>EED-4166</v>
          </cell>
          <cell r="B502" t="str">
            <v>Context Consulting Kft.</v>
          </cell>
          <cell r="C502" t="str">
            <v>Tapolca</v>
          </cell>
          <cell r="D502" t="str">
            <v>kiesett</v>
          </cell>
          <cell r="E502" t="str">
            <v>2027. május</v>
          </cell>
          <cell r="F502" t="str">
            <v>ÉDÁSZ</v>
          </cell>
          <cell r="G502" t="str">
            <v>TAPO</v>
          </cell>
          <cell r="H502">
            <v>1.6</v>
          </cell>
          <cell r="I502">
            <v>22</v>
          </cell>
          <cell r="J502" t="str">
            <v>igen</v>
          </cell>
          <cell r="K502" t="str">
            <v>energiatároló</v>
          </cell>
          <cell r="L502" t="str">
            <v>BATTERYSTRG</v>
          </cell>
          <cell r="M502" t="str">
            <v>igen</v>
          </cell>
          <cell r="N502" t="str">
            <v>nem</v>
          </cell>
          <cell r="O502" t="str">
            <v>nem</v>
          </cell>
          <cell r="P502">
            <v>4</v>
          </cell>
          <cell r="Q502">
            <v>1.7</v>
          </cell>
          <cell r="R502" t="str">
            <v>nem</v>
          </cell>
          <cell r="S502">
            <v>4</v>
          </cell>
          <cell r="T502" t="str">
            <v>nem</v>
          </cell>
          <cell r="U502" t="str">
            <v>nem</v>
          </cell>
          <cell r="Y502" t="str">
            <v>TAPO 22B    22.000</v>
          </cell>
          <cell r="AB502" t="str">
            <v>2B</v>
          </cell>
          <cell r="AC502" t="str">
            <v>EDASZ_329   22.000</v>
          </cell>
          <cell r="AD502">
            <v>50405</v>
          </cell>
          <cell r="AE502">
            <v>50405</v>
          </cell>
          <cell r="AF502">
            <v>50405</v>
          </cell>
          <cell r="BQ502" t="str">
            <v>54/2024 kormány rendelet</v>
          </cell>
        </row>
        <row r="503">
          <cell r="A503" t="str">
            <v>EED-4167</v>
          </cell>
          <cell r="B503" t="str">
            <v>Biogáz Tatabánya Kft.</v>
          </cell>
          <cell r="C503" t="str">
            <v>Tatabánya</v>
          </cell>
          <cell r="D503" t="str">
            <v>kiesett</v>
          </cell>
          <cell r="E503" t="str">
            <v>2026. július</v>
          </cell>
          <cell r="F503" t="str">
            <v>ÉDÁSZ</v>
          </cell>
          <cell r="G503" t="str">
            <v>TABG</v>
          </cell>
          <cell r="H503">
            <v>4</v>
          </cell>
          <cell r="I503">
            <v>22</v>
          </cell>
          <cell r="J503" t="str">
            <v>igen</v>
          </cell>
          <cell r="K503" t="str">
            <v>biogáz</v>
          </cell>
          <cell r="L503" t="str">
            <v>OTHERRES</v>
          </cell>
          <cell r="M503" t="str">
            <v>igen</v>
          </cell>
          <cell r="N503" t="str">
            <v>nem</v>
          </cell>
          <cell r="O503" t="str">
            <v>nem</v>
          </cell>
          <cell r="P503">
            <v>1.5</v>
          </cell>
          <cell r="Q503">
            <v>0</v>
          </cell>
          <cell r="R503" t="str">
            <v>nem</v>
          </cell>
          <cell r="T503" t="str">
            <v>nem</v>
          </cell>
          <cell r="U503" t="str">
            <v>nem</v>
          </cell>
          <cell r="Y503" t="str">
            <v>TABG 223    22.000</v>
          </cell>
          <cell r="AB503">
            <v>1</v>
          </cell>
          <cell r="AC503" t="str">
            <v>EDASZ_103   22.000</v>
          </cell>
          <cell r="AD503">
            <v>48213</v>
          </cell>
          <cell r="AE503">
            <v>48213</v>
          </cell>
          <cell r="AF503">
            <v>50040</v>
          </cell>
          <cell r="BQ503" t="str">
            <v>54/2024 kormány rendelet</v>
          </cell>
        </row>
        <row r="504">
          <cell r="A504" t="str">
            <v>EED-4168</v>
          </cell>
          <cell r="B504" t="str">
            <v>JAKAB Solar Kft.</v>
          </cell>
          <cell r="C504" t="str">
            <v>Türje</v>
          </cell>
          <cell r="D504" t="str">
            <v>kiesett</v>
          </cell>
          <cell r="E504" t="str">
            <v>2028. október</v>
          </cell>
          <cell r="F504" t="str">
            <v>ÉDÁSZ</v>
          </cell>
          <cell r="G504" t="str">
            <v>ZGRO</v>
          </cell>
          <cell r="H504">
            <v>49.9</v>
          </cell>
          <cell r="I504">
            <v>132</v>
          </cell>
          <cell r="J504" t="str">
            <v>igen</v>
          </cell>
          <cell r="K504" t="str">
            <v>fotovoltaikus</v>
          </cell>
          <cell r="L504" t="str">
            <v>SOLARPHOTOVO</v>
          </cell>
          <cell r="M504" t="str">
            <v>igen</v>
          </cell>
          <cell r="N504" t="str">
            <v>nem</v>
          </cell>
          <cell r="O504" t="str">
            <v>nem</v>
          </cell>
          <cell r="P504">
            <v>49.9</v>
          </cell>
          <cell r="Q504">
            <v>0.16</v>
          </cell>
          <cell r="R504" t="str">
            <v>nem</v>
          </cell>
          <cell r="T504" t="str">
            <v>nem</v>
          </cell>
          <cell r="U504" t="str">
            <v>nem</v>
          </cell>
          <cell r="Y504" t="str">
            <v>ZGRO 222    22.000</v>
          </cell>
          <cell r="AB504">
            <v>3</v>
          </cell>
          <cell r="AC504" t="str">
            <v>EDASZ_495   22.000</v>
          </cell>
          <cell r="AD504">
            <v>51135</v>
          </cell>
          <cell r="AF504">
            <v>52231</v>
          </cell>
          <cell r="BQ504" t="str">
            <v>54/2024 kormány rendelet</v>
          </cell>
        </row>
        <row r="505">
          <cell r="A505" t="str">
            <v>EED-4169</v>
          </cell>
          <cell r="B505" t="str">
            <v>Greenvolt Energy Development Kft.</v>
          </cell>
          <cell r="C505" t="str">
            <v>Vál</v>
          </cell>
          <cell r="D505" t="str">
            <v>kiesett</v>
          </cell>
          <cell r="E505" t="str">
            <v>2028. december</v>
          </cell>
          <cell r="F505" t="str">
            <v>ÉDÁSZ</v>
          </cell>
          <cell r="G505" t="str">
            <v>BARA</v>
          </cell>
          <cell r="H505">
            <v>4.5</v>
          </cell>
          <cell r="I505">
            <v>22</v>
          </cell>
          <cell r="J505" t="str">
            <v>igen</v>
          </cell>
          <cell r="K505" t="str">
            <v>szélerőmű</v>
          </cell>
          <cell r="L505" t="str">
            <v>WINDONSHORE</v>
          </cell>
          <cell r="M505" t="str">
            <v>igen</v>
          </cell>
          <cell r="N505" t="str">
            <v>nem</v>
          </cell>
          <cell r="O505" t="str">
            <v>nem</v>
          </cell>
          <cell r="P505">
            <v>4.5</v>
          </cell>
          <cell r="Q505">
            <v>0.1</v>
          </cell>
          <cell r="R505" t="str">
            <v>nem</v>
          </cell>
          <cell r="T505" t="str">
            <v>nem</v>
          </cell>
          <cell r="U505" t="str">
            <v>nem</v>
          </cell>
          <cell r="Y505" t="str">
            <v>BARA 221    22.000</v>
          </cell>
          <cell r="AB505">
            <v>2</v>
          </cell>
          <cell r="AC505" t="str">
            <v>EDASZ_330   22.000</v>
          </cell>
          <cell r="AD505">
            <v>48944</v>
          </cell>
          <cell r="AF505">
            <v>50405</v>
          </cell>
          <cell r="BQ505" t="str">
            <v>54/2024 kormány rendelet</v>
          </cell>
        </row>
        <row r="506">
          <cell r="A506" t="str">
            <v>EED-4170</v>
          </cell>
          <cell r="B506" t="str">
            <v>CIBO Fejlesztési Kft.</v>
          </cell>
          <cell r="C506" t="str">
            <v>Vámoscsalád</v>
          </cell>
          <cell r="D506" t="str">
            <v>kiesett</v>
          </cell>
          <cell r="E506" t="str">
            <v>2028. december</v>
          </cell>
          <cell r="F506" t="str">
            <v>ÉDÁSZ</v>
          </cell>
          <cell r="G506" t="str">
            <v>REPC</v>
          </cell>
          <cell r="H506">
            <v>49.99</v>
          </cell>
          <cell r="I506">
            <v>132</v>
          </cell>
          <cell r="J506" t="str">
            <v>igen</v>
          </cell>
          <cell r="K506" t="str">
            <v>szélerőmű</v>
          </cell>
          <cell r="L506" t="str">
            <v>WINDONSHORE</v>
          </cell>
          <cell r="M506" t="str">
            <v>igen</v>
          </cell>
          <cell r="N506" t="str">
            <v>nem</v>
          </cell>
          <cell r="O506" t="str">
            <v>nem</v>
          </cell>
          <cell r="P506">
            <v>49.99</v>
          </cell>
          <cell r="Q506">
            <v>0.1</v>
          </cell>
          <cell r="R506" t="str">
            <v>nem</v>
          </cell>
          <cell r="T506" t="str">
            <v>nem</v>
          </cell>
          <cell r="U506" t="str">
            <v>nem</v>
          </cell>
          <cell r="Y506" t="str">
            <v>REPC 22W    22.000</v>
          </cell>
          <cell r="AB506">
            <v>3</v>
          </cell>
          <cell r="AC506" t="str">
            <v>EDASZ_496   22.000</v>
          </cell>
          <cell r="AD506">
            <v>51135</v>
          </cell>
          <cell r="AF506">
            <v>52231</v>
          </cell>
          <cell r="BQ506" t="str">
            <v>54/2024 kormány rendelet</v>
          </cell>
        </row>
        <row r="507">
          <cell r="A507" t="str">
            <v>EED-4171</v>
          </cell>
          <cell r="B507" t="str">
            <v>Akku-On First Kft.</v>
          </cell>
          <cell r="C507" t="str">
            <v>Várpalota</v>
          </cell>
          <cell r="D507" t="str">
            <v>kiesett</v>
          </cell>
          <cell r="E507" t="str">
            <v>2026. március</v>
          </cell>
          <cell r="F507" t="str">
            <v>ÉDÁSZ</v>
          </cell>
          <cell r="G507" t="str">
            <v>VARK</v>
          </cell>
          <cell r="H507">
            <v>19.989999999999998</v>
          </cell>
          <cell r="I507">
            <v>22</v>
          </cell>
          <cell r="J507" t="str">
            <v>igen</v>
          </cell>
          <cell r="K507" t="str">
            <v>energiatároló</v>
          </cell>
          <cell r="L507" t="str">
            <v>BATTERYSTRG</v>
          </cell>
          <cell r="M507" t="str">
            <v>igen</v>
          </cell>
          <cell r="N507" t="str">
            <v>nem</v>
          </cell>
          <cell r="O507" t="str">
            <v>nem</v>
          </cell>
          <cell r="P507">
            <v>19.989999999999998</v>
          </cell>
          <cell r="Q507">
            <v>19.989999999999998</v>
          </cell>
          <cell r="R507" t="str">
            <v>nem</v>
          </cell>
          <cell r="S507">
            <v>39.99</v>
          </cell>
          <cell r="T507" t="str">
            <v>nem</v>
          </cell>
          <cell r="U507" t="str">
            <v>nem</v>
          </cell>
          <cell r="Y507" t="str">
            <v>VARK B      120.00</v>
          </cell>
          <cell r="AB507">
            <v>1</v>
          </cell>
          <cell r="AC507" t="str">
            <v>EDASZ_104   120.00</v>
          </cell>
          <cell r="AD507">
            <v>48213</v>
          </cell>
          <cell r="AE507">
            <v>48213</v>
          </cell>
          <cell r="AF507">
            <v>50040</v>
          </cell>
          <cell r="BQ507" t="str">
            <v>54/2024 kormány rendelet</v>
          </cell>
        </row>
        <row r="508">
          <cell r="A508" t="str">
            <v>EED-4172</v>
          </cell>
          <cell r="B508" t="str">
            <v>metALCOM Zrt.</v>
          </cell>
          <cell r="C508" t="str">
            <v>Várpalota</v>
          </cell>
          <cell r="D508" t="str">
            <v>kiesett</v>
          </cell>
          <cell r="E508" t="str">
            <v>2025. szeptember</v>
          </cell>
          <cell r="F508" t="str">
            <v>ÉDÁSZ</v>
          </cell>
          <cell r="G508" t="str">
            <v>VARK</v>
          </cell>
          <cell r="H508">
            <v>14</v>
          </cell>
          <cell r="I508">
            <v>22</v>
          </cell>
          <cell r="J508" t="str">
            <v>igen</v>
          </cell>
          <cell r="K508" t="str">
            <v>gázmotor</v>
          </cell>
          <cell r="L508" t="str">
            <v>OTHERNONRES</v>
          </cell>
          <cell r="M508" t="str">
            <v>igen</v>
          </cell>
          <cell r="N508" t="str">
            <v>nem</v>
          </cell>
          <cell r="O508" t="str">
            <v>nem</v>
          </cell>
          <cell r="P508">
            <v>14</v>
          </cell>
          <cell r="Q508">
            <v>0.5</v>
          </cell>
          <cell r="R508" t="str">
            <v>nem</v>
          </cell>
          <cell r="T508" t="str">
            <v>nem</v>
          </cell>
          <cell r="U508" t="str">
            <v>nem</v>
          </cell>
          <cell r="Y508" t="str">
            <v>VARK B      120.00</v>
          </cell>
          <cell r="AB508">
            <v>1</v>
          </cell>
          <cell r="AC508" t="str">
            <v>EDASZ_105   120.00</v>
          </cell>
          <cell r="AD508">
            <v>48213</v>
          </cell>
          <cell r="AE508">
            <v>48213</v>
          </cell>
          <cell r="AF508">
            <v>50040</v>
          </cell>
          <cell r="BQ508" t="str">
            <v>54/2024 kormány rendelet</v>
          </cell>
        </row>
        <row r="509">
          <cell r="A509" t="str">
            <v>EED-4173</v>
          </cell>
          <cell r="B509" t="str">
            <v>Centrica Business Solutions Zrt.</v>
          </cell>
          <cell r="C509" t="str">
            <v>Várpalota</v>
          </cell>
          <cell r="D509" t="str">
            <v>kiesett</v>
          </cell>
          <cell r="E509" t="str">
            <v>2024. szeptember</v>
          </cell>
          <cell r="F509" t="str">
            <v>ÉDÁSZ</v>
          </cell>
          <cell r="G509" t="str">
            <v>VARP</v>
          </cell>
          <cell r="H509">
            <v>0.498</v>
          </cell>
          <cell r="I509">
            <v>22</v>
          </cell>
          <cell r="J509" t="str">
            <v>igen</v>
          </cell>
          <cell r="K509" t="str">
            <v>depóniagáz</v>
          </cell>
          <cell r="L509" t="str">
            <v>OTHERRES</v>
          </cell>
          <cell r="M509" t="str">
            <v>igen</v>
          </cell>
          <cell r="N509" t="str">
            <v>nem</v>
          </cell>
          <cell r="O509" t="str">
            <v>nem</v>
          </cell>
          <cell r="P509">
            <v>0.498</v>
          </cell>
          <cell r="Q509">
            <v>3.5000000000000003E-2</v>
          </cell>
          <cell r="R509" t="str">
            <v>nem</v>
          </cell>
          <cell r="T509" t="str">
            <v>nem</v>
          </cell>
          <cell r="U509" t="str">
            <v>nem</v>
          </cell>
          <cell r="Y509" t="str">
            <v>VARP 222    22.000</v>
          </cell>
          <cell r="AB509">
            <v>1</v>
          </cell>
          <cell r="AC509" t="str">
            <v>EDASZ_106   22.000</v>
          </cell>
          <cell r="AD509">
            <v>48579</v>
          </cell>
          <cell r="AE509">
            <v>48579</v>
          </cell>
          <cell r="AF509">
            <v>50040</v>
          </cell>
          <cell r="BQ509" t="str">
            <v>54/2024 kormány rendelet</v>
          </cell>
        </row>
        <row r="510">
          <cell r="A510" t="str">
            <v>EED-4174</v>
          </cell>
          <cell r="B510" t="str">
            <v>Smart Gateway Kft.</v>
          </cell>
          <cell r="C510" t="str">
            <v>Várpalota</v>
          </cell>
          <cell r="D510" t="str">
            <v>kiesett</v>
          </cell>
          <cell r="E510" t="str">
            <v>2025. január</v>
          </cell>
          <cell r="F510" t="str">
            <v>ÉDÁSZ</v>
          </cell>
          <cell r="G510" t="str">
            <v>VARP</v>
          </cell>
          <cell r="H510">
            <v>0.5</v>
          </cell>
          <cell r="I510">
            <v>22</v>
          </cell>
          <cell r="J510" t="str">
            <v>igen</v>
          </cell>
          <cell r="K510" t="str">
            <v>energiatároló</v>
          </cell>
          <cell r="L510" t="str">
            <v>BATTERYSTRG</v>
          </cell>
          <cell r="M510" t="str">
            <v>igen</v>
          </cell>
          <cell r="N510" t="str">
            <v>nem</v>
          </cell>
          <cell r="O510" t="str">
            <v>nem</v>
          </cell>
          <cell r="P510">
            <v>0.5</v>
          </cell>
          <cell r="Q510">
            <v>0.5</v>
          </cell>
          <cell r="R510" t="str">
            <v>nem</v>
          </cell>
          <cell r="S510">
            <v>0.1</v>
          </cell>
          <cell r="T510" t="str">
            <v>nem</v>
          </cell>
          <cell r="U510" t="str">
            <v>nem</v>
          </cell>
          <cell r="Y510" t="str">
            <v>VARP 222    22.000</v>
          </cell>
          <cell r="AB510">
            <v>1</v>
          </cell>
          <cell r="AC510" t="str">
            <v>EDASZ_107   22.000</v>
          </cell>
          <cell r="AD510">
            <v>48579</v>
          </cell>
          <cell r="AE510">
            <v>48579</v>
          </cell>
          <cell r="AF510">
            <v>50040</v>
          </cell>
          <cell r="BQ510" t="str">
            <v>54/2024 kormány rendelet</v>
          </cell>
        </row>
        <row r="511">
          <cell r="A511" t="str">
            <v>EED-4175</v>
          </cell>
          <cell r="B511" t="str">
            <v>Pannónia Greenenergy Kft.</v>
          </cell>
          <cell r="C511" t="str">
            <v>Vasegerszeg</v>
          </cell>
          <cell r="D511" t="str">
            <v>kiesett</v>
          </cell>
          <cell r="E511" t="str">
            <v>2027. szeptember</v>
          </cell>
          <cell r="F511" t="str">
            <v>ÉDÁSZ</v>
          </cell>
          <cell r="G511" t="str">
            <v>Új_N</v>
          </cell>
          <cell r="H511">
            <v>39.99</v>
          </cell>
          <cell r="I511">
            <v>132</v>
          </cell>
          <cell r="J511" t="str">
            <v>igen</v>
          </cell>
          <cell r="K511" t="str">
            <v>szélerőmű</v>
          </cell>
          <cell r="L511" t="str">
            <v>WINDONSHORE</v>
          </cell>
          <cell r="M511" t="str">
            <v>igen</v>
          </cell>
          <cell r="N511" t="str">
            <v>nem</v>
          </cell>
          <cell r="O511" t="str">
            <v>nem</v>
          </cell>
          <cell r="P511">
            <v>49.99</v>
          </cell>
          <cell r="Q511">
            <v>10.16</v>
          </cell>
          <cell r="R511" t="str">
            <v>nem</v>
          </cell>
          <cell r="T511" t="str">
            <v>nem</v>
          </cell>
          <cell r="U511" t="str">
            <v>nem</v>
          </cell>
          <cell r="Y511" t="str">
            <v>VASE 222    22.000</v>
          </cell>
          <cell r="AB511">
            <v>6</v>
          </cell>
          <cell r="AC511" t="str">
            <v>EDASZ_572   22.000</v>
          </cell>
          <cell r="AD511">
            <v>52596</v>
          </cell>
          <cell r="AF511">
            <v>53327</v>
          </cell>
          <cell r="BQ511" t="str">
            <v>54/2024 kormány rendelet</v>
          </cell>
        </row>
        <row r="512">
          <cell r="A512" t="str">
            <v>EED-4175</v>
          </cell>
          <cell r="B512" t="str">
            <v>Pannónia Greenenergy Kft.</v>
          </cell>
          <cell r="C512" t="str">
            <v>Vasegerszeg</v>
          </cell>
          <cell r="D512" t="str">
            <v>kiesett</v>
          </cell>
          <cell r="E512" t="str">
            <v>2027. szeptember</v>
          </cell>
          <cell r="F512" t="str">
            <v>ÉDÁSZ</v>
          </cell>
          <cell r="G512" t="str">
            <v>Új_N</v>
          </cell>
          <cell r="H512">
            <v>10</v>
          </cell>
          <cell r="I512">
            <v>132</v>
          </cell>
          <cell r="J512" t="str">
            <v>igen</v>
          </cell>
          <cell r="K512" t="str">
            <v>energiatároló</v>
          </cell>
          <cell r="L512" t="str">
            <v>BATTERYSTRG</v>
          </cell>
          <cell r="M512" t="str">
            <v>igen</v>
          </cell>
          <cell r="N512" t="str">
            <v>nem</v>
          </cell>
          <cell r="O512" t="str">
            <v>nem</v>
          </cell>
          <cell r="P512">
            <v>49.99</v>
          </cell>
          <cell r="Q512">
            <v>10.16</v>
          </cell>
          <cell r="R512" t="str">
            <v>nem</v>
          </cell>
          <cell r="S512">
            <v>20</v>
          </cell>
          <cell r="T512" t="str">
            <v>nem</v>
          </cell>
          <cell r="U512" t="str">
            <v>nem</v>
          </cell>
          <cell r="Y512" t="str">
            <v>VASE 222    22.000</v>
          </cell>
          <cell r="AB512">
            <v>6</v>
          </cell>
          <cell r="AC512" t="str">
            <v>EDASZ_572   22.000</v>
          </cell>
          <cell r="AD512">
            <v>52596</v>
          </cell>
          <cell r="AE512">
            <v>52596</v>
          </cell>
          <cell r="AF512">
            <v>53327</v>
          </cell>
          <cell r="BQ512" t="str">
            <v>54/2024 kormány rendelet</v>
          </cell>
        </row>
        <row r="513">
          <cell r="A513" t="str">
            <v>EED-4176</v>
          </cell>
          <cell r="B513" t="str">
            <v>PVP Aquila Kft.</v>
          </cell>
          <cell r="C513" t="str">
            <v>Vép</v>
          </cell>
          <cell r="D513" t="str">
            <v>kiesett</v>
          </cell>
          <cell r="E513" t="str">
            <v>2025. december</v>
          </cell>
          <cell r="F513" t="str">
            <v>ÉDÁSZ</v>
          </cell>
          <cell r="G513" t="str">
            <v>Söpte</v>
          </cell>
          <cell r="H513">
            <v>19</v>
          </cell>
          <cell r="I513">
            <v>22</v>
          </cell>
          <cell r="J513" t="str">
            <v>igen</v>
          </cell>
          <cell r="K513" t="str">
            <v>fotovoltaikus</v>
          </cell>
          <cell r="L513" t="str">
            <v>SOLARPHOTOVO</v>
          </cell>
          <cell r="M513" t="str">
            <v>igen</v>
          </cell>
          <cell r="N513" t="str">
            <v>nem</v>
          </cell>
          <cell r="O513" t="str">
            <v>nem</v>
          </cell>
          <cell r="P513">
            <v>19</v>
          </cell>
          <cell r="Q513">
            <v>4</v>
          </cell>
          <cell r="R513" t="str">
            <v>nem</v>
          </cell>
          <cell r="T513" t="str">
            <v>nem</v>
          </cell>
          <cell r="U513" t="str">
            <v>nem</v>
          </cell>
          <cell r="Y513" t="str">
            <v>SOPT 221    22.000</v>
          </cell>
          <cell r="AB513">
            <v>2</v>
          </cell>
          <cell r="AC513" t="str">
            <v>EDASZ_331   22.000</v>
          </cell>
          <cell r="AD513">
            <v>48944</v>
          </cell>
          <cell r="AF513">
            <v>50405</v>
          </cell>
          <cell r="BQ513" t="str">
            <v>54/2024 kormány rendelet</v>
          </cell>
        </row>
        <row r="514">
          <cell r="A514" t="str">
            <v>EED-4176</v>
          </cell>
          <cell r="B514" t="str">
            <v>PVP Aquila Kft.</v>
          </cell>
          <cell r="C514" t="str">
            <v>Vép</v>
          </cell>
          <cell r="D514" t="str">
            <v>kiesett</v>
          </cell>
          <cell r="E514" t="str">
            <v>2025. december</v>
          </cell>
          <cell r="F514" t="str">
            <v>ÉDÁSZ</v>
          </cell>
          <cell r="G514" t="str">
            <v>Söpte</v>
          </cell>
          <cell r="H514">
            <v>4</v>
          </cell>
          <cell r="I514">
            <v>22</v>
          </cell>
          <cell r="J514" t="str">
            <v>igen</v>
          </cell>
          <cell r="K514" t="str">
            <v>energiatároló</v>
          </cell>
          <cell r="L514" t="str">
            <v>BATTERYSTRG</v>
          </cell>
          <cell r="M514" t="str">
            <v>igen</v>
          </cell>
          <cell r="N514" t="str">
            <v>nem</v>
          </cell>
          <cell r="O514" t="str">
            <v>nem</v>
          </cell>
          <cell r="P514">
            <v>19</v>
          </cell>
          <cell r="Q514">
            <v>4</v>
          </cell>
          <cell r="R514" t="str">
            <v>nem</v>
          </cell>
          <cell r="S514">
            <v>8</v>
          </cell>
          <cell r="T514" t="str">
            <v>nem</v>
          </cell>
          <cell r="U514" t="str">
            <v>nem</v>
          </cell>
          <cell r="Y514" t="str">
            <v>SOPT 221    22.000</v>
          </cell>
          <cell r="AB514">
            <v>2</v>
          </cell>
          <cell r="AC514" t="str">
            <v>EDASZ_331   22.000</v>
          </cell>
          <cell r="AD514">
            <v>48944</v>
          </cell>
          <cell r="AE514">
            <v>48944</v>
          </cell>
          <cell r="AF514">
            <v>50405</v>
          </cell>
          <cell r="BQ514" t="str">
            <v>54/2024 kormány rendelet</v>
          </cell>
        </row>
        <row r="515">
          <cell r="A515" t="str">
            <v>EED-4177</v>
          </cell>
          <cell r="B515" t="str">
            <v>Hartai Zsolt</v>
          </cell>
          <cell r="C515" t="str">
            <v>Vértestolna</v>
          </cell>
          <cell r="D515" t="str">
            <v>kiesett</v>
          </cell>
          <cell r="E515" t="str">
            <v>2025. december</v>
          </cell>
          <cell r="F515" t="str">
            <v>ÉDÁSZ</v>
          </cell>
          <cell r="G515" t="str">
            <v>TATA</v>
          </cell>
          <cell r="H515">
            <v>2</v>
          </cell>
          <cell r="I515">
            <v>22</v>
          </cell>
          <cell r="J515" t="str">
            <v>igen</v>
          </cell>
          <cell r="K515" t="str">
            <v>fotovoltaikus</v>
          </cell>
          <cell r="L515" t="str">
            <v>SOLARPHOTOVO</v>
          </cell>
          <cell r="M515" t="str">
            <v>igen</v>
          </cell>
          <cell r="N515" t="str">
            <v>nem</v>
          </cell>
          <cell r="O515" t="str">
            <v>nem</v>
          </cell>
          <cell r="P515">
            <v>2</v>
          </cell>
          <cell r="Q515">
            <v>0.02</v>
          </cell>
          <cell r="R515" t="str">
            <v>nem</v>
          </cell>
          <cell r="T515" t="str">
            <v>nem</v>
          </cell>
          <cell r="U515" t="str">
            <v>nem</v>
          </cell>
          <cell r="Y515" t="str">
            <v>TATA 221    22.000</v>
          </cell>
          <cell r="AB515">
            <v>2</v>
          </cell>
          <cell r="AC515" t="str">
            <v>EDASZ_332   22.000</v>
          </cell>
          <cell r="AD515">
            <v>48944</v>
          </cell>
          <cell r="AF515">
            <v>50405</v>
          </cell>
          <cell r="BQ515" t="str">
            <v>54/2024 kormány rendelet</v>
          </cell>
        </row>
        <row r="516">
          <cell r="A516" t="str">
            <v>EED-4178</v>
          </cell>
          <cell r="B516" t="str">
            <v>Ideona E-Vszprm Kft.</v>
          </cell>
          <cell r="C516" t="str">
            <v>Veszprém</v>
          </cell>
          <cell r="D516" t="str">
            <v>kiesett</v>
          </cell>
          <cell r="E516" t="str">
            <v>2026. április</v>
          </cell>
          <cell r="F516" t="str">
            <v>ÉDÁSZ</v>
          </cell>
          <cell r="G516" t="str">
            <v>VSZE</v>
          </cell>
          <cell r="H516">
            <v>5</v>
          </cell>
          <cell r="I516">
            <v>22</v>
          </cell>
          <cell r="J516" t="str">
            <v>igen</v>
          </cell>
          <cell r="K516" t="str">
            <v>energiatároló</v>
          </cell>
          <cell r="L516" t="str">
            <v>BATTERYSTRG</v>
          </cell>
          <cell r="M516" t="str">
            <v>igen</v>
          </cell>
          <cell r="N516" t="str">
            <v>nem</v>
          </cell>
          <cell r="O516" t="str">
            <v>nem</v>
          </cell>
          <cell r="P516">
            <v>5</v>
          </cell>
          <cell r="Q516">
            <v>5</v>
          </cell>
          <cell r="R516" t="str">
            <v>igen</v>
          </cell>
          <cell r="S516">
            <v>20</v>
          </cell>
          <cell r="T516" t="str">
            <v>nem</v>
          </cell>
          <cell r="U516" t="str">
            <v>nem</v>
          </cell>
          <cell r="Y516" t="str">
            <v>VSZE 221    22.000</v>
          </cell>
          <cell r="AB516">
            <v>1</v>
          </cell>
          <cell r="AC516" t="str">
            <v>EDASZ_108   22.000</v>
          </cell>
          <cell r="AD516">
            <v>48213</v>
          </cell>
          <cell r="AE516">
            <v>48213</v>
          </cell>
          <cell r="AF516">
            <v>50040</v>
          </cell>
          <cell r="BQ516" t="str">
            <v>54/2024 kormány rendelet</v>
          </cell>
        </row>
        <row r="517">
          <cell r="A517" t="str">
            <v>EED-4179</v>
          </cell>
          <cell r="B517" t="str">
            <v>Tritom Kft.</v>
          </cell>
          <cell r="C517" t="str">
            <v>Vönöck</v>
          </cell>
          <cell r="D517" t="str">
            <v>kiesett</v>
          </cell>
          <cell r="E517" t="str">
            <v>2026. december</v>
          </cell>
          <cell r="F517" t="str">
            <v>ÉDÁSZ</v>
          </cell>
          <cell r="G517" t="str">
            <v>CELD</v>
          </cell>
          <cell r="H517">
            <v>3</v>
          </cell>
          <cell r="I517">
            <v>22</v>
          </cell>
          <cell r="J517" t="str">
            <v>igen</v>
          </cell>
          <cell r="K517" t="str">
            <v>szélerőmű</v>
          </cell>
          <cell r="L517" t="str">
            <v>WINDONSHORE</v>
          </cell>
          <cell r="M517" t="str">
            <v>igen</v>
          </cell>
          <cell r="N517" t="str">
            <v>nem</v>
          </cell>
          <cell r="O517" t="str">
            <v>nem</v>
          </cell>
          <cell r="P517">
            <v>3</v>
          </cell>
          <cell r="Q517">
            <v>6.0000000000000001E-3</v>
          </cell>
          <cell r="R517" t="str">
            <v>nem</v>
          </cell>
          <cell r="T517" t="str">
            <v>nem</v>
          </cell>
          <cell r="U517" t="str">
            <v>nem</v>
          </cell>
          <cell r="Y517" t="str">
            <v>CELD 22C    22.000</v>
          </cell>
          <cell r="AB517">
            <v>2</v>
          </cell>
          <cell r="AC517" t="str">
            <v>EDASZ_333   22.000</v>
          </cell>
          <cell r="AD517">
            <v>48944</v>
          </cell>
          <cell r="AF517">
            <v>50405</v>
          </cell>
          <cell r="BQ517" t="str">
            <v>54/2024 kormány rendelet</v>
          </cell>
        </row>
        <row r="518">
          <cell r="A518" t="str">
            <v>EED-4180</v>
          </cell>
          <cell r="B518" t="str">
            <v>Tritom Kft.</v>
          </cell>
          <cell r="C518" t="str">
            <v>Vönöck</v>
          </cell>
          <cell r="D518" t="str">
            <v>kiesett</v>
          </cell>
          <cell r="E518" t="str">
            <v>2026. december</v>
          </cell>
          <cell r="F518" t="str">
            <v>ÉDÁSZ</v>
          </cell>
          <cell r="G518" t="str">
            <v>CELD</v>
          </cell>
          <cell r="H518">
            <v>3.9</v>
          </cell>
          <cell r="I518">
            <v>22</v>
          </cell>
          <cell r="J518" t="str">
            <v>igen</v>
          </cell>
          <cell r="K518" t="str">
            <v>szélerőmű</v>
          </cell>
          <cell r="L518" t="str">
            <v>WINDONSHORE</v>
          </cell>
          <cell r="M518" t="str">
            <v>igen</v>
          </cell>
          <cell r="N518" t="str">
            <v>nem</v>
          </cell>
          <cell r="O518" t="str">
            <v>nem</v>
          </cell>
          <cell r="P518">
            <v>3</v>
          </cell>
          <cell r="Q518">
            <v>6.0000000000000001E-3</v>
          </cell>
          <cell r="R518" t="str">
            <v>nem</v>
          </cell>
          <cell r="T518" t="str">
            <v>nem</v>
          </cell>
          <cell r="U518" t="str">
            <v>nem</v>
          </cell>
          <cell r="Y518" t="str">
            <v>CELD 22C    22.000</v>
          </cell>
          <cell r="AB518">
            <v>2</v>
          </cell>
          <cell r="AC518" t="str">
            <v>EDASZ_334   22.000</v>
          </cell>
          <cell r="AD518">
            <v>48944</v>
          </cell>
          <cell r="AF518">
            <v>50405</v>
          </cell>
          <cell r="BQ518" t="str">
            <v>54/2024 kormány rendelet</v>
          </cell>
        </row>
        <row r="519">
          <cell r="A519" t="str">
            <v>EED-4181</v>
          </cell>
          <cell r="B519" t="str">
            <v>Voltaigo Hungary Kft.</v>
          </cell>
          <cell r="C519" t="str">
            <v>Zalaegerszeg</v>
          </cell>
          <cell r="D519" t="str">
            <v>kiesett</v>
          </cell>
          <cell r="E519" t="str">
            <v>2026. június</v>
          </cell>
          <cell r="F519" t="str">
            <v>ÉDÁSZ</v>
          </cell>
          <cell r="G519" t="str">
            <v>Új_R</v>
          </cell>
          <cell r="H519">
            <v>3</v>
          </cell>
          <cell r="I519">
            <v>22</v>
          </cell>
          <cell r="J519" t="str">
            <v>igen</v>
          </cell>
          <cell r="K519" t="str">
            <v>fotovoltaikus</v>
          </cell>
          <cell r="L519" t="str">
            <v>SOLARPHOTOVO</v>
          </cell>
          <cell r="M519" t="str">
            <v>igen</v>
          </cell>
          <cell r="N519" t="str">
            <v>nem</v>
          </cell>
          <cell r="O519" t="str">
            <v>nem</v>
          </cell>
          <cell r="P519">
            <v>3</v>
          </cell>
          <cell r="Q519">
            <v>0.03</v>
          </cell>
          <cell r="R519" t="str">
            <v>nem</v>
          </cell>
          <cell r="T519" t="str">
            <v>nem</v>
          </cell>
          <cell r="U519" t="str">
            <v>nem</v>
          </cell>
          <cell r="Y519" t="str">
            <v>ZALAP221    22.000</v>
          </cell>
          <cell r="AB519">
            <v>6</v>
          </cell>
          <cell r="AC519" t="str">
            <v>EDASZ_573   22.000</v>
          </cell>
          <cell r="AD519">
            <v>52596</v>
          </cell>
          <cell r="AF519">
            <v>53327</v>
          </cell>
          <cell r="BQ519" t="str">
            <v>54/2024 kormány rendelet</v>
          </cell>
        </row>
        <row r="520">
          <cell r="A520" t="str">
            <v>EED-4182</v>
          </cell>
          <cell r="B520" t="str">
            <v>Autóipari Próbapálya Zala Kft.</v>
          </cell>
          <cell r="C520" t="str">
            <v>Zalaegerszeg</v>
          </cell>
          <cell r="D520" t="str">
            <v>kiesett</v>
          </cell>
          <cell r="E520" t="str">
            <v>2025. március</v>
          </cell>
          <cell r="F520" t="str">
            <v>ÉDÁSZ</v>
          </cell>
          <cell r="G520" t="str">
            <v>Új_R</v>
          </cell>
          <cell r="H520">
            <v>5.4</v>
          </cell>
          <cell r="I520">
            <v>22</v>
          </cell>
          <cell r="J520" t="str">
            <v>igen</v>
          </cell>
          <cell r="K520" t="str">
            <v>fotovoltaikus</v>
          </cell>
          <cell r="L520" t="str">
            <v>SOLARPHOTOVO</v>
          </cell>
          <cell r="M520" t="str">
            <v>igen</v>
          </cell>
          <cell r="N520" t="str">
            <v>nem</v>
          </cell>
          <cell r="O520" t="str">
            <v>nem</v>
          </cell>
          <cell r="P520">
            <v>15.4</v>
          </cell>
          <cell r="Q520">
            <v>10</v>
          </cell>
          <cell r="R520" t="str">
            <v>igen</v>
          </cell>
          <cell r="T520" t="str">
            <v>nem</v>
          </cell>
          <cell r="U520" t="str">
            <v>nem</v>
          </cell>
          <cell r="Y520" t="str">
            <v>ZALAP221    22.000</v>
          </cell>
          <cell r="AB520">
            <v>6</v>
          </cell>
          <cell r="AC520" t="str">
            <v>EDASZ_574   22.000</v>
          </cell>
          <cell r="AD520">
            <v>52596</v>
          </cell>
          <cell r="AF520">
            <v>53327</v>
          </cell>
          <cell r="BQ520" t="str">
            <v>54/2024 kormány rendelet</v>
          </cell>
        </row>
        <row r="521">
          <cell r="A521" t="str">
            <v>EED-4182</v>
          </cell>
          <cell r="B521" t="str">
            <v>Autóipari Próbapálya Zala Kft.</v>
          </cell>
          <cell r="C521" t="str">
            <v>Zalaegerszeg</v>
          </cell>
          <cell r="D521" t="str">
            <v>kiesett</v>
          </cell>
          <cell r="E521" t="str">
            <v>2025. március</v>
          </cell>
          <cell r="F521" t="str">
            <v>ÉDÁSZ</v>
          </cell>
          <cell r="G521" t="str">
            <v>Új_R</v>
          </cell>
          <cell r="H521">
            <v>10</v>
          </cell>
          <cell r="I521">
            <v>22</v>
          </cell>
          <cell r="J521" t="str">
            <v>igen</v>
          </cell>
          <cell r="K521" t="str">
            <v>energiatároló</v>
          </cell>
          <cell r="L521" t="str">
            <v>BATTERYSTRG</v>
          </cell>
          <cell r="M521" t="str">
            <v>igen</v>
          </cell>
          <cell r="N521" t="str">
            <v>nem</v>
          </cell>
          <cell r="O521" t="str">
            <v>nem</v>
          </cell>
          <cell r="P521">
            <v>15.4</v>
          </cell>
          <cell r="Q521">
            <v>10</v>
          </cell>
          <cell r="R521" t="str">
            <v>igen</v>
          </cell>
          <cell r="S521">
            <v>20</v>
          </cell>
          <cell r="T521" t="str">
            <v>nem</v>
          </cell>
          <cell r="U521" t="str">
            <v>nem</v>
          </cell>
          <cell r="Y521" t="str">
            <v>ZALAP221    22.000</v>
          </cell>
          <cell r="AB521">
            <v>6</v>
          </cell>
          <cell r="AC521" t="str">
            <v>EDASZ_574   22.000</v>
          </cell>
          <cell r="AD521">
            <v>52596</v>
          </cell>
          <cell r="AE521">
            <v>52596</v>
          </cell>
          <cell r="AF521">
            <v>53327</v>
          </cell>
          <cell r="BQ521" t="str">
            <v>54/2024 kormány rendelet</v>
          </cell>
        </row>
        <row r="522">
          <cell r="A522" t="str">
            <v>EED-4183</v>
          </cell>
          <cell r="B522" t="str">
            <v>ZalaZONE Ipari Park Szolgáltató Zrt.</v>
          </cell>
          <cell r="C522" t="str">
            <v>Zalaegerszeg</v>
          </cell>
          <cell r="D522" t="str">
            <v>kiesett</v>
          </cell>
          <cell r="E522" t="str">
            <v>2025. március</v>
          </cell>
          <cell r="F522" t="str">
            <v>ÉDÁSZ</v>
          </cell>
          <cell r="G522" t="str">
            <v>Új_R</v>
          </cell>
          <cell r="H522">
            <v>1</v>
          </cell>
          <cell r="I522">
            <v>22</v>
          </cell>
          <cell r="J522" t="str">
            <v>igen</v>
          </cell>
          <cell r="K522" t="str">
            <v>fotovoltaikus</v>
          </cell>
          <cell r="L522" t="str">
            <v>SOLARPHOTOVO</v>
          </cell>
          <cell r="M522" t="str">
            <v>igen</v>
          </cell>
          <cell r="N522" t="str">
            <v>nem</v>
          </cell>
          <cell r="O522" t="str">
            <v>nem</v>
          </cell>
          <cell r="P522">
            <v>10</v>
          </cell>
          <cell r="Q522">
            <v>10</v>
          </cell>
          <cell r="R522" t="str">
            <v>igen</v>
          </cell>
          <cell r="T522" t="str">
            <v>nem</v>
          </cell>
          <cell r="U522" t="str">
            <v>nem</v>
          </cell>
          <cell r="Y522" t="str">
            <v>ZALAP221    22.000</v>
          </cell>
          <cell r="AB522">
            <v>6</v>
          </cell>
          <cell r="AC522" t="str">
            <v>EDASZ_575   22.000</v>
          </cell>
          <cell r="AD522">
            <v>52596</v>
          </cell>
          <cell r="AF522">
            <v>53327</v>
          </cell>
          <cell r="BQ522" t="str">
            <v>54/2024 kormány rendelet</v>
          </cell>
        </row>
        <row r="523">
          <cell r="A523" t="str">
            <v>EED-4183</v>
          </cell>
          <cell r="B523" t="str">
            <v>ZalaZONE Ipari Park Szolgáltató Zrt.</v>
          </cell>
          <cell r="C523" t="str">
            <v>Zalaegerszeg</v>
          </cell>
          <cell r="D523" t="str">
            <v>kiesett</v>
          </cell>
          <cell r="E523" t="str">
            <v>2025. március</v>
          </cell>
          <cell r="F523" t="str">
            <v>ÉDÁSZ</v>
          </cell>
          <cell r="G523" t="str">
            <v>Új_R</v>
          </cell>
          <cell r="H523">
            <v>10</v>
          </cell>
          <cell r="I523">
            <v>22</v>
          </cell>
          <cell r="J523" t="str">
            <v>igen</v>
          </cell>
          <cell r="K523" t="str">
            <v>energiatároló</v>
          </cell>
          <cell r="L523" t="str">
            <v>BATTERYSTRG</v>
          </cell>
          <cell r="M523" t="str">
            <v>igen</v>
          </cell>
          <cell r="N523" t="str">
            <v>nem</v>
          </cell>
          <cell r="O523" t="str">
            <v>nem</v>
          </cell>
          <cell r="P523">
            <v>10</v>
          </cell>
          <cell r="Q523">
            <v>10</v>
          </cell>
          <cell r="R523" t="str">
            <v>igen</v>
          </cell>
          <cell r="S523">
            <v>20</v>
          </cell>
          <cell r="T523" t="str">
            <v>nem</v>
          </cell>
          <cell r="U523" t="str">
            <v>nem</v>
          </cell>
          <cell r="Y523" t="str">
            <v>ZALAP221    22.000</v>
          </cell>
          <cell r="AB523">
            <v>6</v>
          </cell>
          <cell r="AC523" t="str">
            <v>EDASZ_575   22.000</v>
          </cell>
          <cell r="AD523">
            <v>52596</v>
          </cell>
          <cell r="AE523">
            <v>52596</v>
          </cell>
          <cell r="AF523">
            <v>53327</v>
          </cell>
          <cell r="BQ523" t="str">
            <v>54/2024 kormány rendelet</v>
          </cell>
        </row>
        <row r="524">
          <cell r="A524" t="str">
            <v>EED-4184</v>
          </cell>
          <cell r="B524" t="str">
            <v>Solar-Szegvár Kft.</v>
          </cell>
          <cell r="C524" t="str">
            <v>Zalaszegvár</v>
          </cell>
          <cell r="D524" t="str">
            <v>kiesett</v>
          </cell>
          <cell r="E524" t="str">
            <v>2026. október</v>
          </cell>
          <cell r="F524" t="str">
            <v>ÉDÁSZ</v>
          </cell>
          <cell r="G524" t="str">
            <v>AJED</v>
          </cell>
          <cell r="H524">
            <v>1</v>
          </cell>
          <cell r="I524">
            <v>22</v>
          </cell>
          <cell r="J524" t="str">
            <v>igen</v>
          </cell>
          <cell r="K524" t="str">
            <v>fotovoltaikus</v>
          </cell>
          <cell r="L524" t="str">
            <v>SOLARPHOTOVO</v>
          </cell>
          <cell r="M524" t="str">
            <v>igen</v>
          </cell>
          <cell r="N524" t="str">
            <v>nem</v>
          </cell>
          <cell r="O524" t="str">
            <v>nem</v>
          </cell>
          <cell r="P524">
            <v>1.7</v>
          </cell>
          <cell r="Q524">
            <v>0.01</v>
          </cell>
          <cell r="R524" t="str">
            <v>nem</v>
          </cell>
          <cell r="T524" t="str">
            <v>nem</v>
          </cell>
          <cell r="U524" t="str">
            <v>nem</v>
          </cell>
          <cell r="Y524" t="str">
            <v>AJED 22A    22.000</v>
          </cell>
          <cell r="AB524">
            <v>2</v>
          </cell>
          <cell r="AC524" t="str">
            <v>EDASZ_335   22.000</v>
          </cell>
          <cell r="AD524">
            <v>48944</v>
          </cell>
          <cell r="AF524">
            <v>50405</v>
          </cell>
          <cell r="BQ524" t="str">
            <v>54/2024 kormány rendelet</v>
          </cell>
        </row>
        <row r="525">
          <cell r="A525" t="str">
            <v>EED-4184</v>
          </cell>
          <cell r="B525" t="str">
            <v>Solar-Szegvár Kft.</v>
          </cell>
          <cell r="C525" t="str">
            <v>Zalaszegvár</v>
          </cell>
          <cell r="D525" t="str">
            <v>kiesett</v>
          </cell>
          <cell r="E525" t="str">
            <v>2026. október</v>
          </cell>
          <cell r="F525" t="str">
            <v>ÉDÁSZ</v>
          </cell>
          <cell r="G525" t="str">
            <v>AJED</v>
          </cell>
          <cell r="H525">
            <v>0.7</v>
          </cell>
          <cell r="I525">
            <v>22</v>
          </cell>
          <cell r="J525" t="str">
            <v>igen</v>
          </cell>
          <cell r="K525" t="str">
            <v>energiatároló</v>
          </cell>
          <cell r="L525" t="str">
            <v>BATTERYSTRG</v>
          </cell>
          <cell r="M525" t="str">
            <v>igen</v>
          </cell>
          <cell r="N525" t="str">
            <v>nem</v>
          </cell>
          <cell r="O525" t="str">
            <v>nem</v>
          </cell>
          <cell r="P525">
            <v>1.7</v>
          </cell>
          <cell r="Q525">
            <v>0.01</v>
          </cell>
          <cell r="R525" t="str">
            <v>nem</v>
          </cell>
          <cell r="S525">
            <v>1</v>
          </cell>
          <cell r="T525" t="str">
            <v>nem</v>
          </cell>
          <cell r="U525" t="str">
            <v>nem</v>
          </cell>
          <cell r="Y525" t="str">
            <v>AJED 22A    22.000</v>
          </cell>
          <cell r="AB525">
            <v>2</v>
          </cell>
          <cell r="AC525" t="str">
            <v>EDASZ_335   22.000</v>
          </cell>
          <cell r="AD525">
            <v>48944</v>
          </cell>
          <cell r="AF525">
            <v>50405</v>
          </cell>
          <cell r="BQ525" t="str">
            <v>54/2024 kormány rendelet</v>
          </cell>
        </row>
        <row r="526">
          <cell r="A526" t="str">
            <v>EED-3419</v>
          </cell>
          <cell r="B526" t="str">
            <v>Nap-On First Kft.</v>
          </cell>
          <cell r="C526" t="str">
            <v>Csór</v>
          </cell>
          <cell r="D526" t="str">
            <v>megszűnt</v>
          </cell>
          <cell r="E526" t="str">
            <v>2027 szeptember</v>
          </cell>
          <cell r="F526" t="str">
            <v>ÉDÁSZ</v>
          </cell>
          <cell r="G526" t="str">
            <v>VARK</v>
          </cell>
          <cell r="H526">
            <v>9.99</v>
          </cell>
          <cell r="I526">
            <v>132</v>
          </cell>
          <cell r="J526" t="str">
            <v>igen</v>
          </cell>
          <cell r="K526" t="str">
            <v>energiatároló</v>
          </cell>
          <cell r="L526" t="str">
            <v>BATTERYSTRG</v>
          </cell>
          <cell r="M526" t="str">
            <v>igen</v>
          </cell>
          <cell r="N526" t="str">
            <v>nem</v>
          </cell>
          <cell r="O526" t="str">
            <v>nem</v>
          </cell>
          <cell r="P526">
            <v>0</v>
          </cell>
          <cell r="Q526">
            <v>9.99</v>
          </cell>
          <cell r="S526">
            <v>19.98</v>
          </cell>
          <cell r="T526" t="str">
            <v>nem</v>
          </cell>
          <cell r="U526" t="str">
            <v>igen</v>
          </cell>
          <cell r="V526" t="str">
            <v>EED-3419</v>
          </cell>
          <cell r="W526" t="str">
            <v>SOLARPHOTOVO</v>
          </cell>
          <cell r="X526">
            <v>40</v>
          </cell>
          <cell r="Y526" t="str">
            <v>VARK 22P    22.000</v>
          </cell>
          <cell r="Z526" t="str">
            <v>VARK 22P    22.000-P</v>
          </cell>
          <cell r="AB526">
            <v>0</v>
          </cell>
          <cell r="AC526" t="str">
            <v>EDASZ_19    22.000</v>
          </cell>
          <cell r="AD526">
            <v>46752</v>
          </cell>
          <cell r="AE526">
            <v>46752</v>
          </cell>
          <cell r="AF526">
            <v>47118</v>
          </cell>
          <cell r="AJ526">
            <v>46752</v>
          </cell>
          <cell r="AL526">
            <v>391.32878399999998</v>
          </cell>
          <cell r="AO526">
            <v>80.418655999999999</v>
          </cell>
          <cell r="AS526">
            <v>47118</v>
          </cell>
          <cell r="AT526" t="str">
            <v>nem</v>
          </cell>
        </row>
        <row r="527">
          <cell r="A527" t="str">
            <v>EED-3424</v>
          </cell>
          <cell r="B527" t="str">
            <v>Nap-On First Kft.</v>
          </cell>
          <cell r="C527" t="str">
            <v>Dudar</v>
          </cell>
          <cell r="D527" t="str">
            <v>megszűnt</v>
          </cell>
          <cell r="E527" t="str">
            <v>2027 szeptember</v>
          </cell>
          <cell r="F527" t="str">
            <v>ÉDÁSZ</v>
          </cell>
          <cell r="G527" t="str">
            <v>ZIRC</v>
          </cell>
          <cell r="H527">
            <v>4.99</v>
          </cell>
          <cell r="I527">
            <v>22</v>
          </cell>
          <cell r="J527" t="str">
            <v>igen</v>
          </cell>
          <cell r="K527" t="str">
            <v>energiatároló</v>
          </cell>
          <cell r="L527" t="str">
            <v>BATTERYSTRG</v>
          </cell>
          <cell r="M527" t="str">
            <v>igen</v>
          </cell>
          <cell r="N527" t="str">
            <v>nem</v>
          </cell>
          <cell r="O527" t="str">
            <v>nem</v>
          </cell>
          <cell r="P527">
            <v>0</v>
          </cell>
          <cell r="Q527">
            <v>4.99</v>
          </cell>
          <cell r="S527">
            <v>9.98</v>
          </cell>
          <cell r="T527" t="str">
            <v>nem</v>
          </cell>
          <cell r="U527" t="str">
            <v>igen</v>
          </cell>
          <cell r="V527" t="str">
            <v>EED-3424</v>
          </cell>
          <cell r="W527" t="str">
            <v>SOLARPHOTOVO</v>
          </cell>
          <cell r="X527">
            <v>0</v>
          </cell>
          <cell r="Y527" t="str">
            <v>ZIRC 221    22.000</v>
          </cell>
          <cell r="Z527" t="str">
            <v>ZIRC 221    22.000-P</v>
          </cell>
          <cell r="AB527">
            <v>0</v>
          </cell>
          <cell r="AC527" t="str">
            <v>EDASZ_20    22.000</v>
          </cell>
          <cell r="AD527">
            <v>46752</v>
          </cell>
          <cell r="AE527">
            <v>46752</v>
          </cell>
          <cell r="AF527">
            <v>47118</v>
          </cell>
          <cell r="AJ527">
            <v>46752</v>
          </cell>
          <cell r="AK527">
            <v>35.698459999999997</v>
          </cell>
          <cell r="AS527">
            <v>47118</v>
          </cell>
          <cell r="AT527" t="str">
            <v>nem</v>
          </cell>
        </row>
        <row r="528">
          <cell r="A528" t="str">
            <v>EED-3448</v>
          </cell>
          <cell r="B528" t="str">
            <v>STS PowerPlant Kft.</v>
          </cell>
          <cell r="C528" t="str">
            <v>Lesencetomaj</v>
          </cell>
          <cell r="D528" t="str">
            <v>megszűnt</v>
          </cell>
          <cell r="E528" t="str">
            <v>2026 március</v>
          </cell>
          <cell r="F528" t="str">
            <v>ÉDÁSZ</v>
          </cell>
          <cell r="G528" t="str">
            <v>Új_G (korábbi)</v>
          </cell>
          <cell r="H528">
            <v>0</v>
          </cell>
          <cell r="I528">
            <v>132</v>
          </cell>
          <cell r="J528" t="str">
            <v>igen</v>
          </cell>
          <cell r="K528" t="str">
            <v>energiatároló</v>
          </cell>
          <cell r="L528" t="str">
            <v>BATTERYSTRG</v>
          </cell>
          <cell r="M528" t="str">
            <v>igen</v>
          </cell>
          <cell r="N528" t="str">
            <v>nem</v>
          </cell>
          <cell r="O528" t="str">
            <v>nem</v>
          </cell>
          <cell r="P528">
            <v>0</v>
          </cell>
          <cell r="Q528">
            <v>6</v>
          </cell>
          <cell r="S528">
            <v>48</v>
          </cell>
          <cell r="T528" t="str">
            <v>nem</v>
          </cell>
          <cell r="U528" t="str">
            <v>igen</v>
          </cell>
          <cell r="V528" t="str">
            <v>EED-3448</v>
          </cell>
          <cell r="Y528" t="str">
            <v>LESE 22S1   22.000</v>
          </cell>
          <cell r="Z528" t="str">
            <v>LESE 22S1   22.000-B</v>
          </cell>
          <cell r="AB528">
            <v>0</v>
          </cell>
          <cell r="AC528" t="str">
            <v>LESE 22S1   22.000</v>
          </cell>
          <cell r="AD528">
            <v>47118</v>
          </cell>
          <cell r="AE528">
            <v>47118</v>
          </cell>
          <cell r="AF528">
            <v>47118</v>
          </cell>
          <cell r="AL528">
            <v>208.522773</v>
          </cell>
          <cell r="AO528">
            <v>6.8903460000000001</v>
          </cell>
          <cell r="AS528">
            <v>47118</v>
          </cell>
          <cell r="AT528" t="str">
            <v>nem</v>
          </cell>
        </row>
        <row r="529">
          <cell r="A529" t="str">
            <v>EED-3466</v>
          </cell>
          <cell r="B529" t="str">
            <v>Ideona Zrt.</v>
          </cell>
          <cell r="C529" t="str">
            <v>Öskü</v>
          </cell>
          <cell r="D529" t="str">
            <v>előrejelzett</v>
          </cell>
          <cell r="E529" t="str">
            <v>2026 április</v>
          </cell>
          <cell r="F529" t="str">
            <v>ÉDÁSZ</v>
          </cell>
          <cell r="G529" t="str">
            <v>VARP</v>
          </cell>
          <cell r="H529">
            <v>0.5</v>
          </cell>
          <cell r="I529">
            <v>22</v>
          </cell>
          <cell r="J529" t="str">
            <v>igen</v>
          </cell>
          <cell r="K529" t="str">
            <v>energiatároló</v>
          </cell>
          <cell r="L529" t="str">
            <v>BATTERYSTRG</v>
          </cell>
          <cell r="M529" t="str">
            <v>igen</v>
          </cell>
          <cell r="N529" t="str">
            <v>nem</v>
          </cell>
          <cell r="O529" t="str">
            <v>nem</v>
          </cell>
          <cell r="P529">
            <v>0</v>
          </cell>
          <cell r="Q529">
            <v>0.5</v>
          </cell>
          <cell r="S529">
            <v>2</v>
          </cell>
          <cell r="T529" t="str">
            <v>nem</v>
          </cell>
          <cell r="U529" t="str">
            <v>igen</v>
          </cell>
          <cell r="V529" t="str">
            <v>EED-3466</v>
          </cell>
          <cell r="W529" t="str">
            <v>SOLARPHOTOVO</v>
          </cell>
          <cell r="X529">
            <v>2</v>
          </cell>
          <cell r="Y529" t="str">
            <v>VARP 221    22.000</v>
          </cell>
          <cell r="Z529" t="str">
            <v>VARP 221    22.000-P</v>
          </cell>
          <cell r="AB529">
            <v>0</v>
          </cell>
          <cell r="AC529" t="str">
            <v>EDASZ_22    22.000</v>
          </cell>
          <cell r="AD529">
            <v>46752</v>
          </cell>
          <cell r="AE529">
            <v>46752</v>
          </cell>
          <cell r="AF529">
            <v>47118</v>
          </cell>
          <cell r="AJ529">
            <v>46752</v>
          </cell>
          <cell r="AK529">
            <v>7.3</v>
          </cell>
          <cell r="AS529">
            <v>47118</v>
          </cell>
          <cell r="AT529" t="str">
            <v>igen</v>
          </cell>
          <cell r="AX529" t="str">
            <v>nem kell fizetnie</v>
          </cell>
          <cell r="AY529">
            <v>47118</v>
          </cell>
          <cell r="AZ529">
            <v>46752</v>
          </cell>
          <cell r="BA529">
            <v>7.3</v>
          </cell>
        </row>
        <row r="530">
          <cell r="A530" t="str">
            <v>EED-3474</v>
          </cell>
          <cell r="B530" t="str">
            <v>Nap-On First Kft.</v>
          </cell>
          <cell r="C530" t="str">
            <v>Sárvár</v>
          </cell>
          <cell r="D530" t="str">
            <v>megszűnt</v>
          </cell>
          <cell r="E530" t="str">
            <v>2027 szeptember</v>
          </cell>
          <cell r="F530" t="str">
            <v>ÉDÁSZ</v>
          </cell>
          <cell r="G530" t="str">
            <v>IKER</v>
          </cell>
          <cell r="H530">
            <v>0.99</v>
          </cell>
          <cell r="I530">
            <v>22</v>
          </cell>
          <cell r="J530" t="str">
            <v>igen</v>
          </cell>
          <cell r="K530" t="str">
            <v>energiatároló</v>
          </cell>
          <cell r="L530" t="str">
            <v>BATTERYSTRG</v>
          </cell>
          <cell r="M530" t="str">
            <v>igen</v>
          </cell>
          <cell r="N530" t="str">
            <v>nem</v>
          </cell>
          <cell r="O530" t="str">
            <v>nem</v>
          </cell>
          <cell r="P530">
            <v>0</v>
          </cell>
          <cell r="Q530">
            <v>0.99</v>
          </cell>
          <cell r="S530">
            <v>1.98</v>
          </cell>
          <cell r="T530" t="str">
            <v>nem</v>
          </cell>
          <cell r="U530" t="str">
            <v>igen</v>
          </cell>
          <cell r="V530" t="str">
            <v>EED-3474</v>
          </cell>
          <cell r="W530" t="str">
            <v>SOLARPHOTOVO</v>
          </cell>
          <cell r="X530">
            <v>4</v>
          </cell>
          <cell r="Y530" t="str">
            <v>IKER 221    22.000</v>
          </cell>
          <cell r="Z530" t="str">
            <v>IKER 221    22.000-P</v>
          </cell>
          <cell r="AB530">
            <v>0</v>
          </cell>
          <cell r="AC530" t="str">
            <v>EDASZ_23    22.000</v>
          </cell>
          <cell r="AD530">
            <v>46752</v>
          </cell>
          <cell r="AE530">
            <v>46752</v>
          </cell>
          <cell r="AF530">
            <v>47118</v>
          </cell>
          <cell r="AJ530">
            <v>46752</v>
          </cell>
          <cell r="AK530">
            <v>14.454000000000001</v>
          </cell>
          <cell r="AS530">
            <v>47118</v>
          </cell>
          <cell r="AT530" t="str">
            <v>nem</v>
          </cell>
        </row>
        <row r="531">
          <cell r="A531" t="str">
            <v>EED-3477</v>
          </cell>
          <cell r="B531" t="str">
            <v>SMEGSolar Kft.</v>
          </cell>
          <cell r="C531" t="str">
            <v>Sümeg</v>
          </cell>
          <cell r="D531" t="str">
            <v>megszűnt</v>
          </cell>
          <cell r="E531" t="str">
            <v>2026 március</v>
          </cell>
          <cell r="F531" t="str">
            <v>ÉDÁSZ</v>
          </cell>
          <cell r="G531" t="str">
            <v>SUME</v>
          </cell>
          <cell r="H531">
            <v>0</v>
          </cell>
          <cell r="I531">
            <v>132</v>
          </cell>
          <cell r="J531" t="str">
            <v>igen</v>
          </cell>
          <cell r="K531" t="str">
            <v>energiatároló</v>
          </cell>
          <cell r="L531" t="str">
            <v>BATTERYSTRG</v>
          </cell>
          <cell r="M531" t="str">
            <v>igen</v>
          </cell>
          <cell r="N531" t="str">
            <v>nem</v>
          </cell>
          <cell r="O531" t="str">
            <v>nem</v>
          </cell>
          <cell r="P531">
            <v>0</v>
          </cell>
          <cell r="Q531">
            <v>3</v>
          </cell>
          <cell r="S531">
            <v>24</v>
          </cell>
          <cell r="T531" t="str">
            <v>nem</v>
          </cell>
          <cell r="U531" t="str">
            <v>igen</v>
          </cell>
          <cell r="V531" t="str">
            <v>EED-3477</v>
          </cell>
          <cell r="Y531" t="str">
            <v>SUME 22P1   22.000</v>
          </cell>
          <cell r="Z531" t="str">
            <v>SUME 22PS   22.000-B</v>
          </cell>
          <cell r="AB531">
            <v>0</v>
          </cell>
          <cell r="AC531" t="str">
            <v>SUME 22PS   22.000</v>
          </cell>
          <cell r="AD531">
            <v>47118</v>
          </cell>
          <cell r="AE531">
            <v>47118</v>
          </cell>
          <cell r="AF531">
            <v>47118</v>
          </cell>
          <cell r="AL531">
            <v>113.080558</v>
          </cell>
          <cell r="AO531">
            <v>3.1428600000000002</v>
          </cell>
          <cell r="AS531">
            <v>47118</v>
          </cell>
          <cell r="AT531" t="str">
            <v>nem</v>
          </cell>
        </row>
        <row r="532">
          <cell r="A532" t="str">
            <v>EDE-240001</v>
          </cell>
          <cell r="B532" t="str">
            <v>Eluxero Kft.</v>
          </cell>
          <cell r="C532" t="str">
            <v>Sárbogárd</v>
          </cell>
          <cell r="D532" t="str">
            <v xml:space="preserve"> előrejelzett </v>
          </cell>
          <cell r="E532" t="str">
            <v>2026. április</v>
          </cell>
          <cell r="F532" t="str">
            <v>DÉDÁSZ</v>
          </cell>
          <cell r="G532" t="str">
            <v>SARB</v>
          </cell>
          <cell r="H532">
            <v>1</v>
          </cell>
          <cell r="I532">
            <v>22</v>
          </cell>
          <cell r="J532" t="str">
            <v>igen</v>
          </cell>
          <cell r="K532" t="str">
            <v>-</v>
          </cell>
          <cell r="L532" t="str">
            <v>BATTERYSTRG</v>
          </cell>
          <cell r="N532" t="str">
            <v>nem</v>
          </cell>
          <cell r="O532" t="str">
            <v>nem</v>
          </cell>
          <cell r="P532">
            <v>0</v>
          </cell>
          <cell r="Q532">
            <v>0.25</v>
          </cell>
          <cell r="R532" t="str">
            <v>nem</v>
          </cell>
          <cell r="S532">
            <v>2.5</v>
          </cell>
          <cell r="T532" t="str">
            <v>nem</v>
          </cell>
          <cell r="U532" t="str">
            <v>igen</v>
          </cell>
          <cell r="V532" t="str">
            <v>EDE-230001</v>
          </cell>
          <cell r="W532" t="str">
            <v>SOLARPHOTOVO</v>
          </cell>
          <cell r="X532">
            <v>1</v>
          </cell>
          <cell r="Y532" t="str">
            <v>SARB 221    22.000</v>
          </cell>
          <cell r="Z532" t="str">
            <v>SARB 221    22.000-P</v>
          </cell>
          <cell r="AA532" t="str">
            <v>I. közzétételis igény ahol a 2 MVA PV-ből 1 MVA PV-t és 1 MVA tárolót szeretne</v>
          </cell>
          <cell r="AB532">
            <v>0</v>
          </cell>
          <cell r="AD532">
            <v>47118</v>
          </cell>
          <cell r="AF532">
            <v>47118</v>
          </cell>
          <cell r="AK532">
            <v>30.75</v>
          </cell>
          <cell r="AL532">
            <v>20.533356000000001</v>
          </cell>
          <cell r="AM532">
            <v>2.2266680000000001</v>
          </cell>
          <cell r="AN532">
            <v>0.33347900000000003</v>
          </cell>
          <cell r="AO532">
            <v>1.521711</v>
          </cell>
          <cell r="AQ532">
            <v>2.0993999999999999E-2</v>
          </cell>
          <cell r="AS532">
            <v>47118</v>
          </cell>
          <cell r="AT532" t="str">
            <v>igen</v>
          </cell>
          <cell r="AX532" t="str">
            <v>nem kell fizetnie</v>
          </cell>
          <cell r="AY532">
            <v>47118</v>
          </cell>
          <cell r="BA532">
            <v>30.75</v>
          </cell>
          <cell r="BB532">
            <v>20.533356000000001</v>
          </cell>
          <cell r="BC532">
            <v>2.2266680000000001</v>
          </cell>
          <cell r="BD532">
            <v>0.33347900000000003</v>
          </cell>
          <cell r="BE532">
            <v>1.521711</v>
          </cell>
          <cell r="BG532">
            <v>2.0993999999999999E-2</v>
          </cell>
        </row>
        <row r="533">
          <cell r="A533" t="str">
            <v>EDE-240002</v>
          </cell>
          <cell r="B533" t="str">
            <v>TG Property Kft.</v>
          </cell>
          <cell r="C533" t="str">
            <v>Udvari</v>
          </cell>
          <cell r="D533" t="str">
            <v>kiesett</v>
          </cell>
          <cell r="E533" t="str">
            <v>2028. december</v>
          </cell>
          <cell r="F533" t="str">
            <v>DÉDÁSZ</v>
          </cell>
          <cell r="G533" t="str">
            <v>TAMS</v>
          </cell>
          <cell r="H533">
            <v>0.44</v>
          </cell>
          <cell r="I533">
            <v>22</v>
          </cell>
          <cell r="J533" t="str">
            <v>igen</v>
          </cell>
          <cell r="K533" t="str">
            <v>Naperőmű - PV farm</v>
          </cell>
          <cell r="L533" t="str">
            <v>SOLARPHOTOVO</v>
          </cell>
          <cell r="N533" t="str">
            <v>nem</v>
          </cell>
          <cell r="O533" t="str">
            <v>nem</v>
          </cell>
          <cell r="P533">
            <v>0.44</v>
          </cell>
          <cell r="Q533">
            <v>5.0000000000000001E-3</v>
          </cell>
          <cell r="R533" t="str">
            <v>nem</v>
          </cell>
          <cell r="S533">
            <v>0</v>
          </cell>
          <cell r="T533" t="str">
            <v>nem</v>
          </cell>
          <cell r="U533" t="str">
            <v>nem</v>
          </cell>
          <cell r="Y533" t="str">
            <v>TAMS 221    22.000</v>
          </cell>
          <cell r="AB533">
            <v>2</v>
          </cell>
          <cell r="AC533" t="str">
            <v>DEDASZ_336  22.000</v>
          </cell>
          <cell r="AD533">
            <v>48944</v>
          </cell>
          <cell r="AF533">
            <v>50405</v>
          </cell>
          <cell r="BQ533" t="str">
            <v>54/2024 kormány rendelet</v>
          </cell>
        </row>
        <row r="534">
          <cell r="A534" t="str">
            <v>EDE-240003</v>
          </cell>
          <cell r="B534" t="str">
            <v>Choco Solar Kft.</v>
          </cell>
          <cell r="C534" t="str">
            <v>Kétújfalu</v>
          </cell>
          <cell r="D534" t="str">
            <v>kiesett</v>
          </cell>
          <cell r="E534" t="str">
            <v>2026. január</v>
          </cell>
          <cell r="F534" t="str">
            <v>DÉDÁSZ</v>
          </cell>
          <cell r="G534" t="str">
            <v>SZIG</v>
          </cell>
          <cell r="H534">
            <v>0.46800000000000003</v>
          </cell>
          <cell r="I534">
            <v>22</v>
          </cell>
          <cell r="J534" t="str">
            <v>igen</v>
          </cell>
          <cell r="K534" t="str">
            <v>Naperőmű - PV farm</v>
          </cell>
          <cell r="L534" t="str">
            <v>SOLARPHOTOVO</v>
          </cell>
          <cell r="N534" t="str">
            <v>nem</v>
          </cell>
          <cell r="O534" t="str">
            <v>nem</v>
          </cell>
          <cell r="P534">
            <v>0.46800000000000003</v>
          </cell>
          <cell r="Q534">
            <v>0.01</v>
          </cell>
          <cell r="R534" t="str">
            <v>nem</v>
          </cell>
          <cell r="S534">
            <v>0</v>
          </cell>
          <cell r="T534" t="str">
            <v>nem</v>
          </cell>
          <cell r="U534" t="str">
            <v>nem</v>
          </cell>
          <cell r="Y534" t="str">
            <v>SZIG 221    22.000</v>
          </cell>
          <cell r="AB534" t="str">
            <v>2B</v>
          </cell>
          <cell r="AC534" t="str">
            <v>DEDASZ_337  22.000</v>
          </cell>
          <cell r="AD534">
            <v>50405</v>
          </cell>
          <cell r="AF534">
            <v>50405</v>
          </cell>
          <cell r="BQ534" t="str">
            <v>54/2024 kormány rendelet</v>
          </cell>
        </row>
        <row r="535">
          <cell r="A535" t="str">
            <v>EDE-240004</v>
          </cell>
          <cell r="B535" t="str">
            <v>Zsogret</v>
          </cell>
          <cell r="C535" t="str">
            <v>Pellérd</v>
          </cell>
          <cell r="D535" t="str">
            <v>kiesett</v>
          </cell>
          <cell r="E535" t="str">
            <v>2025.</v>
          </cell>
          <cell r="F535" t="str">
            <v>DÉDÁSZ</v>
          </cell>
          <cell r="G535" t="str">
            <v>KERT</v>
          </cell>
          <cell r="H535">
            <v>0.48399999999999999</v>
          </cell>
          <cell r="I535">
            <v>22</v>
          </cell>
          <cell r="J535" t="str">
            <v>igen</v>
          </cell>
          <cell r="K535" t="str">
            <v>Naperőmű - PV farm</v>
          </cell>
          <cell r="L535" t="str">
            <v>SOLARPHOTOVO</v>
          </cell>
          <cell r="N535" t="str">
            <v>nem</v>
          </cell>
          <cell r="O535" t="str">
            <v>nem</v>
          </cell>
          <cell r="P535">
            <v>0.48399999999999999</v>
          </cell>
          <cell r="Q535">
            <v>4.0000000000000001E-3</v>
          </cell>
          <cell r="R535" t="str">
            <v>nem</v>
          </cell>
          <cell r="S535">
            <v>0</v>
          </cell>
          <cell r="T535" t="str">
            <v>nem</v>
          </cell>
          <cell r="U535" t="str">
            <v>nem</v>
          </cell>
          <cell r="Y535" t="str">
            <v>KERT 22B    22.000</v>
          </cell>
          <cell r="AB535">
            <v>2</v>
          </cell>
          <cell r="AC535" t="str">
            <v>DEDASZ_338  22.000</v>
          </cell>
          <cell r="AD535">
            <v>48944</v>
          </cell>
          <cell r="AF535">
            <v>50405</v>
          </cell>
          <cell r="BQ535" t="str">
            <v>54/2024 kormány rendelet</v>
          </cell>
        </row>
        <row r="536">
          <cell r="A536" t="str">
            <v>EDE-240005</v>
          </cell>
          <cell r="B536" t="str">
            <v>Komlo Solar Energy Kft.</v>
          </cell>
          <cell r="C536" t="str">
            <v>Komló</v>
          </cell>
          <cell r="D536" t="str">
            <v>kiesett</v>
          </cell>
          <cell r="E536" t="str">
            <v>2025.</v>
          </cell>
          <cell r="F536" t="str">
            <v>DÉDÁSZ</v>
          </cell>
          <cell r="G536" t="str">
            <v>SIKO</v>
          </cell>
          <cell r="H536">
            <v>0.499</v>
          </cell>
          <cell r="I536">
            <v>22</v>
          </cell>
          <cell r="J536" t="str">
            <v>igen</v>
          </cell>
          <cell r="K536" t="str">
            <v>Naperőmű - PV farm</v>
          </cell>
          <cell r="L536" t="str">
            <v>SOLARPHOTOVO</v>
          </cell>
          <cell r="N536" t="str">
            <v>nem</v>
          </cell>
          <cell r="O536" t="str">
            <v>nem</v>
          </cell>
          <cell r="P536">
            <v>0.499</v>
          </cell>
          <cell r="Q536">
            <v>4.0000000000000001E-3</v>
          </cell>
          <cell r="R536" t="str">
            <v>nem</v>
          </cell>
          <cell r="S536">
            <v>0</v>
          </cell>
          <cell r="T536" t="str">
            <v>nem</v>
          </cell>
          <cell r="U536" t="str">
            <v>nem</v>
          </cell>
          <cell r="Y536" t="str">
            <v>SIKO 22A    22.000</v>
          </cell>
          <cell r="AB536">
            <v>2</v>
          </cell>
          <cell r="AC536" t="str">
            <v>DEDASZ_339  22.000</v>
          </cell>
          <cell r="AD536">
            <v>48944</v>
          </cell>
          <cell r="AF536">
            <v>50405</v>
          </cell>
          <cell r="BQ536" t="str">
            <v>54/2024 kormány rendelet</v>
          </cell>
        </row>
        <row r="537">
          <cell r="A537" t="str">
            <v>EDE-240006</v>
          </cell>
          <cell r="B537" t="str">
            <v>Wisteria Lane Kft.</v>
          </cell>
          <cell r="C537" t="str">
            <v>Mohács</v>
          </cell>
          <cell r="D537" t="str">
            <v>kiesett</v>
          </cell>
          <cell r="E537" t="str">
            <v>2025.</v>
          </cell>
          <cell r="F537" t="str">
            <v>DÉDÁSZ</v>
          </cell>
          <cell r="G537" t="str">
            <v>MOHA</v>
          </cell>
          <cell r="H537">
            <v>0.499</v>
          </cell>
          <cell r="I537">
            <v>11</v>
          </cell>
          <cell r="J537" t="str">
            <v>igen</v>
          </cell>
          <cell r="K537" t="str">
            <v>Naperőmű - PV farm</v>
          </cell>
          <cell r="L537" t="str">
            <v>SOLARPHOTOVO</v>
          </cell>
          <cell r="N537" t="str">
            <v>nem</v>
          </cell>
          <cell r="O537" t="str">
            <v>nem</v>
          </cell>
          <cell r="P537">
            <v>0.499</v>
          </cell>
          <cell r="Q537">
            <v>4.0000000000000001E-3</v>
          </cell>
          <cell r="R537" t="str">
            <v>nem</v>
          </cell>
          <cell r="S537">
            <v>0</v>
          </cell>
          <cell r="T537" t="str">
            <v>nem</v>
          </cell>
          <cell r="U537" t="str">
            <v>nem</v>
          </cell>
          <cell r="Y537" t="str">
            <v>MOHA 113    11.000</v>
          </cell>
          <cell r="AB537">
            <v>2</v>
          </cell>
          <cell r="AC537" t="str">
            <v>DEDASZ_340  11.000</v>
          </cell>
          <cell r="AD537">
            <v>48944</v>
          </cell>
          <cell r="AF537">
            <v>50405</v>
          </cell>
          <cell r="BQ537" t="str">
            <v>54/2024 kormány rendelet</v>
          </cell>
        </row>
        <row r="538">
          <cell r="A538" t="str">
            <v>EDE-240007</v>
          </cell>
          <cell r="B538" t="str">
            <v>Ormánsági Zöldenergia Kft.</v>
          </cell>
          <cell r="C538" t="str">
            <v>Vajszló</v>
          </cell>
          <cell r="D538" t="str">
            <v>kiesett</v>
          </cell>
          <cell r="E538" t="str">
            <v>2023. március</v>
          </cell>
          <cell r="F538" t="str">
            <v>DÉDÁSZ</v>
          </cell>
          <cell r="G538" t="str">
            <v>SIKL</v>
          </cell>
          <cell r="H538">
            <v>0.63700000000000001</v>
          </cell>
          <cell r="I538">
            <v>22</v>
          </cell>
          <cell r="J538" t="str">
            <v>igen</v>
          </cell>
          <cell r="K538" t="str">
            <v>Kombinált ciklusú gáztüzelésű erőmű régi 1 (Átlagos hatásfok: 40%)</v>
          </cell>
          <cell r="L538" t="str">
            <v>GASCCGTOLD1</v>
          </cell>
          <cell r="N538" t="str">
            <v>nem</v>
          </cell>
          <cell r="O538" t="str">
            <v>nem</v>
          </cell>
          <cell r="P538">
            <v>0.63700000000000001</v>
          </cell>
          <cell r="Q538">
            <v>0</v>
          </cell>
          <cell r="R538" t="str">
            <v>nem</v>
          </cell>
          <cell r="S538">
            <v>0</v>
          </cell>
          <cell r="T538" t="str">
            <v>nem</v>
          </cell>
          <cell r="U538" t="str">
            <v>nem</v>
          </cell>
          <cell r="Y538" t="str">
            <v>SIKL 221    22.000</v>
          </cell>
          <cell r="AB538">
            <v>1</v>
          </cell>
          <cell r="AC538" t="str">
            <v>DEDASZ_109  22.000</v>
          </cell>
          <cell r="AD538">
            <v>48579</v>
          </cell>
          <cell r="AE538">
            <v>48579</v>
          </cell>
          <cell r="AF538">
            <v>50040</v>
          </cell>
          <cell r="BQ538" t="str">
            <v>54/2024 kormány rendelet</v>
          </cell>
        </row>
        <row r="539">
          <cell r="A539" t="str">
            <v>EDE-240008</v>
          </cell>
          <cell r="B539" t="str">
            <v>ENERGREEN KFT.</v>
          </cell>
          <cell r="C539" t="str">
            <v>Balatonszabadi</v>
          </cell>
          <cell r="D539" t="str">
            <v>kiesett</v>
          </cell>
          <cell r="E539" t="str">
            <v>x</v>
          </cell>
          <cell r="F539" t="str">
            <v>DÉDÁSZ</v>
          </cell>
          <cell r="G539" t="str">
            <v>SIOF</v>
          </cell>
          <cell r="H539">
            <v>1</v>
          </cell>
          <cell r="I539">
            <v>22</v>
          </cell>
          <cell r="J539" t="str">
            <v>igen</v>
          </cell>
          <cell r="K539" t="str">
            <v>Egyéb megújuló erőmű - biogáz</v>
          </cell>
          <cell r="L539" t="str">
            <v>OTHERRES</v>
          </cell>
          <cell r="N539" t="str">
            <v>nem</v>
          </cell>
          <cell r="O539" t="str">
            <v>nem</v>
          </cell>
          <cell r="P539">
            <v>0.85099999999999998</v>
          </cell>
          <cell r="Q539">
            <v>0.1</v>
          </cell>
          <cell r="R539" t="str">
            <v>nem</v>
          </cell>
          <cell r="S539">
            <v>0</v>
          </cell>
          <cell r="T539" t="str">
            <v>nem</v>
          </cell>
          <cell r="U539" t="str">
            <v>nem</v>
          </cell>
          <cell r="Y539" t="str">
            <v>SIOF 222    22.000</v>
          </cell>
          <cell r="AB539">
            <v>1</v>
          </cell>
          <cell r="AC539" t="str">
            <v>DEDASZ_110  22.000</v>
          </cell>
          <cell r="AD539">
            <v>48213</v>
          </cell>
          <cell r="AE539">
            <v>48213</v>
          </cell>
          <cell r="AF539">
            <v>50040</v>
          </cell>
          <cell r="BQ539" t="str">
            <v>54/2024 kormány rendelet</v>
          </cell>
        </row>
        <row r="540">
          <cell r="A540" t="str">
            <v>EDE-240009</v>
          </cell>
          <cell r="B540" t="str">
            <v>Privátadó 2005 Kft.</v>
          </cell>
          <cell r="C540" t="str">
            <v>Kőröshegy</v>
          </cell>
          <cell r="D540" t="str">
            <v>kiesett</v>
          </cell>
          <cell r="E540" t="str">
            <v>2025. április</v>
          </cell>
          <cell r="F540" t="str">
            <v>DÉDÁSZ</v>
          </cell>
          <cell r="G540" t="str">
            <v>BFOL</v>
          </cell>
          <cell r="H540">
            <v>0.9</v>
          </cell>
          <cell r="I540">
            <v>22</v>
          </cell>
          <cell r="J540" t="str">
            <v>igen</v>
          </cell>
          <cell r="K540" t="str">
            <v>Naperőmű - PV farm</v>
          </cell>
          <cell r="L540" t="str">
            <v>SOLARPHOTOVO</v>
          </cell>
          <cell r="N540" t="str">
            <v>nem</v>
          </cell>
          <cell r="O540" t="str">
            <v>nem</v>
          </cell>
          <cell r="P540">
            <v>0.9</v>
          </cell>
          <cell r="Q540">
            <v>0.03</v>
          </cell>
          <cell r="R540" t="str">
            <v>nem</v>
          </cell>
          <cell r="S540">
            <v>0</v>
          </cell>
          <cell r="T540" t="str">
            <v>nem</v>
          </cell>
          <cell r="U540" t="str">
            <v>nem</v>
          </cell>
          <cell r="Y540" t="str">
            <v>BFOL 22A    22.000</v>
          </cell>
          <cell r="AB540">
            <v>2</v>
          </cell>
          <cell r="AC540" t="str">
            <v>DEDASZ_341  22.000</v>
          </cell>
          <cell r="AD540">
            <v>48944</v>
          </cell>
          <cell r="AF540">
            <v>50405</v>
          </cell>
          <cell r="BQ540" t="str">
            <v>54/2024 kormány rendelet</v>
          </cell>
        </row>
        <row r="541">
          <cell r="A541" t="str">
            <v>EDE-240010</v>
          </cell>
          <cell r="B541" t="str">
            <v>HG Energy Zrt.</v>
          </cell>
          <cell r="C541" t="str">
            <v>Barcs</v>
          </cell>
          <cell r="D541" t="str">
            <v>kiesett</v>
          </cell>
          <cell r="E541" t="str">
            <v>2026.</v>
          </cell>
          <cell r="F541" t="str">
            <v>DÉDÁSZ</v>
          </cell>
          <cell r="G541" t="str">
            <v>BARC</v>
          </cell>
          <cell r="H541">
            <v>0.999</v>
          </cell>
          <cell r="I541">
            <v>22</v>
          </cell>
          <cell r="J541" t="str">
            <v>igen</v>
          </cell>
          <cell r="K541" t="str">
            <v>Naperőmű - PV farm</v>
          </cell>
          <cell r="L541" t="str">
            <v>SOLARPHOTOVO</v>
          </cell>
          <cell r="N541" t="str">
            <v>nem</v>
          </cell>
          <cell r="O541" t="str">
            <v>nem</v>
          </cell>
          <cell r="P541">
            <v>0.999</v>
          </cell>
          <cell r="Q541">
            <v>8.0000000000000002E-3</v>
          </cell>
          <cell r="R541" t="str">
            <v>nem</v>
          </cell>
          <cell r="S541">
            <v>0</v>
          </cell>
          <cell r="T541" t="str">
            <v>nem</v>
          </cell>
          <cell r="U541" t="str">
            <v>nem</v>
          </cell>
          <cell r="Y541" t="str">
            <v>BARCS222    22.000</v>
          </cell>
          <cell r="AB541" t="str">
            <v>2B</v>
          </cell>
          <cell r="AC541" t="str">
            <v>DEDASZ_342  22.000</v>
          </cell>
          <cell r="AD541">
            <v>50405</v>
          </cell>
          <cell r="AF541">
            <v>50405</v>
          </cell>
          <cell r="BQ541" t="str">
            <v>54/2024 kormány rendelet</v>
          </cell>
        </row>
        <row r="542">
          <cell r="A542" t="str">
            <v>EDE-240011</v>
          </cell>
          <cell r="B542" t="str">
            <v>HG Energy Zrt.</v>
          </cell>
          <cell r="C542" t="str">
            <v>Darány</v>
          </cell>
          <cell r="D542" t="str">
            <v>kiesett</v>
          </cell>
          <cell r="E542" t="str">
            <v>2026.</v>
          </cell>
          <cell r="F542" t="str">
            <v>DÉDÁSZ</v>
          </cell>
          <cell r="G542" t="str">
            <v>BARC</v>
          </cell>
          <cell r="H542">
            <v>0.999</v>
          </cell>
          <cell r="I542">
            <v>22</v>
          </cell>
          <cell r="J542" t="str">
            <v>igen</v>
          </cell>
          <cell r="K542" t="str">
            <v>Naperőmű - PV farm</v>
          </cell>
          <cell r="L542" t="str">
            <v>SOLARPHOTOVO</v>
          </cell>
          <cell r="N542" t="str">
            <v>nem</v>
          </cell>
          <cell r="O542" t="str">
            <v>nem</v>
          </cell>
          <cell r="P542">
            <v>0.999</v>
          </cell>
          <cell r="Q542">
            <v>8.0000000000000002E-3</v>
          </cell>
          <cell r="R542" t="str">
            <v>nem</v>
          </cell>
          <cell r="S542">
            <v>0</v>
          </cell>
          <cell r="T542" t="str">
            <v>nem</v>
          </cell>
          <cell r="U542" t="str">
            <v>nem</v>
          </cell>
          <cell r="Y542" t="str">
            <v>BARCS222    22.000</v>
          </cell>
          <cell r="AB542" t="str">
            <v>2B</v>
          </cell>
          <cell r="AC542" t="str">
            <v>DEDASZ_343  22.000</v>
          </cell>
          <cell r="AD542">
            <v>50405</v>
          </cell>
          <cell r="AF542">
            <v>50405</v>
          </cell>
          <cell r="BQ542" t="str">
            <v>54/2024 kormány rendelet</v>
          </cell>
        </row>
        <row r="543">
          <cell r="A543" t="str">
            <v>EDE-240012</v>
          </cell>
          <cell r="B543" t="str">
            <v>"DARIM" Termelő és Kereskedelmi Kft.</v>
          </cell>
          <cell r="C543" t="str">
            <v>Sávoly</v>
          </cell>
          <cell r="D543" t="str">
            <v>kiesett</v>
          </cell>
          <cell r="E543" t="str">
            <v>2024. május</v>
          </cell>
          <cell r="F543" t="str">
            <v>DÉDÁSZ</v>
          </cell>
          <cell r="G543" t="str">
            <v>MARC</v>
          </cell>
          <cell r="H543">
            <v>1</v>
          </cell>
          <cell r="I543">
            <v>22</v>
          </cell>
          <cell r="J543" t="str">
            <v>igen</v>
          </cell>
          <cell r="K543" t="str">
            <v>Naperőmű - PV farm</v>
          </cell>
          <cell r="L543" t="str">
            <v>SOLARPHOTOVO</v>
          </cell>
          <cell r="N543" t="str">
            <v>nem</v>
          </cell>
          <cell r="O543" t="str">
            <v>nem</v>
          </cell>
          <cell r="P543">
            <v>1</v>
          </cell>
          <cell r="Q543">
            <v>1</v>
          </cell>
          <cell r="R543" t="str">
            <v>nem</v>
          </cell>
          <cell r="S543">
            <v>0</v>
          </cell>
          <cell r="T543" t="str">
            <v>nem</v>
          </cell>
          <cell r="U543" t="str">
            <v>nem</v>
          </cell>
          <cell r="Y543" t="str">
            <v>MARC 221    22.000</v>
          </cell>
          <cell r="AB543">
            <v>2</v>
          </cell>
          <cell r="AC543" t="str">
            <v>DEDASZ_111  22.000</v>
          </cell>
          <cell r="AD543">
            <v>48944</v>
          </cell>
          <cell r="AF543">
            <v>50405</v>
          </cell>
          <cell r="BQ543" t="str">
            <v>54/2024 kormány rendelet</v>
          </cell>
        </row>
        <row r="544">
          <cell r="A544" t="str">
            <v>EDE-240012</v>
          </cell>
          <cell r="B544" t="str">
            <v>"DARIM" Termelő és Kereskedelmi Kft.</v>
          </cell>
          <cell r="C544" t="str">
            <v>Sávoly</v>
          </cell>
          <cell r="D544" t="str">
            <v>kiesett</v>
          </cell>
          <cell r="E544" t="str">
            <v>2024. május</v>
          </cell>
          <cell r="F544" t="str">
            <v>DÉDÁSZ</v>
          </cell>
          <cell r="G544" t="str">
            <v>MARC</v>
          </cell>
          <cell r="H544">
            <v>1</v>
          </cell>
          <cell r="I544">
            <v>22</v>
          </cell>
          <cell r="J544" t="str">
            <v>igen</v>
          </cell>
          <cell r="K544" t="str">
            <v>-</v>
          </cell>
          <cell r="L544" t="str">
            <v>BATTERYSTRG</v>
          </cell>
          <cell r="N544" t="str">
            <v>nem</v>
          </cell>
          <cell r="O544" t="str">
            <v>nem</v>
          </cell>
          <cell r="P544">
            <v>1</v>
          </cell>
          <cell r="Q544">
            <v>1</v>
          </cell>
          <cell r="R544" t="str">
            <v>nem</v>
          </cell>
          <cell r="S544">
            <v>2</v>
          </cell>
          <cell r="T544" t="str">
            <v>nem</v>
          </cell>
          <cell r="U544" t="str">
            <v>nem</v>
          </cell>
          <cell r="Y544" t="str">
            <v>MARC 221    22.000</v>
          </cell>
          <cell r="AB544">
            <v>2</v>
          </cell>
          <cell r="AC544" t="str">
            <v>DEDASZ_111  22.000</v>
          </cell>
          <cell r="AD544">
            <v>48944</v>
          </cell>
          <cell r="AE544">
            <v>48944</v>
          </cell>
          <cell r="AF544">
            <v>50405</v>
          </cell>
          <cell r="BQ544" t="str">
            <v>54/2024 kormány rendelet</v>
          </cell>
        </row>
        <row r="545">
          <cell r="A545" t="str">
            <v>EDE-240013</v>
          </cell>
          <cell r="B545" t="str">
            <v>ECOLINE Zrt.</v>
          </cell>
          <cell r="C545" t="str">
            <v>Őcsény</v>
          </cell>
          <cell r="D545" t="str">
            <v>kiesett</v>
          </cell>
          <cell r="E545" t="str">
            <v>2025. március</v>
          </cell>
          <cell r="F545" t="str">
            <v>DÉDÁSZ</v>
          </cell>
          <cell r="G545" t="str">
            <v>SZEK</v>
          </cell>
          <cell r="H545">
            <v>1</v>
          </cell>
          <cell r="I545">
            <v>22</v>
          </cell>
          <cell r="J545" t="str">
            <v>igen</v>
          </cell>
          <cell r="K545" t="str">
            <v>-</v>
          </cell>
          <cell r="L545" t="str">
            <v>BATTERYSTRG</v>
          </cell>
          <cell r="N545" t="str">
            <v>nem</v>
          </cell>
          <cell r="O545" t="str">
            <v>nem</v>
          </cell>
          <cell r="P545">
            <v>1</v>
          </cell>
          <cell r="Q545">
            <v>1</v>
          </cell>
          <cell r="R545" t="str">
            <v>igen</v>
          </cell>
          <cell r="S545">
            <v>3.9</v>
          </cell>
          <cell r="T545" t="str">
            <v>nem</v>
          </cell>
          <cell r="U545" t="str">
            <v>nem</v>
          </cell>
          <cell r="Y545" t="str">
            <v>SZEK 22A    22.000</v>
          </cell>
          <cell r="AB545">
            <v>1</v>
          </cell>
          <cell r="AC545" t="str">
            <v>DEDASZ_112  22.000</v>
          </cell>
          <cell r="AD545">
            <v>48579</v>
          </cell>
          <cell r="AE545">
            <v>48579</v>
          </cell>
          <cell r="AF545">
            <v>50040</v>
          </cell>
          <cell r="BQ545" t="str">
            <v>54/2024 kormány rendelet</v>
          </cell>
        </row>
        <row r="546">
          <cell r="A546" t="str">
            <v>EDE-240014</v>
          </cell>
          <cell r="B546" t="str">
            <v>ECOLINE Zrt.</v>
          </cell>
          <cell r="C546" t="str">
            <v>Őcsény</v>
          </cell>
          <cell r="D546" t="str">
            <v>kiesett</v>
          </cell>
          <cell r="E546" t="str">
            <v>2025. március</v>
          </cell>
          <cell r="F546" t="str">
            <v>DÉDÁSZ</v>
          </cell>
          <cell r="G546" t="str">
            <v>SZEK</v>
          </cell>
          <cell r="H546">
            <v>1</v>
          </cell>
          <cell r="I546">
            <v>22</v>
          </cell>
          <cell r="J546" t="str">
            <v>igen</v>
          </cell>
          <cell r="K546" t="str">
            <v>-</v>
          </cell>
          <cell r="L546" t="str">
            <v>BATTERYSTRG</v>
          </cell>
          <cell r="N546" t="str">
            <v>nem</v>
          </cell>
          <cell r="O546" t="str">
            <v>nem</v>
          </cell>
          <cell r="P546">
            <v>1</v>
          </cell>
          <cell r="Q546">
            <v>1</v>
          </cell>
          <cell r="R546" t="str">
            <v>igen</v>
          </cell>
          <cell r="S546">
            <v>3.9</v>
          </cell>
          <cell r="T546" t="str">
            <v>nem</v>
          </cell>
          <cell r="U546" t="str">
            <v>nem</v>
          </cell>
          <cell r="Y546" t="str">
            <v>SZEK 22A    22.000</v>
          </cell>
          <cell r="AB546">
            <v>1</v>
          </cell>
          <cell r="AC546" t="str">
            <v>DEDASZ_113  22.000</v>
          </cell>
          <cell r="AD546">
            <v>48579</v>
          </cell>
          <cell r="AE546">
            <v>48579</v>
          </cell>
          <cell r="AF546">
            <v>50040</v>
          </cell>
          <cell r="BQ546" t="str">
            <v>54/2024 kormány rendelet</v>
          </cell>
        </row>
        <row r="547">
          <cell r="A547" t="str">
            <v>EDE-240015</v>
          </cell>
          <cell r="B547" t="str">
            <v>Ladány Solar Delta Kft.</v>
          </cell>
          <cell r="C547" t="str">
            <v>Fácánkert</v>
          </cell>
          <cell r="D547" t="str">
            <v>kiesett</v>
          </cell>
          <cell r="E547" t="str">
            <v>2026. január</v>
          </cell>
          <cell r="F547" t="str">
            <v>DÉDÁSZ</v>
          </cell>
          <cell r="G547" t="str">
            <v>MOZS</v>
          </cell>
          <cell r="H547">
            <v>1</v>
          </cell>
          <cell r="I547">
            <v>22</v>
          </cell>
          <cell r="J547" t="str">
            <v>igen</v>
          </cell>
          <cell r="K547" t="str">
            <v>Naperőmű - PV farm</v>
          </cell>
          <cell r="L547" t="str">
            <v>SOLARPHOTOVO</v>
          </cell>
          <cell r="N547" t="str">
            <v>nem</v>
          </cell>
          <cell r="O547" t="str">
            <v>nem</v>
          </cell>
          <cell r="P547">
            <v>1</v>
          </cell>
          <cell r="Q547">
            <v>0.5</v>
          </cell>
          <cell r="R547" t="str">
            <v>nem</v>
          </cell>
          <cell r="S547">
            <v>0</v>
          </cell>
          <cell r="T547" t="str">
            <v>nem</v>
          </cell>
          <cell r="U547" t="str">
            <v>nem</v>
          </cell>
          <cell r="Y547" t="str">
            <v>MOZS 221    22.000</v>
          </cell>
          <cell r="AB547" t="str">
            <v>2B</v>
          </cell>
          <cell r="AC547" t="str">
            <v>DEDASZ_345  22.000</v>
          </cell>
          <cell r="AD547">
            <v>50405</v>
          </cell>
          <cell r="AF547">
            <v>50405</v>
          </cell>
          <cell r="BQ547" t="str">
            <v>54/2024 kormány rendelet</v>
          </cell>
        </row>
        <row r="548">
          <cell r="A548" t="str">
            <v>EDE-240015</v>
          </cell>
          <cell r="B548" t="str">
            <v>Ladány Solar Delta Kft.</v>
          </cell>
          <cell r="C548" t="str">
            <v>Fácánkert</v>
          </cell>
          <cell r="D548" t="str">
            <v>kiesett</v>
          </cell>
          <cell r="E548" t="str">
            <v>2026. január</v>
          </cell>
          <cell r="F548" t="str">
            <v>DÉDÁSZ</v>
          </cell>
          <cell r="G548" t="str">
            <v>MOZS</v>
          </cell>
          <cell r="H548">
            <v>1</v>
          </cell>
          <cell r="I548">
            <v>22</v>
          </cell>
          <cell r="J548" t="str">
            <v>igen</v>
          </cell>
          <cell r="K548" t="str">
            <v>-</v>
          </cell>
          <cell r="L548" t="str">
            <v>BATTERYSTRG</v>
          </cell>
          <cell r="N548" t="str">
            <v>nem</v>
          </cell>
          <cell r="O548" t="str">
            <v>nem</v>
          </cell>
          <cell r="P548">
            <v>1</v>
          </cell>
          <cell r="Q548">
            <v>0.5</v>
          </cell>
          <cell r="R548" t="str">
            <v>nem</v>
          </cell>
          <cell r="S548">
            <v>1.2</v>
          </cell>
          <cell r="T548" t="str">
            <v>nem</v>
          </cell>
          <cell r="U548" t="str">
            <v>nem</v>
          </cell>
          <cell r="Y548" t="str">
            <v>MOZS 221    22.000</v>
          </cell>
          <cell r="AB548" t="str">
            <v>2B</v>
          </cell>
          <cell r="AC548" t="str">
            <v>DEDASZ_345  22.000</v>
          </cell>
          <cell r="AD548">
            <v>50405</v>
          </cell>
          <cell r="AF548">
            <v>50405</v>
          </cell>
          <cell r="BQ548" t="str">
            <v>54/2024 kormány rendelet</v>
          </cell>
        </row>
        <row r="549">
          <cell r="A549" t="str">
            <v>EDE-240016</v>
          </cell>
          <cell r="B549" t="str">
            <v>Epomeo Solar Kft.</v>
          </cell>
          <cell r="C549" t="str">
            <v>Szekszárd</v>
          </cell>
          <cell r="D549" t="str">
            <v>kiesett</v>
          </cell>
          <cell r="E549" t="str">
            <v>2028. január</v>
          </cell>
          <cell r="F549" t="str">
            <v>DÉDÁSZ</v>
          </cell>
          <cell r="G549" t="str">
            <v>MOZS</v>
          </cell>
          <cell r="H549">
            <v>1</v>
          </cell>
          <cell r="I549">
            <v>22</v>
          </cell>
          <cell r="J549" t="str">
            <v>igen</v>
          </cell>
          <cell r="K549" t="str">
            <v>Egyéb megújuló erőmű - biogáz</v>
          </cell>
          <cell r="L549" t="str">
            <v>OTHERRES</v>
          </cell>
          <cell r="N549" t="str">
            <v>nem</v>
          </cell>
          <cell r="O549" t="str">
            <v>nem</v>
          </cell>
          <cell r="P549">
            <v>1</v>
          </cell>
          <cell r="Q549">
            <v>1</v>
          </cell>
          <cell r="R549" t="str">
            <v>nem</v>
          </cell>
          <cell r="S549">
            <v>0</v>
          </cell>
          <cell r="T549" t="str">
            <v>nem</v>
          </cell>
          <cell r="U549" t="str">
            <v>nem</v>
          </cell>
          <cell r="Y549" t="str">
            <v>MOZS 221    22.000</v>
          </cell>
          <cell r="AB549">
            <v>1</v>
          </cell>
          <cell r="AC549" t="str">
            <v>DEDASZ_114  22.000</v>
          </cell>
          <cell r="AD549">
            <v>48579</v>
          </cell>
          <cell r="AE549">
            <v>48579</v>
          </cell>
          <cell r="AF549">
            <v>50040</v>
          </cell>
          <cell r="BQ549" t="str">
            <v>54/2024 kormány rendelet</v>
          </cell>
        </row>
        <row r="550">
          <cell r="A550" t="str">
            <v>EDE-240017</v>
          </cell>
          <cell r="B550" t="str">
            <v>Ladány Solar Delta Kft.</v>
          </cell>
          <cell r="C550" t="str">
            <v>Tolna</v>
          </cell>
          <cell r="D550" t="str">
            <v>kiesett</v>
          </cell>
          <cell r="E550" t="str">
            <v>2026. január</v>
          </cell>
          <cell r="F550" t="str">
            <v>DÉDÁSZ</v>
          </cell>
          <cell r="G550" t="str">
            <v>MOZS</v>
          </cell>
          <cell r="H550">
            <v>1</v>
          </cell>
          <cell r="I550">
            <v>22</v>
          </cell>
          <cell r="J550" t="str">
            <v>igen</v>
          </cell>
          <cell r="K550" t="str">
            <v>Naperőmű - PV farm</v>
          </cell>
          <cell r="L550" t="str">
            <v>SOLARPHOTOVO</v>
          </cell>
          <cell r="N550" t="str">
            <v>nem</v>
          </cell>
          <cell r="O550" t="str">
            <v>nem</v>
          </cell>
          <cell r="P550">
            <v>1</v>
          </cell>
          <cell r="Q550">
            <v>0.5</v>
          </cell>
          <cell r="R550" t="str">
            <v>nem</v>
          </cell>
          <cell r="S550">
            <v>0</v>
          </cell>
          <cell r="T550" t="str">
            <v>nem</v>
          </cell>
          <cell r="U550" t="str">
            <v>nem</v>
          </cell>
          <cell r="Y550" t="str">
            <v>MOZS 221    22.000</v>
          </cell>
          <cell r="AB550" t="str">
            <v>2B</v>
          </cell>
          <cell r="AC550" t="str">
            <v>DEDASZ_346  22.000</v>
          </cell>
          <cell r="AD550">
            <v>50405</v>
          </cell>
          <cell r="AF550">
            <v>50405</v>
          </cell>
          <cell r="BQ550" t="str">
            <v>54/2024 kormány rendelet</v>
          </cell>
        </row>
        <row r="551">
          <cell r="A551" t="str">
            <v>EDE-240017</v>
          </cell>
          <cell r="B551" t="str">
            <v>Ladány Solar Delta Kft.</v>
          </cell>
          <cell r="C551" t="str">
            <v>Tolna</v>
          </cell>
          <cell r="D551" t="str">
            <v>kiesett</v>
          </cell>
          <cell r="E551" t="str">
            <v>2026. január</v>
          </cell>
          <cell r="F551" t="str">
            <v>DÉDÁSZ</v>
          </cell>
          <cell r="G551" t="str">
            <v>MOZS</v>
          </cell>
          <cell r="H551">
            <v>1</v>
          </cell>
          <cell r="I551">
            <v>22</v>
          </cell>
          <cell r="J551" t="str">
            <v>igen</v>
          </cell>
          <cell r="K551" t="str">
            <v>-</v>
          </cell>
          <cell r="L551" t="str">
            <v>BATTERYSTRG</v>
          </cell>
          <cell r="N551" t="str">
            <v>nem</v>
          </cell>
          <cell r="O551" t="str">
            <v>nem</v>
          </cell>
          <cell r="P551">
            <v>1</v>
          </cell>
          <cell r="Q551">
            <v>0.5</v>
          </cell>
          <cell r="R551" t="str">
            <v>nem</v>
          </cell>
          <cell r="S551">
            <v>1.2</v>
          </cell>
          <cell r="T551" t="str">
            <v>nem</v>
          </cell>
          <cell r="U551" t="str">
            <v>nem</v>
          </cell>
          <cell r="Y551" t="str">
            <v>MOZS 221    22.000</v>
          </cell>
          <cell r="AB551" t="str">
            <v>2B</v>
          </cell>
          <cell r="AC551" t="str">
            <v>DEDASZ_346  22.000</v>
          </cell>
          <cell r="AD551">
            <v>50405</v>
          </cell>
          <cell r="AF551">
            <v>50405</v>
          </cell>
          <cell r="BQ551" t="str">
            <v>54/2024 kormány rendelet</v>
          </cell>
        </row>
        <row r="552">
          <cell r="A552" t="str">
            <v>EDE-240018</v>
          </cell>
          <cell r="B552" t="str">
            <v>Proximus Consulting Kft.</v>
          </cell>
          <cell r="C552" t="str">
            <v>Kehidakustány</v>
          </cell>
          <cell r="D552" t="str">
            <v>kiesett</v>
          </cell>
          <cell r="E552" t="str">
            <v>2025. június</v>
          </cell>
          <cell r="F552" t="str">
            <v>DÉDÁSZ</v>
          </cell>
          <cell r="G552" t="str">
            <v>KESZ</v>
          </cell>
          <cell r="H552">
            <v>1.5</v>
          </cell>
          <cell r="I552">
            <v>22</v>
          </cell>
          <cell r="J552" t="str">
            <v>igen</v>
          </cell>
          <cell r="K552" t="str">
            <v>Naperőmű - PV farm</v>
          </cell>
          <cell r="L552" t="str">
            <v>SOLARPHOTOVO</v>
          </cell>
          <cell r="N552" t="str">
            <v>nem</v>
          </cell>
          <cell r="O552" t="str">
            <v>nem</v>
          </cell>
          <cell r="P552">
            <v>2</v>
          </cell>
          <cell r="Q552">
            <v>0.55000000000000004</v>
          </cell>
          <cell r="R552" t="str">
            <v>nem</v>
          </cell>
          <cell r="S552">
            <v>0</v>
          </cell>
          <cell r="T552" t="str">
            <v>nem</v>
          </cell>
          <cell r="U552" t="str">
            <v>nem</v>
          </cell>
          <cell r="Y552" t="str">
            <v>KESZ 223    22.000</v>
          </cell>
          <cell r="AB552">
            <v>2</v>
          </cell>
          <cell r="AC552" t="str">
            <v>DEDASZ_347  22.000</v>
          </cell>
          <cell r="AD552">
            <v>48944</v>
          </cell>
          <cell r="AF552">
            <v>50405</v>
          </cell>
          <cell r="BQ552" t="str">
            <v>54/2024 kormány rendelet</v>
          </cell>
        </row>
        <row r="553">
          <cell r="A553" t="str">
            <v>EDE-240018</v>
          </cell>
          <cell r="B553" t="str">
            <v>Proximus Consulting Kft.</v>
          </cell>
          <cell r="C553" t="str">
            <v>Kehidakustány</v>
          </cell>
          <cell r="D553" t="str">
            <v>kiesett</v>
          </cell>
          <cell r="E553" t="str">
            <v>2025. június</v>
          </cell>
          <cell r="F553" t="str">
            <v>DÉDÁSZ</v>
          </cell>
          <cell r="G553" t="str">
            <v>KESZ</v>
          </cell>
          <cell r="H553">
            <v>0.5</v>
          </cell>
          <cell r="I553">
            <v>22</v>
          </cell>
          <cell r="J553" t="str">
            <v>igen</v>
          </cell>
          <cell r="K553" t="str">
            <v>-</v>
          </cell>
          <cell r="L553" t="str">
            <v>BATTERYSTRG</v>
          </cell>
          <cell r="N553" t="str">
            <v>nem</v>
          </cell>
          <cell r="O553" t="str">
            <v>nem</v>
          </cell>
          <cell r="P553">
            <v>2</v>
          </cell>
          <cell r="Q553">
            <v>0.55000000000000004</v>
          </cell>
          <cell r="R553" t="str">
            <v>nem</v>
          </cell>
          <cell r="S553">
            <v>1</v>
          </cell>
          <cell r="T553" t="str">
            <v>nem</v>
          </cell>
          <cell r="U553" t="str">
            <v>nem</v>
          </cell>
          <cell r="Y553" t="str">
            <v>KESZ 223    22.000</v>
          </cell>
          <cell r="AB553">
            <v>2</v>
          </cell>
          <cell r="AC553" t="str">
            <v>DEDASZ_347  22.000</v>
          </cell>
          <cell r="AD553">
            <v>48944</v>
          </cell>
          <cell r="AE553">
            <v>48944</v>
          </cell>
          <cell r="AF553">
            <v>50405</v>
          </cell>
          <cell r="BQ553" t="str">
            <v>54/2024 kormány rendelet</v>
          </cell>
        </row>
        <row r="554">
          <cell r="A554" t="str">
            <v>EDE-240019</v>
          </cell>
          <cell r="B554" t="str">
            <v>SOFTSOL Kft.</v>
          </cell>
          <cell r="C554" t="str">
            <v>Bonyhád</v>
          </cell>
          <cell r="D554" t="str">
            <v>kiesett</v>
          </cell>
          <cell r="E554" t="str">
            <v>2026. január</v>
          </cell>
          <cell r="F554" t="str">
            <v>DÉDÁSZ</v>
          </cell>
          <cell r="G554" t="str">
            <v>BONY</v>
          </cell>
          <cell r="H554">
            <v>2</v>
          </cell>
          <cell r="I554">
            <v>22</v>
          </cell>
          <cell r="J554" t="str">
            <v>igen</v>
          </cell>
          <cell r="K554" t="str">
            <v>Naperőmű - PV farm</v>
          </cell>
          <cell r="L554" t="str">
            <v>SOLARPHOTOVO</v>
          </cell>
          <cell r="N554" t="str">
            <v>nem</v>
          </cell>
          <cell r="O554" t="str">
            <v>nem</v>
          </cell>
          <cell r="P554">
            <v>2</v>
          </cell>
          <cell r="Q554">
            <v>0.1</v>
          </cell>
          <cell r="R554" t="str">
            <v>nem</v>
          </cell>
          <cell r="S554">
            <v>0</v>
          </cell>
          <cell r="T554" t="str">
            <v>nem</v>
          </cell>
          <cell r="U554" t="str">
            <v>nem</v>
          </cell>
          <cell r="Y554" t="str">
            <v>BONY 221    22.000</v>
          </cell>
          <cell r="AB554" t="str">
            <v>2B</v>
          </cell>
          <cell r="AC554" t="str">
            <v>DEDASZ_348  22.000</v>
          </cell>
          <cell r="AD554">
            <v>50405</v>
          </cell>
          <cell r="AF554">
            <v>50405</v>
          </cell>
          <cell r="BQ554" t="str">
            <v>54/2024 kormány rendelet</v>
          </cell>
        </row>
        <row r="555">
          <cell r="A555" t="str">
            <v>EDE-240019</v>
          </cell>
          <cell r="B555" t="str">
            <v>SOFTSOL Kft.</v>
          </cell>
          <cell r="C555" t="str">
            <v>Bonyhád</v>
          </cell>
          <cell r="D555" t="str">
            <v>kiesett</v>
          </cell>
          <cell r="E555" t="str">
            <v>2026. január</v>
          </cell>
          <cell r="F555" t="str">
            <v>DÉDÁSZ</v>
          </cell>
          <cell r="G555" t="str">
            <v>BONY</v>
          </cell>
          <cell r="H555">
            <v>0.7</v>
          </cell>
          <cell r="I555">
            <v>22</v>
          </cell>
          <cell r="J555" t="str">
            <v>igen</v>
          </cell>
          <cell r="K555" t="str">
            <v>-</v>
          </cell>
          <cell r="L555" t="str">
            <v>BATTERYSTRG</v>
          </cell>
          <cell r="N555" t="str">
            <v>nem</v>
          </cell>
          <cell r="O555" t="str">
            <v>nem</v>
          </cell>
          <cell r="P555">
            <v>2</v>
          </cell>
          <cell r="Q555">
            <v>0.1</v>
          </cell>
          <cell r="R555" t="str">
            <v>nem</v>
          </cell>
          <cell r="S555">
            <v>1.4</v>
          </cell>
          <cell r="T555" t="str">
            <v>nem</v>
          </cell>
          <cell r="U555" t="str">
            <v>nem</v>
          </cell>
          <cell r="Y555" t="str">
            <v>BONY 221    22.000</v>
          </cell>
          <cell r="AB555" t="str">
            <v>2B</v>
          </cell>
          <cell r="AC555" t="str">
            <v>DEDASZ_348  22.000</v>
          </cell>
          <cell r="AD555">
            <v>50405</v>
          </cell>
          <cell r="AF555">
            <v>50405</v>
          </cell>
          <cell r="BQ555" t="str">
            <v>54/2024 kormány rendelet</v>
          </cell>
        </row>
        <row r="556">
          <cell r="A556" t="str">
            <v>EDE-240020</v>
          </cell>
          <cell r="B556" t="str">
            <v>SWRE Invest Zrt</v>
          </cell>
          <cell r="C556" t="str">
            <v>Nagykanizsa</v>
          </cell>
          <cell r="D556" t="str">
            <v>kiesett</v>
          </cell>
          <cell r="E556" t="str">
            <v>2027. június</v>
          </cell>
          <cell r="F556" t="str">
            <v>DÉDÁSZ</v>
          </cell>
          <cell r="G556" t="str">
            <v>NKAN</v>
          </cell>
          <cell r="H556">
            <v>2</v>
          </cell>
          <cell r="I556">
            <v>11</v>
          </cell>
          <cell r="J556" t="str">
            <v>igen</v>
          </cell>
          <cell r="K556" t="str">
            <v>Naperőmű - PV farm</v>
          </cell>
          <cell r="L556" t="str">
            <v>SOLARPHOTOVO</v>
          </cell>
          <cell r="N556" t="str">
            <v>nem</v>
          </cell>
          <cell r="O556" t="str">
            <v>nem</v>
          </cell>
          <cell r="P556">
            <v>2</v>
          </cell>
          <cell r="Q556">
            <v>0.02</v>
          </cell>
          <cell r="R556" t="str">
            <v>nem</v>
          </cell>
          <cell r="S556">
            <v>0</v>
          </cell>
          <cell r="T556" t="str">
            <v>nem</v>
          </cell>
          <cell r="U556" t="str">
            <v>nem</v>
          </cell>
          <cell r="Y556" t="str">
            <v>NKAN 112    11.000</v>
          </cell>
          <cell r="AB556">
            <v>2</v>
          </cell>
          <cell r="AC556" t="str">
            <v>DEDASZ_349  11.000</v>
          </cell>
          <cell r="AD556">
            <v>48944</v>
          </cell>
          <cell r="AF556">
            <v>50405</v>
          </cell>
          <cell r="BQ556" t="str">
            <v>54/2024 kormány rendelet</v>
          </cell>
        </row>
        <row r="557">
          <cell r="A557" t="str">
            <v>EDE-240020</v>
          </cell>
          <cell r="B557" t="str">
            <v>SWRE Invest Zrt</v>
          </cell>
          <cell r="C557" t="str">
            <v>Nagykanizsa</v>
          </cell>
          <cell r="D557" t="str">
            <v>kiesett</v>
          </cell>
          <cell r="E557" t="str">
            <v>2027. június</v>
          </cell>
          <cell r="F557" t="str">
            <v>DÉDÁSZ</v>
          </cell>
          <cell r="G557" t="str">
            <v>NKAN</v>
          </cell>
          <cell r="H557">
            <v>0.3</v>
          </cell>
          <cell r="I557">
            <v>11</v>
          </cell>
          <cell r="J557" t="str">
            <v>igen</v>
          </cell>
          <cell r="K557" t="str">
            <v>-</v>
          </cell>
          <cell r="L557" t="str">
            <v>BATTERYSTRG</v>
          </cell>
          <cell r="N557" t="str">
            <v>nem</v>
          </cell>
          <cell r="O557" t="str">
            <v>nem</v>
          </cell>
          <cell r="P557">
            <v>2</v>
          </cell>
          <cell r="Q557">
            <v>0.02</v>
          </cell>
          <cell r="R557" t="str">
            <v>nem</v>
          </cell>
          <cell r="S557">
            <v>4</v>
          </cell>
          <cell r="T557" t="str">
            <v>nem</v>
          </cell>
          <cell r="U557" t="str">
            <v>nem</v>
          </cell>
          <cell r="Y557" t="str">
            <v>NKAN 112    11.000</v>
          </cell>
          <cell r="AB557">
            <v>2</v>
          </cell>
          <cell r="AC557" t="str">
            <v>DEDASZ_349  11.000</v>
          </cell>
          <cell r="AD557">
            <v>48944</v>
          </cell>
          <cell r="AF557">
            <v>50405</v>
          </cell>
          <cell r="BQ557" t="str">
            <v>54/2024 kormány rendelet</v>
          </cell>
        </row>
        <row r="558">
          <cell r="A558" t="str">
            <v>EDE-240021</v>
          </cell>
          <cell r="B558" t="str">
            <v>Erdőfű 41 Kft.</v>
          </cell>
          <cell r="C558" t="str">
            <v>Dinnyeberki</v>
          </cell>
          <cell r="D558" t="str">
            <v>kiesett</v>
          </cell>
          <cell r="E558" t="str">
            <v>2024. október</v>
          </cell>
          <cell r="F558" t="str">
            <v>DÉDÁSZ</v>
          </cell>
          <cell r="G558" t="str">
            <v>SZIG</v>
          </cell>
          <cell r="H558">
            <v>2</v>
          </cell>
          <cell r="I558">
            <v>22</v>
          </cell>
          <cell r="J558" t="str">
            <v>igen</v>
          </cell>
          <cell r="K558" t="str">
            <v>Könnyűolaj tüzelésű erőmű (Átlagos hatásfok: 35%)</v>
          </cell>
          <cell r="L558" t="str">
            <v>LIGHTOIL</v>
          </cell>
          <cell r="N558" t="str">
            <v>nem</v>
          </cell>
          <cell r="O558" t="str">
            <v>nem</v>
          </cell>
          <cell r="P558">
            <v>2</v>
          </cell>
          <cell r="Q558">
            <v>0.02</v>
          </cell>
          <cell r="R558" t="str">
            <v>nem</v>
          </cell>
          <cell r="S558">
            <v>0</v>
          </cell>
          <cell r="T558" t="str">
            <v>nem</v>
          </cell>
          <cell r="U558" t="str">
            <v>nem</v>
          </cell>
          <cell r="Y558" t="str">
            <v>SZIG 221    22.000</v>
          </cell>
          <cell r="AB558">
            <v>1</v>
          </cell>
          <cell r="AC558" t="str">
            <v>DEDASZ_115  22.000</v>
          </cell>
          <cell r="AD558">
            <v>48579</v>
          </cell>
          <cell r="AE558">
            <v>48579</v>
          </cell>
          <cell r="AF558">
            <v>50040</v>
          </cell>
          <cell r="BQ558" t="str">
            <v>54/2024 kormány rendelet</v>
          </cell>
        </row>
        <row r="559">
          <cell r="A559" t="str">
            <v>EDE-240022</v>
          </cell>
          <cell r="B559" t="str">
            <v>Webmine Kft</v>
          </cell>
          <cell r="C559" t="str">
            <v>Bonyhád</v>
          </cell>
          <cell r="D559" t="str">
            <v>kiesett</v>
          </cell>
          <cell r="E559" t="str">
            <v>2026. január</v>
          </cell>
          <cell r="F559" t="str">
            <v>DÉDÁSZ</v>
          </cell>
          <cell r="G559" t="str">
            <v>BONY</v>
          </cell>
          <cell r="H559">
            <v>3</v>
          </cell>
          <cell r="I559">
            <v>22</v>
          </cell>
          <cell r="J559" t="str">
            <v>igen</v>
          </cell>
          <cell r="K559" t="str">
            <v>Naperőmű - PV farm</v>
          </cell>
          <cell r="L559" t="str">
            <v>SOLARPHOTOVO</v>
          </cell>
          <cell r="N559" t="str">
            <v>nem</v>
          </cell>
          <cell r="O559" t="str">
            <v>nem</v>
          </cell>
          <cell r="P559">
            <v>3</v>
          </cell>
          <cell r="Q559">
            <v>0.1</v>
          </cell>
          <cell r="R559" t="str">
            <v>nem</v>
          </cell>
          <cell r="S559">
            <v>0</v>
          </cell>
          <cell r="T559" t="str">
            <v>nem</v>
          </cell>
          <cell r="U559" t="str">
            <v>nem</v>
          </cell>
          <cell r="Y559" t="str">
            <v>BONY 221    22.000</v>
          </cell>
          <cell r="AB559" t="str">
            <v>2B</v>
          </cell>
          <cell r="AC559" t="str">
            <v>DEDASZ_350  22.000</v>
          </cell>
          <cell r="AD559">
            <v>50405</v>
          </cell>
          <cell r="AF559">
            <v>50405</v>
          </cell>
          <cell r="BQ559" t="str">
            <v>54/2024 kormány rendelet</v>
          </cell>
        </row>
        <row r="560">
          <cell r="A560" t="str">
            <v>EDE-240022</v>
          </cell>
          <cell r="B560" t="str">
            <v>Webmine Kft</v>
          </cell>
          <cell r="C560" t="str">
            <v>Bonyhád</v>
          </cell>
          <cell r="D560" t="str">
            <v>kiesett</v>
          </cell>
          <cell r="E560" t="str">
            <v>2026. január</v>
          </cell>
          <cell r="F560" t="str">
            <v>DÉDÁSZ</v>
          </cell>
          <cell r="G560" t="str">
            <v>BONY</v>
          </cell>
          <cell r="H560">
            <v>1</v>
          </cell>
          <cell r="I560">
            <v>22</v>
          </cell>
          <cell r="J560" t="str">
            <v>igen</v>
          </cell>
          <cell r="K560" t="str">
            <v>-</v>
          </cell>
          <cell r="L560" t="str">
            <v>BATTERYSTRG</v>
          </cell>
          <cell r="N560" t="str">
            <v>nem</v>
          </cell>
          <cell r="O560" t="str">
            <v>nem</v>
          </cell>
          <cell r="P560">
            <v>3</v>
          </cell>
          <cell r="Q560">
            <v>0.1</v>
          </cell>
          <cell r="R560" t="str">
            <v>nem</v>
          </cell>
          <cell r="S560">
            <v>2</v>
          </cell>
          <cell r="T560" t="str">
            <v>nem</v>
          </cell>
          <cell r="U560" t="str">
            <v>nem</v>
          </cell>
          <cell r="Y560" t="str">
            <v>BONY 221    22.000</v>
          </cell>
          <cell r="AB560" t="str">
            <v>2B</v>
          </cell>
          <cell r="AC560" t="str">
            <v>DEDASZ_350  22.000</v>
          </cell>
          <cell r="AD560">
            <v>50405</v>
          </cell>
          <cell r="AF560">
            <v>50405</v>
          </cell>
          <cell r="BQ560" t="str">
            <v>54/2024 kormány rendelet</v>
          </cell>
        </row>
        <row r="561">
          <cell r="A561" t="str">
            <v>EDE-240023</v>
          </cell>
          <cell r="B561" t="str">
            <v>Ahau Solar Zrt.</v>
          </cell>
          <cell r="C561" t="str">
            <v>Komló</v>
          </cell>
          <cell r="D561" t="str">
            <v>kiesett</v>
          </cell>
          <cell r="E561" t="str">
            <v>2025. december</v>
          </cell>
          <cell r="F561" t="str">
            <v>DÉDÁSZ</v>
          </cell>
          <cell r="G561" t="str">
            <v>SIKO</v>
          </cell>
          <cell r="H561">
            <v>3</v>
          </cell>
          <cell r="I561">
            <v>22</v>
          </cell>
          <cell r="J561" t="str">
            <v>igen</v>
          </cell>
          <cell r="K561" t="str">
            <v>Naperőmű - PV farm</v>
          </cell>
          <cell r="L561" t="str">
            <v>SOLARPHOTOVO</v>
          </cell>
          <cell r="N561" t="str">
            <v>nem</v>
          </cell>
          <cell r="O561" t="str">
            <v>nem</v>
          </cell>
          <cell r="P561">
            <v>3</v>
          </cell>
          <cell r="Q561">
            <v>3.01</v>
          </cell>
          <cell r="R561" t="str">
            <v>nem</v>
          </cell>
          <cell r="S561">
            <v>0</v>
          </cell>
          <cell r="T561" t="str">
            <v>nem</v>
          </cell>
          <cell r="U561" t="str">
            <v>nem</v>
          </cell>
          <cell r="Y561" t="str">
            <v>SIKO 22A    22.000</v>
          </cell>
          <cell r="AB561">
            <v>2</v>
          </cell>
          <cell r="AC561" t="str">
            <v>DEDASZ_351  22.000</v>
          </cell>
          <cell r="AD561">
            <v>48944</v>
          </cell>
          <cell r="AF561">
            <v>50405</v>
          </cell>
          <cell r="BQ561" t="str">
            <v>54/2024 kormány rendelet</v>
          </cell>
        </row>
        <row r="562">
          <cell r="A562" t="str">
            <v>EDE-240023</v>
          </cell>
          <cell r="B562" t="str">
            <v>Ahau Solar Zrt.</v>
          </cell>
          <cell r="C562" t="str">
            <v>Komló</v>
          </cell>
          <cell r="D562" t="str">
            <v>kiesett</v>
          </cell>
          <cell r="E562" t="str">
            <v>2025. december</v>
          </cell>
          <cell r="F562" t="str">
            <v>DÉDÁSZ</v>
          </cell>
          <cell r="G562" t="str">
            <v>SIKO</v>
          </cell>
          <cell r="H562">
            <v>3</v>
          </cell>
          <cell r="I562">
            <v>22</v>
          </cell>
          <cell r="J562" t="str">
            <v>igen</v>
          </cell>
          <cell r="K562" t="str">
            <v>-</v>
          </cell>
          <cell r="L562" t="str">
            <v>BATTERYSTRG</v>
          </cell>
          <cell r="N562" t="str">
            <v>nem</v>
          </cell>
          <cell r="O562" t="str">
            <v>nem</v>
          </cell>
          <cell r="P562">
            <v>3</v>
          </cell>
          <cell r="Q562">
            <v>3.01</v>
          </cell>
          <cell r="R562" t="str">
            <v>nem</v>
          </cell>
          <cell r="S562">
            <v>6</v>
          </cell>
          <cell r="T562" t="str">
            <v>nem</v>
          </cell>
          <cell r="U562" t="str">
            <v>nem</v>
          </cell>
          <cell r="Y562" t="str">
            <v>SIKO 22A    22.000</v>
          </cell>
          <cell r="AB562">
            <v>2</v>
          </cell>
          <cell r="AC562" t="str">
            <v>DEDASZ_351  22.000</v>
          </cell>
          <cell r="AD562">
            <v>48944</v>
          </cell>
          <cell r="AE562">
            <v>48944</v>
          </cell>
          <cell r="AF562">
            <v>50405</v>
          </cell>
          <cell r="BQ562" t="str">
            <v>54/2024 kormány rendelet</v>
          </cell>
        </row>
        <row r="563">
          <cell r="A563" t="str">
            <v>EDE-240024</v>
          </cell>
          <cell r="B563" t="str">
            <v>Leone Solar Kft.</v>
          </cell>
          <cell r="C563" t="str">
            <v>Szekszárd</v>
          </cell>
          <cell r="D563" t="str">
            <v>kiesett</v>
          </cell>
          <cell r="E563" t="str">
            <v>2027. január</v>
          </cell>
          <cell r="F563" t="str">
            <v>DÉDÁSZ</v>
          </cell>
          <cell r="G563" t="str">
            <v>MOZS</v>
          </cell>
          <cell r="H563">
            <v>3</v>
          </cell>
          <cell r="I563">
            <v>22</v>
          </cell>
          <cell r="J563" t="str">
            <v>igen</v>
          </cell>
          <cell r="K563" t="str">
            <v>Naperőmű - PV farm</v>
          </cell>
          <cell r="L563" t="str">
            <v>SOLARPHOTOVO</v>
          </cell>
          <cell r="N563" t="str">
            <v>nem</v>
          </cell>
          <cell r="O563" t="str">
            <v>nem</v>
          </cell>
          <cell r="P563">
            <v>3</v>
          </cell>
          <cell r="Q563">
            <v>1.1000000000000001</v>
          </cell>
          <cell r="R563" t="str">
            <v>nem</v>
          </cell>
          <cell r="S563">
            <v>0</v>
          </cell>
          <cell r="T563" t="str">
            <v>nem</v>
          </cell>
          <cell r="U563" t="str">
            <v>nem</v>
          </cell>
          <cell r="Y563" t="str">
            <v>MOZS 221    22.000</v>
          </cell>
          <cell r="AB563" t="str">
            <v>2B</v>
          </cell>
          <cell r="AC563" t="str">
            <v>DEDASZ_352  22.000</v>
          </cell>
          <cell r="AD563">
            <v>50405</v>
          </cell>
          <cell r="AF563">
            <v>50405</v>
          </cell>
          <cell r="BQ563" t="str">
            <v>54/2024 kormány rendelet</v>
          </cell>
        </row>
        <row r="564">
          <cell r="A564" t="str">
            <v>EDE-240024</v>
          </cell>
          <cell r="B564" t="str">
            <v>Leone Solar Kft.</v>
          </cell>
          <cell r="C564" t="str">
            <v>Szekszárd</v>
          </cell>
          <cell r="D564" t="str">
            <v>kiesett</v>
          </cell>
          <cell r="E564" t="str">
            <v>2027. január</v>
          </cell>
          <cell r="F564" t="str">
            <v>DÉDÁSZ</v>
          </cell>
          <cell r="G564" t="str">
            <v>MOZS</v>
          </cell>
          <cell r="H564">
            <v>1</v>
          </cell>
          <cell r="I564">
            <v>22</v>
          </cell>
          <cell r="J564" t="str">
            <v>igen</v>
          </cell>
          <cell r="K564" t="str">
            <v>-</v>
          </cell>
          <cell r="L564" t="str">
            <v>BATTERYSTRG</v>
          </cell>
          <cell r="N564" t="str">
            <v>nem</v>
          </cell>
          <cell r="O564" t="str">
            <v>nem</v>
          </cell>
          <cell r="P564">
            <v>3</v>
          </cell>
          <cell r="Q564">
            <v>1.1000000000000001</v>
          </cell>
          <cell r="R564" t="str">
            <v>nem</v>
          </cell>
          <cell r="S564">
            <v>2.5</v>
          </cell>
          <cell r="T564" t="str">
            <v>nem</v>
          </cell>
          <cell r="U564" t="str">
            <v>nem</v>
          </cell>
          <cell r="Y564" t="str">
            <v>MOZS 221    22.000</v>
          </cell>
          <cell r="AB564" t="str">
            <v>2B</v>
          </cell>
          <cell r="AC564" t="str">
            <v>DEDASZ_352  22.000</v>
          </cell>
          <cell r="AD564">
            <v>50405</v>
          </cell>
          <cell r="AE564">
            <v>50405</v>
          </cell>
          <cell r="AF564">
            <v>50405</v>
          </cell>
          <cell r="BQ564" t="str">
            <v>54/2024 kormány rendelet</v>
          </cell>
        </row>
        <row r="565">
          <cell r="A565" t="str">
            <v>EDE-240025</v>
          </cell>
          <cell r="B565" t="str">
            <v>E.Z. Domb Kft.</v>
          </cell>
          <cell r="C565" t="str">
            <v>Baracs</v>
          </cell>
          <cell r="D565" t="str">
            <v>kiesett</v>
          </cell>
          <cell r="E565" t="str">
            <v>2025. december</v>
          </cell>
          <cell r="F565" t="str">
            <v>DÉDÁSZ</v>
          </cell>
          <cell r="G565" t="str">
            <v>DFOL</v>
          </cell>
          <cell r="H565">
            <v>3</v>
          </cell>
          <cell r="I565">
            <v>22</v>
          </cell>
          <cell r="J565" t="str">
            <v>igen</v>
          </cell>
          <cell r="K565" t="str">
            <v>Naperőmű - PV farm</v>
          </cell>
          <cell r="L565" t="str">
            <v>SOLARPHOTOVO</v>
          </cell>
          <cell r="N565" t="str">
            <v>nem</v>
          </cell>
          <cell r="O565" t="str">
            <v>nem</v>
          </cell>
          <cell r="P565">
            <v>3</v>
          </cell>
          <cell r="Q565">
            <v>0.1</v>
          </cell>
          <cell r="R565" t="str">
            <v>nem</v>
          </cell>
          <cell r="S565">
            <v>0</v>
          </cell>
          <cell r="T565" t="str">
            <v>nem</v>
          </cell>
          <cell r="U565" t="str">
            <v>nem</v>
          </cell>
          <cell r="Y565" t="str">
            <v>DFOL 223    22.000</v>
          </cell>
          <cell r="AB565" t="str">
            <v>2B</v>
          </cell>
          <cell r="AC565" t="str">
            <v>DEDASZ_353  22.000</v>
          </cell>
          <cell r="AD565">
            <v>50405</v>
          </cell>
          <cell r="AF565">
            <v>50405</v>
          </cell>
          <cell r="BQ565" t="str">
            <v>54/2024 kormány rendelet</v>
          </cell>
        </row>
        <row r="566">
          <cell r="A566" t="str">
            <v>EDE-240026</v>
          </cell>
          <cell r="B566" t="str">
            <v>KKS-Energy Kft.</v>
          </cell>
          <cell r="C566" t="str">
            <v>Homokszentgyörgy</v>
          </cell>
          <cell r="D566" t="str">
            <v>kiesett</v>
          </cell>
          <cell r="E566" t="str">
            <v>x</v>
          </cell>
          <cell r="F566" t="str">
            <v>DÉDÁSZ</v>
          </cell>
          <cell r="G566" t="str">
            <v>BARC</v>
          </cell>
          <cell r="H566">
            <v>4</v>
          </cell>
          <cell r="I566">
            <v>22</v>
          </cell>
          <cell r="J566" t="str">
            <v>igen</v>
          </cell>
          <cell r="K566" t="str">
            <v>-</v>
          </cell>
          <cell r="L566" t="str">
            <v>BATTERYSTRG</v>
          </cell>
          <cell r="N566" t="str">
            <v>nem</v>
          </cell>
          <cell r="O566" t="str">
            <v>nem</v>
          </cell>
          <cell r="P566">
            <v>4</v>
          </cell>
          <cell r="Q566">
            <v>4</v>
          </cell>
          <cell r="R566" t="str">
            <v>igen</v>
          </cell>
          <cell r="S566">
            <v>8</v>
          </cell>
          <cell r="T566" t="str">
            <v>nem</v>
          </cell>
          <cell r="U566" t="str">
            <v>nem</v>
          </cell>
          <cell r="Y566" t="str">
            <v>BARCS221    22.000</v>
          </cell>
          <cell r="AB566">
            <v>1</v>
          </cell>
          <cell r="AC566" t="str">
            <v>DEDASZ_116  22.000</v>
          </cell>
          <cell r="AD566">
            <v>48579</v>
          </cell>
          <cell r="AE566">
            <v>48579</v>
          </cell>
          <cell r="AF566">
            <v>50040</v>
          </cell>
          <cell r="BQ566" t="str">
            <v>54/2024 kormány rendelet</v>
          </cell>
        </row>
        <row r="567">
          <cell r="A567" t="str">
            <v>EDE-240027</v>
          </cell>
          <cell r="B567" t="str">
            <v>VIP Electric Kft.</v>
          </cell>
          <cell r="C567" t="str">
            <v>Homokszentgyörgy</v>
          </cell>
          <cell r="D567" t="str">
            <v>kiesett</v>
          </cell>
          <cell r="E567" t="str">
            <v>2026. január</v>
          </cell>
          <cell r="F567" t="str">
            <v>DÉDÁSZ</v>
          </cell>
          <cell r="G567" t="str">
            <v>BARC</v>
          </cell>
          <cell r="H567">
            <v>4</v>
          </cell>
          <cell r="I567">
            <v>22</v>
          </cell>
          <cell r="J567" t="str">
            <v>igen</v>
          </cell>
          <cell r="K567" t="str">
            <v>Naperőmű - PV farm</v>
          </cell>
          <cell r="L567" t="str">
            <v>SOLARPHOTOVO</v>
          </cell>
          <cell r="N567" t="str">
            <v>nem</v>
          </cell>
          <cell r="O567" t="str">
            <v>nem</v>
          </cell>
          <cell r="P567">
            <v>4</v>
          </cell>
          <cell r="Q567">
            <v>1.2</v>
          </cell>
          <cell r="R567" t="str">
            <v>nem</v>
          </cell>
          <cell r="S567">
            <v>0</v>
          </cell>
          <cell r="T567" t="str">
            <v>nem</v>
          </cell>
          <cell r="U567" t="str">
            <v>nem</v>
          </cell>
          <cell r="Y567" t="str">
            <v>BARCS221    22.000</v>
          </cell>
          <cell r="AB567" t="str">
            <v>2B</v>
          </cell>
          <cell r="AC567" t="str">
            <v>DEDASZ_354  22.000</v>
          </cell>
          <cell r="AD567">
            <v>50405</v>
          </cell>
          <cell r="AF567">
            <v>50405</v>
          </cell>
          <cell r="BQ567" t="str">
            <v>54/2024 kormány rendelet</v>
          </cell>
        </row>
        <row r="568">
          <cell r="A568" t="str">
            <v>EDE-240027</v>
          </cell>
          <cell r="B568" t="str">
            <v>VIP Electric Kft.</v>
          </cell>
          <cell r="C568" t="str">
            <v>Homokszentgyörgy</v>
          </cell>
          <cell r="D568" t="str">
            <v>kiesett</v>
          </cell>
          <cell r="E568" t="str">
            <v>2026. január</v>
          </cell>
          <cell r="F568" t="str">
            <v>DÉDÁSZ</v>
          </cell>
          <cell r="G568" t="str">
            <v>BARC</v>
          </cell>
          <cell r="H568">
            <v>1.2</v>
          </cell>
          <cell r="I568">
            <v>22</v>
          </cell>
          <cell r="J568" t="str">
            <v>igen</v>
          </cell>
          <cell r="K568" t="str">
            <v>-</v>
          </cell>
          <cell r="L568" t="str">
            <v>BATTERYSTRG</v>
          </cell>
          <cell r="N568" t="str">
            <v>nem</v>
          </cell>
          <cell r="O568" t="str">
            <v>nem</v>
          </cell>
          <cell r="P568">
            <v>4</v>
          </cell>
          <cell r="Q568">
            <v>1.2</v>
          </cell>
          <cell r="R568" t="str">
            <v>nem</v>
          </cell>
          <cell r="S568">
            <v>2.4</v>
          </cell>
          <cell r="T568" t="str">
            <v>nem</v>
          </cell>
          <cell r="U568" t="str">
            <v>nem</v>
          </cell>
          <cell r="Y568" t="str">
            <v>BARCS221    22.000</v>
          </cell>
          <cell r="AB568" t="str">
            <v>2B</v>
          </cell>
          <cell r="AC568" t="str">
            <v>DEDASZ_354  22.000</v>
          </cell>
          <cell r="AD568">
            <v>50405</v>
          </cell>
          <cell r="AE568">
            <v>50405</v>
          </cell>
          <cell r="AF568">
            <v>50405</v>
          </cell>
          <cell r="BQ568" t="str">
            <v>54/2024 kormány rendelet</v>
          </cell>
        </row>
        <row r="569">
          <cell r="A569" t="str">
            <v>EDE-240028</v>
          </cell>
          <cell r="B569" t="str">
            <v>SWRE Invest Zrt</v>
          </cell>
          <cell r="C569" t="str">
            <v>Nagykanizsa</v>
          </cell>
          <cell r="D569" t="str">
            <v>kiesett</v>
          </cell>
          <cell r="E569" t="str">
            <v>2027. június</v>
          </cell>
          <cell r="F569" t="str">
            <v>DÉDÁSZ</v>
          </cell>
          <cell r="G569" t="str">
            <v>KANV</v>
          </cell>
          <cell r="H569">
            <v>4</v>
          </cell>
          <cell r="I569">
            <v>11</v>
          </cell>
          <cell r="J569" t="str">
            <v>igen</v>
          </cell>
          <cell r="K569" t="str">
            <v>Naperőmű - PV farm</v>
          </cell>
          <cell r="L569" t="str">
            <v>SOLARPHOTOVO</v>
          </cell>
          <cell r="N569" t="str">
            <v>nem</v>
          </cell>
          <cell r="O569" t="str">
            <v>nem</v>
          </cell>
          <cell r="P569">
            <v>4</v>
          </cell>
          <cell r="Q569">
            <v>0.05</v>
          </cell>
          <cell r="R569" t="str">
            <v>nem</v>
          </cell>
          <cell r="S569">
            <v>0</v>
          </cell>
          <cell r="T569" t="str">
            <v>nem</v>
          </cell>
          <cell r="U569" t="str">
            <v>nem</v>
          </cell>
          <cell r="Y569" t="str">
            <v>KANVM111    11.000</v>
          </cell>
          <cell r="AB569">
            <v>2</v>
          </cell>
          <cell r="AC569" t="str">
            <v>DEDASZ_355  11.000</v>
          </cell>
          <cell r="AD569">
            <v>48944</v>
          </cell>
          <cell r="AF569">
            <v>50405</v>
          </cell>
          <cell r="BQ569" t="str">
            <v>54/2024 kormány rendelet</v>
          </cell>
        </row>
        <row r="570">
          <cell r="A570" t="str">
            <v>EDE-240028</v>
          </cell>
          <cell r="B570" t="str">
            <v>SWRE Invest Zrt</v>
          </cell>
          <cell r="C570" t="str">
            <v>Nagykanizsa</v>
          </cell>
          <cell r="D570" t="str">
            <v>kiesett</v>
          </cell>
          <cell r="E570" t="str">
            <v>2027. június</v>
          </cell>
          <cell r="F570" t="str">
            <v>DÉDÁSZ</v>
          </cell>
          <cell r="G570" t="str">
            <v>KANV</v>
          </cell>
          <cell r="H570">
            <v>1</v>
          </cell>
          <cell r="I570">
            <v>11</v>
          </cell>
          <cell r="J570" t="str">
            <v>igen</v>
          </cell>
          <cell r="K570" t="str">
            <v>-</v>
          </cell>
          <cell r="L570" t="str">
            <v>BATTERYSTRG</v>
          </cell>
          <cell r="N570" t="str">
            <v>nem</v>
          </cell>
          <cell r="O570" t="str">
            <v>nem</v>
          </cell>
          <cell r="P570">
            <v>4</v>
          </cell>
          <cell r="Q570">
            <v>0.05</v>
          </cell>
          <cell r="R570" t="str">
            <v>nem</v>
          </cell>
          <cell r="S570">
            <v>3</v>
          </cell>
          <cell r="T570" t="str">
            <v>nem</v>
          </cell>
          <cell r="U570" t="str">
            <v>nem</v>
          </cell>
          <cell r="Y570" t="str">
            <v>KANVM111    11.000</v>
          </cell>
          <cell r="AB570">
            <v>2</v>
          </cell>
          <cell r="AC570" t="str">
            <v>DEDASZ_355  11.000</v>
          </cell>
          <cell r="AD570">
            <v>48944</v>
          </cell>
          <cell r="AF570">
            <v>50405</v>
          </cell>
          <cell r="BQ570" t="str">
            <v>54/2024 kormány rendelet</v>
          </cell>
        </row>
        <row r="571">
          <cell r="A571" t="str">
            <v>EDE-240029</v>
          </cell>
          <cell r="B571" t="str">
            <v>Advantica Kft.</v>
          </cell>
          <cell r="C571" t="str">
            <v>Dobri</v>
          </cell>
          <cell r="D571" t="str">
            <v>kiesett</v>
          </cell>
          <cell r="E571" t="str">
            <v>2026. június</v>
          </cell>
          <cell r="F571" t="str">
            <v>DÉDÁSZ</v>
          </cell>
          <cell r="G571" t="str">
            <v>LENT</v>
          </cell>
          <cell r="H571">
            <v>4</v>
          </cell>
          <cell r="I571">
            <v>22</v>
          </cell>
          <cell r="J571" t="str">
            <v>igen</v>
          </cell>
          <cell r="K571" t="str">
            <v>Naperőmű - PV farm</v>
          </cell>
          <cell r="L571" t="str">
            <v>SOLARPHOTOVO</v>
          </cell>
          <cell r="N571" t="str">
            <v>nem</v>
          </cell>
          <cell r="O571" t="str">
            <v>nem</v>
          </cell>
          <cell r="P571">
            <v>4</v>
          </cell>
          <cell r="Q571">
            <v>0.4</v>
          </cell>
          <cell r="R571" t="str">
            <v>nem</v>
          </cell>
          <cell r="S571">
            <v>0</v>
          </cell>
          <cell r="T571" t="str">
            <v>nem</v>
          </cell>
          <cell r="U571" t="str">
            <v>nem</v>
          </cell>
          <cell r="Y571" t="str">
            <v>LENT 22B    22.000</v>
          </cell>
          <cell r="AB571">
            <v>2</v>
          </cell>
          <cell r="AC571" t="str">
            <v>DEDASZ_356  22.000</v>
          </cell>
          <cell r="AD571">
            <v>48944</v>
          </cell>
          <cell r="AF571">
            <v>50405</v>
          </cell>
          <cell r="BQ571" t="str">
            <v>54/2024 kormány rendelet</v>
          </cell>
        </row>
        <row r="572">
          <cell r="A572" t="str">
            <v>EDE-240029</v>
          </cell>
          <cell r="B572" t="str">
            <v>Advantica Kft.</v>
          </cell>
          <cell r="C572" t="str">
            <v>Dobri</v>
          </cell>
          <cell r="D572" t="str">
            <v>kiesett</v>
          </cell>
          <cell r="E572" t="str">
            <v>2026. június</v>
          </cell>
          <cell r="F572" t="str">
            <v>DÉDÁSZ</v>
          </cell>
          <cell r="G572" t="str">
            <v>LENT</v>
          </cell>
          <cell r="H572">
            <v>0.8</v>
          </cell>
          <cell r="I572">
            <v>22</v>
          </cell>
          <cell r="J572" t="str">
            <v>igen</v>
          </cell>
          <cell r="K572" t="str">
            <v>-</v>
          </cell>
          <cell r="L572" t="str">
            <v>BATTERYSTRG</v>
          </cell>
          <cell r="N572" t="str">
            <v>nem</v>
          </cell>
          <cell r="O572" t="str">
            <v>nem</v>
          </cell>
          <cell r="P572">
            <v>4</v>
          </cell>
          <cell r="Q572">
            <v>0.4</v>
          </cell>
          <cell r="R572" t="str">
            <v>nem</v>
          </cell>
          <cell r="S572">
            <v>2</v>
          </cell>
          <cell r="T572" t="str">
            <v>nem</v>
          </cell>
          <cell r="U572" t="str">
            <v>nem</v>
          </cell>
          <cell r="Y572" t="str">
            <v>LENT 22B    22.000</v>
          </cell>
          <cell r="AB572">
            <v>2</v>
          </cell>
          <cell r="AC572" t="str">
            <v>DEDASZ_356  22.000</v>
          </cell>
          <cell r="AD572">
            <v>48944</v>
          </cell>
          <cell r="AF572">
            <v>50405</v>
          </cell>
          <cell r="BQ572" t="str">
            <v>54/2024 kormány rendelet</v>
          </cell>
        </row>
        <row r="573">
          <cell r="A573" t="str">
            <v>EDE-240030</v>
          </cell>
          <cell r="B573" t="str">
            <v>Domus Campona Kft.</v>
          </cell>
          <cell r="C573" t="str">
            <v>Balatonboglár</v>
          </cell>
          <cell r="D573" t="str">
            <v>kiesett</v>
          </cell>
          <cell r="E573" t="str">
            <v>2026. április</v>
          </cell>
          <cell r="F573" t="str">
            <v>DÉDÁSZ</v>
          </cell>
          <cell r="G573" t="str">
            <v>BOGL</v>
          </cell>
          <cell r="H573">
            <v>4.9000000000000004</v>
          </cell>
          <cell r="I573">
            <v>22</v>
          </cell>
          <cell r="J573" t="str">
            <v>igen</v>
          </cell>
          <cell r="K573" t="str">
            <v>Naperőmű - PV farm</v>
          </cell>
          <cell r="L573" t="str">
            <v>SOLARPHOTOVO</v>
          </cell>
          <cell r="N573" t="str">
            <v>nem</v>
          </cell>
          <cell r="O573" t="str">
            <v>nem</v>
          </cell>
          <cell r="P573">
            <v>4.9000000000000004</v>
          </cell>
          <cell r="Q573">
            <v>0.5</v>
          </cell>
          <cell r="R573" t="str">
            <v>igen</v>
          </cell>
          <cell r="S573">
            <v>0</v>
          </cell>
          <cell r="T573" t="str">
            <v>nem</v>
          </cell>
          <cell r="U573" t="str">
            <v>nem</v>
          </cell>
          <cell r="Y573" t="str">
            <v>BOGL 222    22.000</v>
          </cell>
          <cell r="AB573">
            <v>2</v>
          </cell>
          <cell r="AC573" t="str">
            <v>DEDASZ_357  22.000</v>
          </cell>
          <cell r="AD573">
            <v>48944</v>
          </cell>
          <cell r="AF573">
            <v>50405</v>
          </cell>
          <cell r="BQ573" t="str">
            <v>54/2024 kormány rendelet</v>
          </cell>
        </row>
        <row r="574">
          <cell r="A574" t="str">
            <v>EDE-240030</v>
          </cell>
          <cell r="B574" t="str">
            <v>Domus Campona Kft.</v>
          </cell>
          <cell r="C574" t="str">
            <v>Balatonboglár</v>
          </cell>
          <cell r="D574" t="str">
            <v>kiesett</v>
          </cell>
          <cell r="E574" t="str">
            <v>2026. április</v>
          </cell>
          <cell r="F574" t="str">
            <v>DÉDÁSZ</v>
          </cell>
          <cell r="G574" t="str">
            <v>BOGL</v>
          </cell>
          <cell r="H574">
            <v>1</v>
          </cell>
          <cell r="I574">
            <v>22</v>
          </cell>
          <cell r="J574" t="str">
            <v>igen</v>
          </cell>
          <cell r="K574" t="str">
            <v>-</v>
          </cell>
          <cell r="L574" t="str">
            <v>BATTERYSTRG</v>
          </cell>
          <cell r="N574" t="str">
            <v>nem</v>
          </cell>
          <cell r="O574" t="str">
            <v>nem</v>
          </cell>
          <cell r="P574">
            <v>4.9000000000000004</v>
          </cell>
          <cell r="Q574">
            <v>0.5</v>
          </cell>
          <cell r="R574" t="str">
            <v>igen</v>
          </cell>
          <cell r="S574">
            <v>2.25</v>
          </cell>
          <cell r="T574" t="str">
            <v>nem</v>
          </cell>
          <cell r="U574" t="str">
            <v>nem</v>
          </cell>
          <cell r="Y574" t="str">
            <v>BOGL 222    22.000</v>
          </cell>
          <cell r="AB574">
            <v>2</v>
          </cell>
          <cell r="AC574" t="str">
            <v>DEDASZ_357  22.000</v>
          </cell>
          <cell r="AD574">
            <v>48944</v>
          </cell>
          <cell r="AF574">
            <v>50405</v>
          </cell>
          <cell r="BQ574" t="str">
            <v>54/2024 kormány rendelet</v>
          </cell>
        </row>
        <row r="575">
          <cell r="A575" t="str">
            <v>EDE-240031</v>
          </cell>
          <cell r="B575" t="str">
            <v>KKS-Energy Kft.</v>
          </cell>
          <cell r="C575" t="str">
            <v>Homokszentgyörgy</v>
          </cell>
          <cell r="D575" t="str">
            <v>kiesett</v>
          </cell>
          <cell r="E575" t="str">
            <v>x</v>
          </cell>
          <cell r="F575" t="str">
            <v>DÉDÁSZ</v>
          </cell>
          <cell r="G575" t="str">
            <v>BARC</v>
          </cell>
          <cell r="H575">
            <v>4.99</v>
          </cell>
          <cell r="I575">
            <v>22</v>
          </cell>
          <cell r="J575" t="str">
            <v>igen</v>
          </cell>
          <cell r="K575" t="str">
            <v>Naperőmű - PV farm</v>
          </cell>
          <cell r="L575" t="str">
            <v>SOLARPHOTOVO</v>
          </cell>
          <cell r="N575" t="str">
            <v>nem</v>
          </cell>
          <cell r="O575" t="str">
            <v>nem</v>
          </cell>
          <cell r="P575">
            <v>4.99</v>
          </cell>
          <cell r="Q575">
            <v>2.016</v>
          </cell>
          <cell r="R575" t="str">
            <v>nem</v>
          </cell>
          <cell r="S575">
            <v>0</v>
          </cell>
          <cell r="T575" t="str">
            <v>nem</v>
          </cell>
          <cell r="U575" t="str">
            <v>nem</v>
          </cell>
          <cell r="Y575" t="str">
            <v>BARCS221    22.000</v>
          </cell>
          <cell r="AB575" t="str">
            <v>2B</v>
          </cell>
          <cell r="AC575" t="str">
            <v>DEDASZ_358  22.000</v>
          </cell>
          <cell r="AD575">
            <v>50405</v>
          </cell>
          <cell r="AF575">
            <v>50405</v>
          </cell>
          <cell r="BQ575" t="str">
            <v>54/2024 kormány rendelet</v>
          </cell>
        </row>
        <row r="576">
          <cell r="A576" t="str">
            <v>EDE-240031</v>
          </cell>
          <cell r="B576" t="str">
            <v>KKS-Energy Kft.</v>
          </cell>
          <cell r="C576" t="str">
            <v>Homokszentgyörgy</v>
          </cell>
          <cell r="D576" t="str">
            <v>kiesett</v>
          </cell>
          <cell r="E576" t="str">
            <v>x</v>
          </cell>
          <cell r="F576" t="str">
            <v>DÉDÁSZ</v>
          </cell>
          <cell r="G576" t="str">
            <v>BARC</v>
          </cell>
          <cell r="H576">
            <v>2</v>
          </cell>
          <cell r="I576">
            <v>22</v>
          </cell>
          <cell r="J576" t="str">
            <v>igen</v>
          </cell>
          <cell r="K576" t="str">
            <v>-</v>
          </cell>
          <cell r="L576" t="str">
            <v>BATTERYSTRG</v>
          </cell>
          <cell r="N576" t="str">
            <v>nem</v>
          </cell>
          <cell r="O576" t="str">
            <v>nem</v>
          </cell>
          <cell r="P576">
            <v>4.99</v>
          </cell>
          <cell r="Q576">
            <v>2.016</v>
          </cell>
          <cell r="R576" t="str">
            <v>nem</v>
          </cell>
          <cell r="S576">
            <v>4</v>
          </cell>
          <cell r="T576" t="str">
            <v>nem</v>
          </cell>
          <cell r="U576" t="str">
            <v>nem</v>
          </cell>
          <cell r="Y576" t="str">
            <v>BARCS221    22.000</v>
          </cell>
          <cell r="AB576" t="str">
            <v>2B</v>
          </cell>
          <cell r="AC576" t="str">
            <v>DEDASZ_358  22.000</v>
          </cell>
          <cell r="AD576">
            <v>50405</v>
          </cell>
          <cell r="AE576">
            <v>50405</v>
          </cell>
          <cell r="AF576">
            <v>50405</v>
          </cell>
          <cell r="BQ576" t="str">
            <v>54/2024 kormány rendelet</v>
          </cell>
        </row>
        <row r="577">
          <cell r="A577" t="str">
            <v>EDE-240032</v>
          </cell>
          <cell r="B577" t="str">
            <v>KKS-Energy Kft.</v>
          </cell>
          <cell r="C577" t="str">
            <v>Lábod</v>
          </cell>
          <cell r="D577" t="str">
            <v>kiesett</v>
          </cell>
          <cell r="E577" t="str">
            <v>x</v>
          </cell>
          <cell r="F577" t="str">
            <v>DÉDÁSZ</v>
          </cell>
          <cell r="G577" t="str">
            <v>NTAD</v>
          </cell>
          <cell r="H577">
            <v>4.99</v>
          </cell>
          <cell r="I577">
            <v>22</v>
          </cell>
          <cell r="J577" t="str">
            <v>igen</v>
          </cell>
          <cell r="K577" t="str">
            <v>Naperőmű - PV farm</v>
          </cell>
          <cell r="L577" t="str">
            <v>SOLARPHOTOVO</v>
          </cell>
          <cell r="N577" t="str">
            <v>nem</v>
          </cell>
          <cell r="O577" t="str">
            <v>nem</v>
          </cell>
          <cell r="P577">
            <v>4.99</v>
          </cell>
          <cell r="Q577">
            <v>2.016</v>
          </cell>
          <cell r="R577" t="str">
            <v>nem</v>
          </cell>
          <cell r="S577">
            <v>0</v>
          </cell>
          <cell r="T577" t="str">
            <v>nem</v>
          </cell>
          <cell r="U577" t="str">
            <v>nem</v>
          </cell>
          <cell r="Y577" t="str">
            <v>NTAD 222    22.000</v>
          </cell>
          <cell r="AB577" t="str">
            <v>2B</v>
          </cell>
          <cell r="AC577" t="str">
            <v>DEDASZ_359  22.000</v>
          </cell>
          <cell r="AD577">
            <v>50405</v>
          </cell>
          <cell r="AF577">
            <v>50405</v>
          </cell>
          <cell r="BQ577" t="str">
            <v>54/2024 kormány rendelet</v>
          </cell>
        </row>
        <row r="578">
          <cell r="A578" t="str">
            <v>EDE-240032</v>
          </cell>
          <cell r="B578" t="str">
            <v>KKS-Energy Kft.</v>
          </cell>
          <cell r="C578" t="str">
            <v>Lábod</v>
          </cell>
          <cell r="D578" t="str">
            <v>kiesett</v>
          </cell>
          <cell r="E578" t="str">
            <v>x</v>
          </cell>
          <cell r="F578" t="str">
            <v>DÉDÁSZ</v>
          </cell>
          <cell r="G578" t="str">
            <v>NTAD</v>
          </cell>
          <cell r="H578">
            <v>2</v>
          </cell>
          <cell r="I578">
            <v>22</v>
          </cell>
          <cell r="J578" t="str">
            <v>igen</v>
          </cell>
          <cell r="K578" t="str">
            <v>-</v>
          </cell>
          <cell r="L578" t="str">
            <v>BATTERYSTRG</v>
          </cell>
          <cell r="N578" t="str">
            <v>nem</v>
          </cell>
          <cell r="O578" t="str">
            <v>nem</v>
          </cell>
          <cell r="P578">
            <v>4.99</v>
          </cell>
          <cell r="Q578">
            <v>2.016</v>
          </cell>
          <cell r="R578" t="str">
            <v>nem</v>
          </cell>
          <cell r="S578">
            <v>4</v>
          </cell>
          <cell r="T578" t="str">
            <v>nem</v>
          </cell>
          <cell r="U578" t="str">
            <v>nem</v>
          </cell>
          <cell r="Y578" t="str">
            <v>NTAD 222    22.000</v>
          </cell>
          <cell r="AB578" t="str">
            <v>2B</v>
          </cell>
          <cell r="AC578" t="str">
            <v>DEDASZ_359  22.000</v>
          </cell>
          <cell r="AD578">
            <v>50405</v>
          </cell>
          <cell r="AE578">
            <v>50405</v>
          </cell>
          <cell r="AF578">
            <v>50405</v>
          </cell>
          <cell r="BQ578" t="str">
            <v>54/2024 kormány rendelet</v>
          </cell>
        </row>
        <row r="579">
          <cell r="A579" t="str">
            <v>EDE-240033</v>
          </cell>
          <cell r="B579" t="str">
            <v>HAM-BAU Kft.</v>
          </cell>
          <cell r="C579" t="str">
            <v>Mezőkomárom</v>
          </cell>
          <cell r="D579" t="str">
            <v>kiesett</v>
          </cell>
          <cell r="E579" t="str">
            <v>2025. január</v>
          </cell>
          <cell r="F579" t="str">
            <v>DÉDÁSZ</v>
          </cell>
          <cell r="G579" t="str">
            <v>TAMS</v>
          </cell>
          <cell r="H579">
            <v>5</v>
          </cell>
          <cell r="I579">
            <v>22</v>
          </cell>
          <cell r="J579" t="str">
            <v>igen</v>
          </cell>
          <cell r="K579" t="str">
            <v>Könnyűolaj tüzelésű erőmű (Átlagos hatásfok: 35%)</v>
          </cell>
          <cell r="L579" t="str">
            <v>LIGHTOIL</v>
          </cell>
          <cell r="N579" t="str">
            <v>nem</v>
          </cell>
          <cell r="O579" t="str">
            <v>nem</v>
          </cell>
          <cell r="P579">
            <v>5</v>
          </cell>
          <cell r="Q579">
            <v>0.1</v>
          </cell>
          <cell r="R579" t="str">
            <v>nem</v>
          </cell>
          <cell r="S579">
            <v>0</v>
          </cell>
          <cell r="T579" t="str">
            <v>nem</v>
          </cell>
          <cell r="U579" t="str">
            <v>nem</v>
          </cell>
          <cell r="Y579" t="str">
            <v>TAMS 221    22.000</v>
          </cell>
          <cell r="AB579">
            <v>1</v>
          </cell>
          <cell r="AC579" t="str">
            <v>DEDASZ_117  22.000</v>
          </cell>
          <cell r="AD579">
            <v>48213</v>
          </cell>
          <cell r="AE579">
            <v>48213</v>
          </cell>
          <cell r="AF579">
            <v>50040</v>
          </cell>
          <cell r="BQ579" t="str">
            <v>54/2024 kormány rendelet</v>
          </cell>
        </row>
        <row r="580">
          <cell r="A580" t="str">
            <v>EDE-240034</v>
          </cell>
          <cell r="B580" t="str">
            <v>Megawatt-Rába Kft.</v>
          </cell>
          <cell r="C580" t="str">
            <v>Dunaföldvár</v>
          </cell>
          <cell r="D580" t="str">
            <v>kiesett</v>
          </cell>
          <cell r="E580" t="str">
            <v>2029. január</v>
          </cell>
          <cell r="F580" t="str">
            <v>DÉDÁSZ</v>
          </cell>
          <cell r="G580" t="str">
            <v>DFOL</v>
          </cell>
          <cell r="H580">
            <v>4</v>
          </cell>
          <cell r="I580">
            <v>22</v>
          </cell>
          <cell r="J580" t="str">
            <v>igen</v>
          </cell>
          <cell r="K580" t="str">
            <v>Naperőmű - PV farm</v>
          </cell>
          <cell r="L580" t="str">
            <v>SOLARPHOTOVO</v>
          </cell>
          <cell r="N580" t="str">
            <v>nem</v>
          </cell>
          <cell r="O580" t="str">
            <v>nem</v>
          </cell>
          <cell r="P580">
            <v>5</v>
          </cell>
          <cell r="Q580">
            <v>0.1</v>
          </cell>
          <cell r="R580" t="str">
            <v>nem</v>
          </cell>
          <cell r="S580">
            <v>0</v>
          </cell>
          <cell r="T580" t="str">
            <v>nem</v>
          </cell>
          <cell r="U580" t="str">
            <v>nem</v>
          </cell>
          <cell r="Y580" t="str">
            <v>DFOL 223    22.000</v>
          </cell>
          <cell r="AB580" t="str">
            <v>2B</v>
          </cell>
          <cell r="AC580" t="str">
            <v>DEDASZ_360  22.000</v>
          </cell>
          <cell r="AD580">
            <v>50405</v>
          </cell>
          <cell r="AF580">
            <v>50405</v>
          </cell>
          <cell r="BQ580" t="str">
            <v>54/2024 kormány rendelet</v>
          </cell>
        </row>
        <row r="581">
          <cell r="A581" t="str">
            <v>EDE-240034</v>
          </cell>
          <cell r="B581" t="str">
            <v>Megawatt-Rába Kft.</v>
          </cell>
          <cell r="C581" t="str">
            <v>Dunaföldvár</v>
          </cell>
          <cell r="D581" t="str">
            <v>kiesett</v>
          </cell>
          <cell r="E581" t="str">
            <v>2029. január</v>
          </cell>
          <cell r="F581" t="str">
            <v>DÉDÁSZ</v>
          </cell>
          <cell r="G581" t="str">
            <v>DFOL</v>
          </cell>
          <cell r="H581">
            <v>5</v>
          </cell>
          <cell r="I581">
            <v>22</v>
          </cell>
          <cell r="J581" t="str">
            <v>igen</v>
          </cell>
          <cell r="K581" t="str">
            <v>-</v>
          </cell>
          <cell r="L581" t="str">
            <v>BATTERYSTRG</v>
          </cell>
          <cell r="N581" t="str">
            <v>nem</v>
          </cell>
          <cell r="O581" t="str">
            <v>nem</v>
          </cell>
          <cell r="P581">
            <v>5</v>
          </cell>
          <cell r="Q581">
            <v>0.1</v>
          </cell>
          <cell r="R581" t="str">
            <v>nem</v>
          </cell>
          <cell r="S581">
            <v>10</v>
          </cell>
          <cell r="T581" t="str">
            <v>nem</v>
          </cell>
          <cell r="U581" t="str">
            <v>nem</v>
          </cell>
          <cell r="Y581" t="str">
            <v>DFOL 223    22.000</v>
          </cell>
          <cell r="AB581" t="str">
            <v>2B</v>
          </cell>
          <cell r="AC581" t="str">
            <v>DEDASZ_360  22.000</v>
          </cell>
          <cell r="AD581">
            <v>50405</v>
          </cell>
          <cell r="AF581">
            <v>50405</v>
          </cell>
          <cell r="BQ581" t="str">
            <v>54/2024 kormány rendelet</v>
          </cell>
        </row>
        <row r="582">
          <cell r="A582" t="str">
            <v>EDE-240035</v>
          </cell>
          <cell r="B582" t="str">
            <v>MÖVIT Villamosenergiatermelő Zrt.</v>
          </cell>
          <cell r="C582" t="str">
            <v>Szekszárd</v>
          </cell>
          <cell r="D582" t="str">
            <v>kiesett</v>
          </cell>
          <cell r="E582" t="str">
            <v>2024. október</v>
          </cell>
          <cell r="F582" t="str">
            <v>DÉDÁSZ</v>
          </cell>
          <cell r="G582" t="str">
            <v>SZEK</v>
          </cell>
          <cell r="H582">
            <v>5.4</v>
          </cell>
          <cell r="I582">
            <v>22</v>
          </cell>
          <cell r="J582" t="str">
            <v>igen</v>
          </cell>
          <cell r="K582" t="str">
            <v>Kombinált ciklusú gáztüzelésű erőmű régi 1 (Átlagos hatásfok: 40%)</v>
          </cell>
          <cell r="L582" t="str">
            <v>GASCCGTOLD1</v>
          </cell>
          <cell r="N582" t="str">
            <v>nem</v>
          </cell>
          <cell r="O582" t="str">
            <v>nem</v>
          </cell>
          <cell r="P582">
            <v>5.4</v>
          </cell>
          <cell r="Q582">
            <v>0</v>
          </cell>
          <cell r="R582" t="str">
            <v>nem</v>
          </cell>
          <cell r="S582">
            <v>0</v>
          </cell>
          <cell r="T582" t="str">
            <v>nem</v>
          </cell>
          <cell r="U582" t="str">
            <v>nem</v>
          </cell>
          <cell r="Y582" t="str">
            <v>SZEK 22A    22.000</v>
          </cell>
          <cell r="AB582">
            <v>1</v>
          </cell>
          <cell r="AC582" t="str">
            <v>DEDASZ_118  22.000</v>
          </cell>
          <cell r="AD582">
            <v>48579</v>
          </cell>
          <cell r="AE582">
            <v>48579</v>
          </cell>
          <cell r="AF582">
            <v>50040</v>
          </cell>
          <cell r="BQ582" t="str">
            <v>54/2024 kormány rendelet</v>
          </cell>
        </row>
        <row r="583">
          <cell r="A583" t="str">
            <v>EDE-240036</v>
          </cell>
          <cell r="B583" t="str">
            <v>SunSpecs Kft.</v>
          </cell>
          <cell r="C583" t="str">
            <v>Bogád</v>
          </cell>
          <cell r="D583" t="str">
            <v>kiesett</v>
          </cell>
          <cell r="E583" t="str">
            <v>2026. június</v>
          </cell>
          <cell r="F583" t="str">
            <v>DÉDÁSZ</v>
          </cell>
          <cell r="G583" t="str">
            <v>KERT</v>
          </cell>
          <cell r="H583">
            <v>6</v>
          </cell>
          <cell r="I583">
            <v>22</v>
          </cell>
          <cell r="J583" t="str">
            <v>igen</v>
          </cell>
          <cell r="K583" t="str">
            <v>Naperőmű - PV farm</v>
          </cell>
          <cell r="L583" t="str">
            <v>SOLARPHOTOVO</v>
          </cell>
          <cell r="N583" t="str">
            <v>nem</v>
          </cell>
          <cell r="O583" t="str">
            <v>nem</v>
          </cell>
          <cell r="P583">
            <v>6</v>
          </cell>
          <cell r="Q583">
            <v>2.2999999999999998</v>
          </cell>
          <cell r="R583" t="str">
            <v>nem</v>
          </cell>
          <cell r="S583">
            <v>0</v>
          </cell>
          <cell r="T583" t="str">
            <v>nem</v>
          </cell>
          <cell r="U583" t="str">
            <v>nem</v>
          </cell>
          <cell r="Y583" t="str">
            <v>KERT 22C    22.000</v>
          </cell>
          <cell r="AB583">
            <v>2</v>
          </cell>
          <cell r="AC583" t="str">
            <v>DEDASZ_361  22.000</v>
          </cell>
          <cell r="AD583">
            <v>48944</v>
          </cell>
          <cell r="AF583">
            <v>50405</v>
          </cell>
          <cell r="BQ583" t="str">
            <v>54/2024 kormány rendelet</v>
          </cell>
        </row>
        <row r="584">
          <cell r="A584" t="str">
            <v>EDE-240036</v>
          </cell>
          <cell r="B584" t="str">
            <v>SunSpecs Kft.</v>
          </cell>
          <cell r="C584" t="str">
            <v>Bogád</v>
          </cell>
          <cell r="D584" t="str">
            <v>kiesett</v>
          </cell>
          <cell r="E584" t="str">
            <v>2026. június</v>
          </cell>
          <cell r="F584" t="str">
            <v>DÉDÁSZ</v>
          </cell>
          <cell r="G584" t="str">
            <v>KERT</v>
          </cell>
          <cell r="H584">
            <v>2.2999999999999998</v>
          </cell>
          <cell r="I584">
            <v>22</v>
          </cell>
          <cell r="J584" t="str">
            <v>igen</v>
          </cell>
          <cell r="K584" t="str">
            <v>-</v>
          </cell>
          <cell r="L584" t="str">
            <v>BATTERYSTRG</v>
          </cell>
          <cell r="N584" t="str">
            <v>nem</v>
          </cell>
          <cell r="O584" t="str">
            <v>nem</v>
          </cell>
          <cell r="P584">
            <v>6</v>
          </cell>
          <cell r="Q584">
            <v>2.2999999999999998</v>
          </cell>
          <cell r="R584" t="str">
            <v>nem</v>
          </cell>
          <cell r="S584">
            <v>4.7</v>
          </cell>
          <cell r="T584" t="str">
            <v>nem</v>
          </cell>
          <cell r="U584" t="str">
            <v>nem</v>
          </cell>
          <cell r="Y584" t="str">
            <v>KERT 22C    22.000</v>
          </cell>
          <cell r="AB584">
            <v>2</v>
          </cell>
          <cell r="AC584" t="str">
            <v>DEDASZ_361  22.000</v>
          </cell>
          <cell r="AD584">
            <v>48944</v>
          </cell>
          <cell r="AE584">
            <v>48944</v>
          </cell>
          <cell r="AF584">
            <v>50405</v>
          </cell>
          <cell r="BQ584" t="str">
            <v>54/2024 kormány rendelet</v>
          </cell>
        </row>
        <row r="585">
          <cell r="A585" t="str">
            <v>EDE-240037</v>
          </cell>
          <cell r="B585" t="str">
            <v>SunSpecs Kft.</v>
          </cell>
          <cell r="C585" t="str">
            <v>Nagyatád</v>
          </cell>
          <cell r="D585" t="str">
            <v>kiesett</v>
          </cell>
          <cell r="E585" t="str">
            <v>2026. június</v>
          </cell>
          <cell r="F585" t="str">
            <v>DÉDÁSZ</v>
          </cell>
          <cell r="G585" t="str">
            <v>NTAD</v>
          </cell>
          <cell r="H585">
            <v>6</v>
          </cell>
          <cell r="I585">
            <v>22</v>
          </cell>
          <cell r="J585" t="str">
            <v>igen</v>
          </cell>
          <cell r="K585" t="str">
            <v>Naperőmű - PV farm</v>
          </cell>
          <cell r="L585" t="str">
            <v>SOLARPHOTOVO</v>
          </cell>
          <cell r="N585" t="str">
            <v>nem</v>
          </cell>
          <cell r="O585" t="str">
            <v>nem</v>
          </cell>
          <cell r="P585">
            <v>6</v>
          </cell>
          <cell r="Q585">
            <v>2.2999999999999998</v>
          </cell>
          <cell r="R585" t="str">
            <v>nem</v>
          </cell>
          <cell r="S585">
            <v>0</v>
          </cell>
          <cell r="T585" t="str">
            <v>nem</v>
          </cell>
          <cell r="U585" t="str">
            <v>nem</v>
          </cell>
          <cell r="Y585" t="str">
            <v>NTAD 222    22.000</v>
          </cell>
          <cell r="AB585" t="str">
            <v>2B</v>
          </cell>
          <cell r="AC585" t="str">
            <v>DEDASZ_362  22.000</v>
          </cell>
          <cell r="AD585">
            <v>50405</v>
          </cell>
          <cell r="AF585">
            <v>50405</v>
          </cell>
          <cell r="BQ585" t="str">
            <v>54/2024 kormány rendelet</v>
          </cell>
        </row>
        <row r="586">
          <cell r="A586" t="str">
            <v>EDE-240037</v>
          </cell>
          <cell r="B586" t="str">
            <v>SunSpecs Kft.</v>
          </cell>
          <cell r="C586" t="str">
            <v>Nagyatád</v>
          </cell>
          <cell r="D586" t="str">
            <v>kiesett</v>
          </cell>
          <cell r="E586" t="str">
            <v>2026. június</v>
          </cell>
          <cell r="F586" t="str">
            <v>DÉDÁSZ</v>
          </cell>
          <cell r="G586" t="str">
            <v>NTAD</v>
          </cell>
          <cell r="H586">
            <v>2.2999999999999998</v>
          </cell>
          <cell r="I586">
            <v>22</v>
          </cell>
          <cell r="J586" t="str">
            <v>igen</v>
          </cell>
          <cell r="K586" t="str">
            <v>-</v>
          </cell>
          <cell r="L586" t="str">
            <v>BATTERYSTRG</v>
          </cell>
          <cell r="N586" t="str">
            <v>nem</v>
          </cell>
          <cell r="O586" t="str">
            <v>nem</v>
          </cell>
          <cell r="P586">
            <v>6</v>
          </cell>
          <cell r="Q586">
            <v>2.2999999999999998</v>
          </cell>
          <cell r="R586" t="str">
            <v>nem</v>
          </cell>
          <cell r="S586">
            <v>4.7</v>
          </cell>
          <cell r="T586" t="str">
            <v>nem</v>
          </cell>
          <cell r="U586" t="str">
            <v>nem</v>
          </cell>
          <cell r="Y586" t="str">
            <v>NTAD 222    22.000</v>
          </cell>
          <cell r="AB586" t="str">
            <v>2B</v>
          </cell>
          <cell r="AC586" t="str">
            <v>DEDASZ_362  22.000</v>
          </cell>
          <cell r="AD586">
            <v>50405</v>
          </cell>
          <cell r="AE586">
            <v>50405</v>
          </cell>
          <cell r="AF586">
            <v>50405</v>
          </cell>
          <cell r="BQ586" t="str">
            <v>54/2024 kormány rendelet</v>
          </cell>
        </row>
        <row r="587">
          <cell r="A587" t="str">
            <v>EDE-240038</v>
          </cell>
          <cell r="B587" t="str">
            <v>SunSpecs Kft.</v>
          </cell>
          <cell r="C587" t="str">
            <v>Nagyvenyim</v>
          </cell>
          <cell r="D587" t="str">
            <v>kiesett</v>
          </cell>
          <cell r="E587" t="str">
            <v>2026. június</v>
          </cell>
          <cell r="F587" t="str">
            <v>DÉDÁSZ</v>
          </cell>
          <cell r="G587" t="str">
            <v>DUJ2</v>
          </cell>
          <cell r="H587">
            <v>6</v>
          </cell>
          <cell r="I587">
            <v>11</v>
          </cell>
          <cell r="J587" t="str">
            <v>igen</v>
          </cell>
          <cell r="K587" t="str">
            <v>Naperőmű - PV farm</v>
          </cell>
          <cell r="L587" t="str">
            <v>SOLARPHOTOVO</v>
          </cell>
          <cell r="N587" t="str">
            <v>nem</v>
          </cell>
          <cell r="O587" t="str">
            <v>nem</v>
          </cell>
          <cell r="P587">
            <v>6</v>
          </cell>
          <cell r="Q587">
            <v>2.2999999999999998</v>
          </cell>
          <cell r="R587" t="str">
            <v>nem</v>
          </cell>
          <cell r="S587">
            <v>0</v>
          </cell>
          <cell r="T587" t="str">
            <v>nem</v>
          </cell>
          <cell r="U587" t="str">
            <v>nem</v>
          </cell>
          <cell r="Y587" t="str">
            <v>DUJV211A    11.000</v>
          </cell>
          <cell r="AB587" t="str">
            <v>2B</v>
          </cell>
          <cell r="AC587" t="str">
            <v>DEDASZ_363  11.000</v>
          </cell>
          <cell r="AD587">
            <v>50405</v>
          </cell>
          <cell r="AF587">
            <v>50405</v>
          </cell>
          <cell r="BQ587" t="str">
            <v>54/2024 kormány rendelet</v>
          </cell>
        </row>
        <row r="588">
          <cell r="A588" t="str">
            <v>EDE-240038</v>
          </cell>
          <cell r="B588" t="str">
            <v>SunSpecs Kft.</v>
          </cell>
          <cell r="C588" t="str">
            <v>Nagyvenyim</v>
          </cell>
          <cell r="D588" t="str">
            <v>kiesett</v>
          </cell>
          <cell r="E588" t="str">
            <v>2026. június</v>
          </cell>
          <cell r="F588" t="str">
            <v>DÉDÁSZ</v>
          </cell>
          <cell r="G588" t="str">
            <v>DUJ2</v>
          </cell>
          <cell r="H588">
            <v>2.2999999999999998</v>
          </cell>
          <cell r="I588">
            <v>11</v>
          </cell>
          <cell r="J588" t="str">
            <v>igen</v>
          </cell>
          <cell r="K588" t="str">
            <v>-</v>
          </cell>
          <cell r="L588" t="str">
            <v>BATTERYSTRG</v>
          </cell>
          <cell r="N588" t="str">
            <v>nem</v>
          </cell>
          <cell r="O588" t="str">
            <v>nem</v>
          </cell>
          <cell r="P588">
            <v>6</v>
          </cell>
          <cell r="Q588">
            <v>2.2999999999999998</v>
          </cell>
          <cell r="R588" t="str">
            <v>nem</v>
          </cell>
          <cell r="S588">
            <v>4.7</v>
          </cell>
          <cell r="T588" t="str">
            <v>nem</v>
          </cell>
          <cell r="U588" t="str">
            <v>nem</v>
          </cell>
          <cell r="Y588" t="str">
            <v>DUJV211A    11.000</v>
          </cell>
          <cell r="AB588" t="str">
            <v>2B</v>
          </cell>
          <cell r="AC588" t="str">
            <v>DEDASZ_363  11.000</v>
          </cell>
          <cell r="AD588">
            <v>50405</v>
          </cell>
          <cell r="AE588">
            <v>50405</v>
          </cell>
          <cell r="AF588">
            <v>50405</v>
          </cell>
          <cell r="BQ588" t="str">
            <v>54/2024 kormány rendelet</v>
          </cell>
        </row>
        <row r="589">
          <cell r="A589" t="str">
            <v>EDE-240039</v>
          </cell>
          <cell r="B589" t="str">
            <v>KKS-Energy Kft.</v>
          </cell>
          <cell r="C589" t="str">
            <v>Lábod</v>
          </cell>
          <cell r="D589" t="str">
            <v>kiesett</v>
          </cell>
          <cell r="E589" t="str">
            <v>x</v>
          </cell>
          <cell r="F589" t="str">
            <v>DÉDÁSZ</v>
          </cell>
          <cell r="G589" t="str">
            <v>NTAD</v>
          </cell>
          <cell r="H589">
            <v>4.99</v>
          </cell>
          <cell r="I589">
            <v>22</v>
          </cell>
          <cell r="J589" t="str">
            <v>igen</v>
          </cell>
          <cell r="K589" t="str">
            <v>Naperőmű - PV farm</v>
          </cell>
          <cell r="L589" t="str">
            <v>SOLARPHOTOVO</v>
          </cell>
          <cell r="N589" t="str">
            <v>nem</v>
          </cell>
          <cell r="O589" t="str">
            <v>nem</v>
          </cell>
          <cell r="P589">
            <v>8.99</v>
          </cell>
          <cell r="Q589">
            <v>4.016</v>
          </cell>
          <cell r="R589" t="str">
            <v>nem</v>
          </cell>
          <cell r="S589">
            <v>0</v>
          </cell>
          <cell r="T589" t="str">
            <v>nem</v>
          </cell>
          <cell r="U589" t="str">
            <v>nem</v>
          </cell>
          <cell r="Y589" t="str">
            <v>NTAD 222    22.000</v>
          </cell>
          <cell r="AB589" t="str">
            <v>2B</v>
          </cell>
          <cell r="AC589" t="str">
            <v>DEDASZ_364  22.000</v>
          </cell>
          <cell r="AD589">
            <v>50405</v>
          </cell>
          <cell r="AF589">
            <v>50405</v>
          </cell>
          <cell r="BQ589" t="str">
            <v>54/2024 kormány rendelet</v>
          </cell>
        </row>
        <row r="590">
          <cell r="A590" t="str">
            <v>EDE-240039</v>
          </cell>
          <cell r="B590" t="str">
            <v>KKS-Energy Kft.</v>
          </cell>
          <cell r="C590" t="str">
            <v>Lábod</v>
          </cell>
          <cell r="D590" t="str">
            <v>kiesett</v>
          </cell>
          <cell r="E590" t="str">
            <v>x</v>
          </cell>
          <cell r="F590" t="str">
            <v>DÉDÁSZ</v>
          </cell>
          <cell r="G590" t="str">
            <v>NTAD</v>
          </cell>
          <cell r="H590">
            <v>4</v>
          </cell>
          <cell r="I590">
            <v>22</v>
          </cell>
          <cell r="J590" t="str">
            <v>igen</v>
          </cell>
          <cell r="K590" t="str">
            <v>-</v>
          </cell>
          <cell r="L590" t="str">
            <v>BATTERYSTRG</v>
          </cell>
          <cell r="N590" t="str">
            <v>nem</v>
          </cell>
          <cell r="O590" t="str">
            <v>nem</v>
          </cell>
          <cell r="P590">
            <v>8.99</v>
          </cell>
          <cell r="Q590">
            <v>4.016</v>
          </cell>
          <cell r="R590" t="str">
            <v>nem</v>
          </cell>
          <cell r="S590">
            <v>8</v>
          </cell>
          <cell r="T590" t="str">
            <v>nem</v>
          </cell>
          <cell r="U590" t="str">
            <v>nem</v>
          </cell>
          <cell r="Y590" t="str">
            <v>NTAD 222    22.000</v>
          </cell>
          <cell r="AB590" t="str">
            <v>2B</v>
          </cell>
          <cell r="AC590" t="str">
            <v>DEDASZ_364  22.000</v>
          </cell>
          <cell r="AD590">
            <v>50405</v>
          </cell>
          <cell r="AE590">
            <v>50405</v>
          </cell>
          <cell r="AF590">
            <v>50405</v>
          </cell>
          <cell r="BQ590" t="str">
            <v>54/2024 kormány rendelet</v>
          </cell>
        </row>
        <row r="591">
          <cell r="A591" t="str">
            <v>EDE-240040</v>
          </cell>
          <cell r="B591" t="str">
            <v>GAIA Solar Kft.</v>
          </cell>
          <cell r="C591" t="str">
            <v>Berzence</v>
          </cell>
          <cell r="D591" t="str">
            <v>kiesett</v>
          </cell>
          <cell r="E591" t="str">
            <v>2027. október</v>
          </cell>
          <cell r="F591" t="str">
            <v>DÉDÁSZ</v>
          </cell>
          <cell r="G591" t="str">
            <v>CSUR</v>
          </cell>
          <cell r="H591">
            <v>10</v>
          </cell>
          <cell r="I591">
            <v>22</v>
          </cell>
          <cell r="J591" t="str">
            <v>igen</v>
          </cell>
          <cell r="K591" t="str">
            <v>Naperőmű - PV farm</v>
          </cell>
          <cell r="L591" t="str">
            <v>SOLARPHOTOVO</v>
          </cell>
          <cell r="N591" t="str">
            <v>nem</v>
          </cell>
          <cell r="O591" t="str">
            <v>nem</v>
          </cell>
          <cell r="P591">
            <v>10</v>
          </cell>
          <cell r="Q591">
            <v>0.05</v>
          </cell>
          <cell r="R591" t="str">
            <v>nem</v>
          </cell>
          <cell r="S591">
            <v>0</v>
          </cell>
          <cell r="T591" t="str">
            <v>nem</v>
          </cell>
          <cell r="U591" t="str">
            <v>nem</v>
          </cell>
          <cell r="Y591" t="str">
            <v>CSUR 221    22.000</v>
          </cell>
          <cell r="AB591" t="str">
            <v>2B</v>
          </cell>
          <cell r="AC591" t="str">
            <v>DEDASZ_365  22.000</v>
          </cell>
          <cell r="AD591">
            <v>47848</v>
          </cell>
          <cell r="AF591">
            <v>50405</v>
          </cell>
          <cell r="BQ591" t="str">
            <v>54/2024 kormány rendelet</v>
          </cell>
        </row>
        <row r="592">
          <cell r="A592" t="str">
            <v>EDE-240041</v>
          </cell>
          <cell r="B592" t="str">
            <v>Storage Concept Central Europe Alpha Kft.</v>
          </cell>
          <cell r="C592" t="str">
            <v>Barcs</v>
          </cell>
          <cell r="D592" t="str">
            <v>kiesett</v>
          </cell>
          <cell r="E592" t="str">
            <v>2026. szeptember</v>
          </cell>
          <cell r="F592" t="str">
            <v>DÉDÁSZ</v>
          </cell>
          <cell r="G592" t="str">
            <v>BARC</v>
          </cell>
          <cell r="H592">
            <v>12</v>
          </cell>
          <cell r="I592">
            <v>22</v>
          </cell>
          <cell r="J592" t="str">
            <v>igen</v>
          </cell>
          <cell r="K592" t="str">
            <v>-</v>
          </cell>
          <cell r="L592" t="str">
            <v>BATTERYSTRG</v>
          </cell>
          <cell r="N592" t="str">
            <v>nem</v>
          </cell>
          <cell r="O592" t="str">
            <v>nem</v>
          </cell>
          <cell r="P592">
            <v>12</v>
          </cell>
          <cell r="Q592">
            <v>12</v>
          </cell>
          <cell r="R592" t="str">
            <v>nem</v>
          </cell>
          <cell r="S592">
            <v>24</v>
          </cell>
          <cell r="T592" t="str">
            <v>nem</v>
          </cell>
          <cell r="U592" t="str">
            <v>nem</v>
          </cell>
          <cell r="Y592" t="str">
            <v>BARCS222    22.000</v>
          </cell>
          <cell r="AB592">
            <v>1</v>
          </cell>
          <cell r="AC592" t="str">
            <v>DEDASZ_119  22.000</v>
          </cell>
          <cell r="AD592">
            <v>48579</v>
          </cell>
          <cell r="AE592">
            <v>48579</v>
          </cell>
          <cell r="AF592">
            <v>50040</v>
          </cell>
          <cell r="BQ592" t="str">
            <v>54/2024 kormány rendelet</v>
          </cell>
        </row>
        <row r="593">
          <cell r="A593" t="str">
            <v>EDE-240042</v>
          </cell>
          <cell r="B593" t="str">
            <v>SunSpecs Kft.</v>
          </cell>
          <cell r="C593" t="str">
            <v>Nagyatád</v>
          </cell>
          <cell r="D593" t="str">
            <v>kiesett</v>
          </cell>
          <cell r="E593" t="str">
            <v>2026. június</v>
          </cell>
          <cell r="F593" t="str">
            <v>DÉDÁSZ</v>
          </cell>
          <cell r="G593" t="str">
            <v>NTAD</v>
          </cell>
          <cell r="H593">
            <v>13</v>
          </cell>
          <cell r="I593">
            <v>132</v>
          </cell>
          <cell r="J593" t="str">
            <v>igen</v>
          </cell>
          <cell r="K593" t="str">
            <v>Naperőmű - PV farm</v>
          </cell>
          <cell r="L593" t="str">
            <v>SOLARPHOTOVO</v>
          </cell>
          <cell r="N593" t="str">
            <v>nem</v>
          </cell>
          <cell r="O593" t="str">
            <v>nem</v>
          </cell>
          <cell r="P593">
            <v>13</v>
          </cell>
          <cell r="Q593">
            <v>4</v>
          </cell>
          <cell r="R593" t="str">
            <v>nem</v>
          </cell>
          <cell r="S593">
            <v>0</v>
          </cell>
          <cell r="T593" t="str">
            <v>nem</v>
          </cell>
          <cell r="U593" t="str">
            <v>nem</v>
          </cell>
          <cell r="Y593" t="str">
            <v>NTAD 22P1   22.000</v>
          </cell>
          <cell r="AB593">
            <v>3</v>
          </cell>
          <cell r="AC593" t="str">
            <v>DEDASZ_497  22.000</v>
          </cell>
          <cell r="AD593">
            <v>51135</v>
          </cell>
          <cell r="AF593">
            <v>52231</v>
          </cell>
          <cell r="BQ593" t="str">
            <v>54/2024 kormány rendelet</v>
          </cell>
        </row>
        <row r="594">
          <cell r="A594" t="str">
            <v>EDE-240042</v>
          </cell>
          <cell r="B594" t="str">
            <v>SunSpecs Kft.</v>
          </cell>
          <cell r="C594" t="str">
            <v>Nagyatád</v>
          </cell>
          <cell r="D594" t="str">
            <v>kiesett</v>
          </cell>
          <cell r="E594" t="str">
            <v>2026. június</v>
          </cell>
          <cell r="F594" t="str">
            <v>DÉDÁSZ</v>
          </cell>
          <cell r="G594" t="str">
            <v>NTAD</v>
          </cell>
          <cell r="H594">
            <v>4</v>
          </cell>
          <cell r="I594">
            <v>132</v>
          </cell>
          <cell r="J594" t="str">
            <v>igen</v>
          </cell>
          <cell r="K594" t="str">
            <v>-</v>
          </cell>
          <cell r="L594" t="str">
            <v>BATTERYSTRG</v>
          </cell>
          <cell r="N594" t="str">
            <v>nem</v>
          </cell>
          <cell r="O594" t="str">
            <v>nem</v>
          </cell>
          <cell r="P594">
            <v>13</v>
          </cell>
          <cell r="Q594">
            <v>4</v>
          </cell>
          <cell r="R594" t="str">
            <v>nem</v>
          </cell>
          <cell r="S594">
            <v>8</v>
          </cell>
          <cell r="T594" t="str">
            <v>nem</v>
          </cell>
          <cell r="U594" t="str">
            <v>nem</v>
          </cell>
          <cell r="Y594" t="str">
            <v>NTAD 22P1   22.000</v>
          </cell>
          <cell r="AB594">
            <v>3</v>
          </cell>
          <cell r="AC594" t="str">
            <v>DEDASZ_497  22.000</v>
          </cell>
          <cell r="AD594">
            <v>51135</v>
          </cell>
          <cell r="AE594">
            <v>51135</v>
          </cell>
          <cell r="AF594">
            <v>52231</v>
          </cell>
          <cell r="BQ594" t="str">
            <v>54/2024 kormány rendelet</v>
          </cell>
        </row>
        <row r="595">
          <cell r="A595" t="str">
            <v>EDE-240043</v>
          </cell>
          <cell r="B595" t="str">
            <v>Helios Storage Kft.</v>
          </cell>
          <cell r="C595" t="str">
            <v>Kaposvár</v>
          </cell>
          <cell r="D595" t="str">
            <v>kiesett</v>
          </cell>
          <cell r="E595" t="str">
            <v>2026. március</v>
          </cell>
          <cell r="F595" t="str">
            <v>DÉDÁSZ</v>
          </cell>
          <cell r="G595" t="str">
            <v>KAPV</v>
          </cell>
          <cell r="H595">
            <v>15</v>
          </cell>
          <cell r="I595">
            <v>22</v>
          </cell>
          <cell r="J595" t="str">
            <v>igen</v>
          </cell>
          <cell r="K595" t="str">
            <v>-</v>
          </cell>
          <cell r="L595" t="str">
            <v>BATTERYSTRG</v>
          </cell>
          <cell r="N595" t="str">
            <v>nem</v>
          </cell>
          <cell r="O595" t="str">
            <v>nem</v>
          </cell>
          <cell r="P595">
            <v>15</v>
          </cell>
          <cell r="Q595">
            <v>15</v>
          </cell>
          <cell r="R595" t="str">
            <v>nem</v>
          </cell>
          <cell r="S595">
            <v>30</v>
          </cell>
          <cell r="T595" t="str">
            <v>nem</v>
          </cell>
          <cell r="U595" t="str">
            <v>nem</v>
          </cell>
          <cell r="Y595" t="str">
            <v>KAPV 221    22.000</v>
          </cell>
          <cell r="AB595">
            <v>1</v>
          </cell>
          <cell r="AC595" t="str">
            <v>DEDASZ_120  22.000</v>
          </cell>
          <cell r="AD595">
            <v>48579</v>
          </cell>
          <cell r="AE595">
            <v>48579</v>
          </cell>
          <cell r="AF595">
            <v>50040</v>
          </cell>
          <cell r="BQ595" t="str">
            <v>54/2024 kormány rendelet</v>
          </cell>
        </row>
        <row r="596">
          <cell r="A596" t="str">
            <v>EDE-240044</v>
          </cell>
          <cell r="B596" t="str">
            <v>Cimone Solar Kft.</v>
          </cell>
          <cell r="C596" t="str">
            <v>Szekszárd</v>
          </cell>
          <cell r="D596" t="str">
            <v>kiesett</v>
          </cell>
          <cell r="E596" t="str">
            <v>2026. november</v>
          </cell>
          <cell r="F596" t="str">
            <v>DÉDÁSZ</v>
          </cell>
          <cell r="G596" t="str">
            <v>MOZS</v>
          </cell>
          <cell r="H596">
            <v>16</v>
          </cell>
          <cell r="I596">
            <v>22</v>
          </cell>
          <cell r="J596" t="str">
            <v>igen</v>
          </cell>
          <cell r="K596" t="str">
            <v>-</v>
          </cell>
          <cell r="L596" t="str">
            <v>BATTERYSTRG</v>
          </cell>
          <cell r="N596" t="str">
            <v>nem</v>
          </cell>
          <cell r="O596" t="str">
            <v>nem</v>
          </cell>
          <cell r="P596">
            <v>16</v>
          </cell>
          <cell r="Q596">
            <v>16</v>
          </cell>
          <cell r="R596" t="str">
            <v>nem</v>
          </cell>
          <cell r="S596">
            <v>40</v>
          </cell>
          <cell r="T596" t="str">
            <v>nem</v>
          </cell>
          <cell r="U596" t="str">
            <v>nem</v>
          </cell>
          <cell r="Y596" t="str">
            <v>MOZS 221    22.000</v>
          </cell>
          <cell r="AB596">
            <v>1</v>
          </cell>
          <cell r="AC596" t="str">
            <v>DEDASZ_121  22.000</v>
          </cell>
          <cell r="AD596">
            <v>48579</v>
          </cell>
          <cell r="AE596">
            <v>48579</v>
          </cell>
          <cell r="AF596">
            <v>50040</v>
          </cell>
          <cell r="BQ596" t="str">
            <v>54/2024 kormány rendelet</v>
          </cell>
        </row>
        <row r="597">
          <cell r="A597" t="str">
            <v>EDE-240045</v>
          </cell>
          <cell r="B597" t="str">
            <v>HUBA Solar Kft.</v>
          </cell>
          <cell r="C597" t="str">
            <v>Nagyatád</v>
          </cell>
          <cell r="D597" t="str">
            <v>kiesett</v>
          </cell>
          <cell r="E597" t="str">
            <v>2027. október</v>
          </cell>
          <cell r="F597" t="str">
            <v>DÉDÁSZ</v>
          </cell>
          <cell r="G597" t="str">
            <v>NTAD</v>
          </cell>
          <cell r="H597">
            <v>19.899999999999999</v>
          </cell>
          <cell r="I597">
            <v>132</v>
          </cell>
          <cell r="J597" t="str">
            <v>igen</v>
          </cell>
          <cell r="K597" t="str">
            <v>Naperőmű - PV farm</v>
          </cell>
          <cell r="L597" t="str">
            <v>SOLARPHOTOVO</v>
          </cell>
          <cell r="N597" t="str">
            <v>nem</v>
          </cell>
          <cell r="O597" t="str">
            <v>nem</v>
          </cell>
          <cell r="P597">
            <v>19.899999999999999</v>
          </cell>
          <cell r="Q597">
            <v>0.1</v>
          </cell>
          <cell r="R597" t="str">
            <v>nem</v>
          </cell>
          <cell r="S597">
            <v>0</v>
          </cell>
          <cell r="T597" t="str">
            <v>nem</v>
          </cell>
          <cell r="U597" t="str">
            <v>nem</v>
          </cell>
          <cell r="Y597" t="str">
            <v>NTAD 22P2   22.000</v>
          </cell>
          <cell r="AB597">
            <v>3</v>
          </cell>
          <cell r="AC597" t="str">
            <v>DEDASZ_498  22.000</v>
          </cell>
          <cell r="AD597">
            <v>51135</v>
          </cell>
          <cell r="AF597">
            <v>52231</v>
          </cell>
          <cell r="BQ597" t="str">
            <v>54/2024 kormány rendelet</v>
          </cell>
        </row>
        <row r="598">
          <cell r="A598" t="str">
            <v>EDE-240046</v>
          </cell>
          <cell r="B598" t="str">
            <v>HELIOS MAGNA Kft.</v>
          </cell>
          <cell r="C598" t="str">
            <v>Sántos</v>
          </cell>
          <cell r="D598" t="str">
            <v>kiesett</v>
          </cell>
          <cell r="E598" t="str">
            <v>2028. május</v>
          </cell>
          <cell r="F598" t="str">
            <v>DÉDÁSZ</v>
          </cell>
          <cell r="G598" t="str">
            <v>KAFUM</v>
          </cell>
          <cell r="H598">
            <v>19.989999999999998</v>
          </cell>
          <cell r="I598">
            <v>22</v>
          </cell>
          <cell r="J598" t="str">
            <v>igen</v>
          </cell>
          <cell r="K598" t="str">
            <v>Naperőmű - PV farm</v>
          </cell>
          <cell r="L598" t="str">
            <v>SOLARPHOTOVO</v>
          </cell>
          <cell r="N598" t="str">
            <v>nem</v>
          </cell>
          <cell r="O598" t="str">
            <v>nem</v>
          </cell>
          <cell r="P598">
            <v>19.989999999999998</v>
          </cell>
          <cell r="Q598">
            <v>0.16</v>
          </cell>
          <cell r="R598" t="str">
            <v>nem</v>
          </cell>
          <cell r="S598">
            <v>0</v>
          </cell>
          <cell r="T598" t="str">
            <v>nem</v>
          </cell>
          <cell r="U598" t="str">
            <v>nem</v>
          </cell>
          <cell r="Y598" t="str">
            <v>KAFUM22C    22.000</v>
          </cell>
          <cell r="AB598" t="str">
            <v>2B</v>
          </cell>
          <cell r="AC598" t="str">
            <v>DEDASZ_366  22.000</v>
          </cell>
          <cell r="AD598">
            <v>50405</v>
          </cell>
          <cell r="AF598">
            <v>50405</v>
          </cell>
          <cell r="BQ598" t="str">
            <v>54/2024 kormány rendelet</v>
          </cell>
        </row>
        <row r="599">
          <cell r="A599" t="str">
            <v>EDE-240047</v>
          </cell>
          <cell r="B599" t="str">
            <v>Jánossomorja Asset Holding KFt.</v>
          </cell>
          <cell r="C599" t="str">
            <v>Kaposvár</v>
          </cell>
          <cell r="D599" t="str">
            <v>kiesett</v>
          </cell>
          <cell r="E599" t="str">
            <v>2026. december</v>
          </cell>
          <cell r="F599" t="str">
            <v>DÉDÁSZ</v>
          </cell>
          <cell r="G599" t="str">
            <v>KAFUM</v>
          </cell>
          <cell r="H599">
            <v>20</v>
          </cell>
          <cell r="I599">
            <v>22</v>
          </cell>
          <cell r="J599" t="str">
            <v>igen</v>
          </cell>
          <cell r="K599" t="str">
            <v>Naperőmű - PV farm</v>
          </cell>
          <cell r="L599" t="str">
            <v>SOLARPHOTOVO</v>
          </cell>
          <cell r="N599" t="str">
            <v>nem</v>
          </cell>
          <cell r="O599" t="str">
            <v>nem</v>
          </cell>
          <cell r="P599">
            <v>20</v>
          </cell>
          <cell r="Q599">
            <v>2.1</v>
          </cell>
          <cell r="R599" t="str">
            <v>nem</v>
          </cell>
          <cell r="S599">
            <v>0</v>
          </cell>
          <cell r="T599" t="str">
            <v>nem</v>
          </cell>
          <cell r="U599" t="str">
            <v>nem</v>
          </cell>
          <cell r="Y599" t="str">
            <v>KAFUM22A    22.000</v>
          </cell>
          <cell r="AB599" t="str">
            <v>2B</v>
          </cell>
          <cell r="AC599" t="str">
            <v>DEDASZ_367  22.000</v>
          </cell>
          <cell r="AD599">
            <v>50405</v>
          </cell>
          <cell r="AF599">
            <v>50405</v>
          </cell>
          <cell r="BQ599" t="str">
            <v>54/2024 kormány rendelet</v>
          </cell>
        </row>
        <row r="600">
          <cell r="A600" t="str">
            <v>EDE-240047</v>
          </cell>
          <cell r="B600" t="str">
            <v>Jánossomorja Asset Holding KFt.</v>
          </cell>
          <cell r="C600" t="str">
            <v>Kaposvár</v>
          </cell>
          <cell r="D600" t="str">
            <v>kiesett</v>
          </cell>
          <cell r="E600" t="str">
            <v>2026. december</v>
          </cell>
          <cell r="F600" t="str">
            <v>DÉDÁSZ</v>
          </cell>
          <cell r="G600" t="str">
            <v>KAFUM</v>
          </cell>
          <cell r="H600">
            <v>20</v>
          </cell>
          <cell r="I600">
            <v>22</v>
          </cell>
          <cell r="J600" t="str">
            <v>igen</v>
          </cell>
          <cell r="K600" t="str">
            <v>-</v>
          </cell>
          <cell r="L600" t="str">
            <v>BATTERYSTRG</v>
          </cell>
          <cell r="N600" t="str">
            <v>nem</v>
          </cell>
          <cell r="O600" t="str">
            <v>nem</v>
          </cell>
          <cell r="P600">
            <v>20</v>
          </cell>
          <cell r="Q600">
            <v>2.1</v>
          </cell>
          <cell r="R600" t="str">
            <v>nem</v>
          </cell>
          <cell r="S600">
            <v>40</v>
          </cell>
          <cell r="T600" t="str">
            <v>nem</v>
          </cell>
          <cell r="U600" t="str">
            <v>nem</v>
          </cell>
          <cell r="Y600" t="str">
            <v>KAFUM22A    22.000</v>
          </cell>
          <cell r="AB600" t="str">
            <v>2B</v>
          </cell>
          <cell r="AC600" t="str">
            <v>DEDASZ_367  22.000</v>
          </cell>
          <cell r="AD600">
            <v>50405</v>
          </cell>
          <cell r="AF600">
            <v>50405</v>
          </cell>
          <cell r="BQ600" t="str">
            <v>54/2024 kormány rendelet</v>
          </cell>
        </row>
        <row r="601">
          <cell r="A601" t="str">
            <v>EDE-240048</v>
          </cell>
          <cell r="B601" t="str">
            <v>GÜN Solar Kft.</v>
          </cell>
          <cell r="C601" t="str">
            <v>Csurgó, Berzence</v>
          </cell>
          <cell r="D601" t="str">
            <v>kiesett</v>
          </cell>
          <cell r="E601" t="str">
            <v>2029. január</v>
          </cell>
          <cell r="F601" t="str">
            <v>DÉDÁSZ</v>
          </cell>
          <cell r="G601" t="str">
            <v>CSUR</v>
          </cell>
          <cell r="H601">
            <v>27.5</v>
          </cell>
          <cell r="I601">
            <v>132</v>
          </cell>
          <cell r="J601" t="str">
            <v>igen</v>
          </cell>
          <cell r="K601" t="str">
            <v>Naperőmű - PV farm</v>
          </cell>
          <cell r="L601" t="str">
            <v>SOLARPHOTOVO</v>
          </cell>
          <cell r="N601" t="str">
            <v>nem</v>
          </cell>
          <cell r="O601" t="str">
            <v>nem</v>
          </cell>
          <cell r="P601">
            <v>27.5</v>
          </cell>
          <cell r="Q601">
            <v>0.1</v>
          </cell>
          <cell r="R601" t="str">
            <v>nem</v>
          </cell>
          <cell r="S601">
            <v>0</v>
          </cell>
          <cell r="T601" t="str">
            <v>nem</v>
          </cell>
          <cell r="U601" t="str">
            <v>nem</v>
          </cell>
          <cell r="Y601" t="str">
            <v>CSURP221     22.00</v>
          </cell>
          <cell r="AB601">
            <v>3</v>
          </cell>
          <cell r="AC601" t="str">
            <v>DEDASZ_499  22.000</v>
          </cell>
          <cell r="AD601">
            <v>47848</v>
          </cell>
          <cell r="AF601">
            <v>52231</v>
          </cell>
          <cell r="BQ601" t="str">
            <v>54/2024 kormány rendelet</v>
          </cell>
        </row>
        <row r="602">
          <cell r="A602" t="str">
            <v>EDE-240048</v>
          </cell>
          <cell r="B602" t="str">
            <v>GÜN Solar Kft.</v>
          </cell>
          <cell r="C602" t="str">
            <v>Csurgó, Berzence</v>
          </cell>
          <cell r="D602" t="str">
            <v>kiesett</v>
          </cell>
          <cell r="E602" t="str">
            <v>2029. január</v>
          </cell>
          <cell r="F602" t="str">
            <v>DÉDÁSZ</v>
          </cell>
          <cell r="G602" t="str">
            <v>CSUR</v>
          </cell>
          <cell r="H602">
            <v>6.8</v>
          </cell>
          <cell r="I602">
            <v>132</v>
          </cell>
          <cell r="J602" t="str">
            <v>igen</v>
          </cell>
          <cell r="K602" t="str">
            <v>Szárazföldi telepítésű szélerőmű</v>
          </cell>
          <cell r="L602" t="str">
            <v>WINDONSHORE</v>
          </cell>
          <cell r="N602" t="str">
            <v>nem</v>
          </cell>
          <cell r="O602" t="str">
            <v>nem</v>
          </cell>
          <cell r="P602">
            <v>27.5</v>
          </cell>
          <cell r="Q602">
            <v>0.1</v>
          </cell>
          <cell r="R602" t="str">
            <v>nem</v>
          </cell>
          <cell r="S602">
            <v>0</v>
          </cell>
          <cell r="T602" t="str">
            <v>nem</v>
          </cell>
          <cell r="U602" t="str">
            <v>nem</v>
          </cell>
          <cell r="Y602" t="str">
            <v>CSURP221     22.00</v>
          </cell>
          <cell r="AB602">
            <v>3</v>
          </cell>
          <cell r="AC602" t="str">
            <v>DEDASZ_499  22.000</v>
          </cell>
          <cell r="AD602">
            <v>47848</v>
          </cell>
          <cell r="AF602">
            <v>52231</v>
          </cell>
          <cell r="BQ602" t="str">
            <v>54/2024 kormány rendelet</v>
          </cell>
        </row>
        <row r="603">
          <cell r="A603" t="str">
            <v>EDE-240049</v>
          </cell>
          <cell r="B603" t="str">
            <v>GÜN Solar Kft.</v>
          </cell>
          <cell r="C603" t="str">
            <v>Berzence, Somogyudvarhely</v>
          </cell>
          <cell r="D603" t="str">
            <v>kiesett</v>
          </cell>
          <cell r="E603" t="str">
            <v>2029. január</v>
          </cell>
          <cell r="F603" t="str">
            <v>DÉDÁSZ</v>
          </cell>
          <cell r="G603" t="str">
            <v>CSUR</v>
          </cell>
          <cell r="H603">
            <v>38</v>
          </cell>
          <cell r="I603">
            <v>132</v>
          </cell>
          <cell r="J603" t="str">
            <v>igen</v>
          </cell>
          <cell r="K603" t="str">
            <v>Naperőmű - PV farm</v>
          </cell>
          <cell r="L603" t="str">
            <v>SOLARPHOTOVO</v>
          </cell>
          <cell r="N603" t="str">
            <v>nem</v>
          </cell>
          <cell r="O603" t="str">
            <v>nem</v>
          </cell>
          <cell r="P603">
            <v>38</v>
          </cell>
          <cell r="Q603">
            <v>0.1</v>
          </cell>
          <cell r="R603" t="str">
            <v>nem</v>
          </cell>
          <cell r="S603">
            <v>0</v>
          </cell>
          <cell r="T603" t="str">
            <v>nem</v>
          </cell>
          <cell r="U603" t="str">
            <v>nem</v>
          </cell>
          <cell r="Y603" t="str">
            <v>CSURP222     22.00</v>
          </cell>
          <cell r="AB603">
            <v>3</v>
          </cell>
          <cell r="AC603" t="str">
            <v>DEDASZ_500  22.000</v>
          </cell>
          <cell r="AD603">
            <v>47848</v>
          </cell>
          <cell r="AF603">
            <v>52231</v>
          </cell>
          <cell r="BQ603" t="str">
            <v>54/2024 kormány rendelet</v>
          </cell>
        </row>
        <row r="604">
          <cell r="A604" t="str">
            <v>EDE-240049</v>
          </cell>
          <cell r="B604" t="str">
            <v>GÜN Solar Kft.</v>
          </cell>
          <cell r="C604" t="str">
            <v>Berzence, Somogyudvarhely</v>
          </cell>
          <cell r="D604" t="str">
            <v>kiesett</v>
          </cell>
          <cell r="E604" t="str">
            <v>2029. január</v>
          </cell>
          <cell r="F604" t="str">
            <v>DÉDÁSZ</v>
          </cell>
          <cell r="G604" t="str">
            <v>CSUR</v>
          </cell>
          <cell r="H604">
            <v>9.5</v>
          </cell>
          <cell r="I604">
            <v>132</v>
          </cell>
          <cell r="J604" t="str">
            <v>igen</v>
          </cell>
          <cell r="K604" t="str">
            <v>Szárazföldi telepítésű szélerőmű</v>
          </cell>
          <cell r="L604" t="str">
            <v>WINDONSHORE</v>
          </cell>
          <cell r="N604" t="str">
            <v>nem</v>
          </cell>
          <cell r="O604" t="str">
            <v>nem</v>
          </cell>
          <cell r="P604">
            <v>38</v>
          </cell>
          <cell r="Q604">
            <v>0.1</v>
          </cell>
          <cell r="R604" t="str">
            <v>nem</v>
          </cell>
          <cell r="S604">
            <v>0</v>
          </cell>
          <cell r="T604" t="str">
            <v>nem</v>
          </cell>
          <cell r="U604" t="str">
            <v>nem</v>
          </cell>
          <cell r="Y604" t="str">
            <v>CSURP222     22.00</v>
          </cell>
          <cell r="AB604">
            <v>3</v>
          </cell>
          <cell r="AC604" t="str">
            <v>DEDASZ_500  22.000</v>
          </cell>
          <cell r="AD604">
            <v>47848</v>
          </cell>
          <cell r="AF604">
            <v>52231</v>
          </cell>
          <cell r="BQ604" t="str">
            <v>54/2024 kormány rendelet</v>
          </cell>
        </row>
        <row r="605">
          <cell r="A605" t="str">
            <v>EDE-240050</v>
          </cell>
          <cell r="B605" t="str">
            <v>GÜN Solar Kft.</v>
          </cell>
          <cell r="C605" t="str">
            <v>Csurgó</v>
          </cell>
          <cell r="D605" t="str">
            <v>kiesett</v>
          </cell>
          <cell r="E605" t="str">
            <v>2029. január</v>
          </cell>
          <cell r="F605" t="str">
            <v>DÉDÁSZ</v>
          </cell>
          <cell r="G605" t="str">
            <v>CSUR</v>
          </cell>
          <cell r="H605">
            <v>49.95</v>
          </cell>
          <cell r="I605">
            <v>132</v>
          </cell>
          <cell r="J605" t="str">
            <v>igen</v>
          </cell>
          <cell r="K605" t="str">
            <v>Naperőmű - PV farm</v>
          </cell>
          <cell r="L605" t="str">
            <v>SOLARPHOTOVO</v>
          </cell>
          <cell r="N605" t="str">
            <v>nem</v>
          </cell>
          <cell r="O605" t="str">
            <v>nem</v>
          </cell>
          <cell r="P605">
            <v>49.95</v>
          </cell>
          <cell r="Q605">
            <v>0.1</v>
          </cell>
          <cell r="R605" t="str">
            <v>nem</v>
          </cell>
          <cell r="S605">
            <v>0</v>
          </cell>
          <cell r="T605" t="str">
            <v>nem</v>
          </cell>
          <cell r="U605" t="str">
            <v>nem</v>
          </cell>
          <cell r="Y605" t="str">
            <v>CSURP223     22.00</v>
          </cell>
          <cell r="AB605">
            <v>3</v>
          </cell>
          <cell r="AC605" t="str">
            <v>DEDASZ_501  22.000</v>
          </cell>
          <cell r="AD605">
            <v>47848</v>
          </cell>
          <cell r="AF605">
            <v>52231</v>
          </cell>
          <cell r="BQ605" t="str">
            <v>54/2024 kormány rendelet</v>
          </cell>
        </row>
        <row r="606">
          <cell r="A606" t="str">
            <v>EDE-240050</v>
          </cell>
          <cell r="B606" t="str">
            <v>GÜN Solar Kft.</v>
          </cell>
          <cell r="C606" t="str">
            <v>Csurgó</v>
          </cell>
          <cell r="D606" t="str">
            <v>kiesett</v>
          </cell>
          <cell r="E606" t="str">
            <v>2029. január</v>
          </cell>
          <cell r="F606" t="str">
            <v>DÉDÁSZ</v>
          </cell>
          <cell r="G606" t="str">
            <v>CSUR</v>
          </cell>
          <cell r="H606">
            <v>12.48</v>
          </cell>
          <cell r="I606">
            <v>132</v>
          </cell>
          <cell r="J606" t="str">
            <v>igen</v>
          </cell>
          <cell r="K606" t="str">
            <v>Szárazföldi telepítésű szélerőmű</v>
          </cell>
          <cell r="L606" t="str">
            <v>WINDONSHORE</v>
          </cell>
          <cell r="N606" t="str">
            <v>nem</v>
          </cell>
          <cell r="O606" t="str">
            <v>nem</v>
          </cell>
          <cell r="P606">
            <v>49.95</v>
          </cell>
          <cell r="Q606">
            <v>0.1</v>
          </cell>
          <cell r="R606" t="str">
            <v>nem</v>
          </cell>
          <cell r="S606">
            <v>0</v>
          </cell>
          <cell r="T606" t="str">
            <v>nem</v>
          </cell>
          <cell r="U606" t="str">
            <v>nem</v>
          </cell>
          <cell r="Y606" t="str">
            <v>CSURP223     22.00</v>
          </cell>
          <cell r="AB606">
            <v>3</v>
          </cell>
          <cell r="AC606" t="str">
            <v>DEDASZ_501  22.000</v>
          </cell>
          <cell r="AD606">
            <v>47848</v>
          </cell>
          <cell r="AF606">
            <v>52231</v>
          </cell>
          <cell r="BQ606" t="str">
            <v>54/2024 kormány rendelet</v>
          </cell>
        </row>
        <row r="607">
          <cell r="A607" t="str">
            <v>EDE-240051</v>
          </cell>
          <cell r="B607" t="str">
            <v>HELIOS ULTIMA Kft.</v>
          </cell>
          <cell r="C607" t="str">
            <v>Gerjen</v>
          </cell>
          <cell r="D607" t="str">
            <v>kiesett</v>
          </cell>
          <cell r="E607" t="str">
            <v>2028. május</v>
          </cell>
          <cell r="F607" t="str">
            <v>DÉDÁSZ</v>
          </cell>
          <cell r="G607" t="str">
            <v>GERJ2/PIPA</v>
          </cell>
          <cell r="H607">
            <v>35</v>
          </cell>
          <cell r="I607">
            <v>132</v>
          </cell>
          <cell r="J607" t="str">
            <v>igen</v>
          </cell>
          <cell r="K607" t="str">
            <v>Naperőmű - PV farm</v>
          </cell>
          <cell r="L607" t="str">
            <v>SOLARPHOTOVO</v>
          </cell>
          <cell r="N607" t="str">
            <v>nem</v>
          </cell>
          <cell r="O607" t="str">
            <v>nem</v>
          </cell>
          <cell r="P607">
            <v>47</v>
          </cell>
          <cell r="Q607">
            <v>12.16</v>
          </cell>
          <cell r="R607" t="str">
            <v>nem</v>
          </cell>
          <cell r="S607">
            <v>0</v>
          </cell>
          <cell r="T607" t="str">
            <v>nem</v>
          </cell>
          <cell r="U607" t="str">
            <v>nem</v>
          </cell>
          <cell r="Y607" t="str">
            <v>GERJ222P    22.000</v>
          </cell>
          <cell r="AA607" t="str">
            <v>Javítás, PIPAP221     22.00</v>
          </cell>
          <cell r="AB607">
            <v>6</v>
          </cell>
          <cell r="AC607" t="str">
            <v>DEDASZ_502  22.000</v>
          </cell>
          <cell r="AD607">
            <v>47848</v>
          </cell>
          <cell r="AF607">
            <v>53327</v>
          </cell>
          <cell r="BQ607" t="str">
            <v>54/2024 kormány rendelet</v>
          </cell>
        </row>
        <row r="608">
          <cell r="A608" t="str">
            <v>EDE-240051</v>
          </cell>
          <cell r="B608" t="str">
            <v>HELIOS ULTIMA Kft.</v>
          </cell>
          <cell r="C608" t="str">
            <v>Gerjen</v>
          </cell>
          <cell r="D608" t="str">
            <v>kiesett</v>
          </cell>
          <cell r="E608" t="str">
            <v>2028. május</v>
          </cell>
          <cell r="F608" t="str">
            <v>DÉDÁSZ</v>
          </cell>
          <cell r="G608" t="str">
            <v>GERJ2/PIPA</v>
          </cell>
          <cell r="H608">
            <v>12</v>
          </cell>
          <cell r="I608">
            <v>132</v>
          </cell>
          <cell r="J608" t="str">
            <v>igen</v>
          </cell>
          <cell r="K608" t="str">
            <v>-</v>
          </cell>
          <cell r="L608" t="str">
            <v>BATTERYSTRG</v>
          </cell>
          <cell r="N608" t="str">
            <v>nem</v>
          </cell>
          <cell r="O608" t="str">
            <v>nem</v>
          </cell>
          <cell r="P608">
            <v>47</v>
          </cell>
          <cell r="Q608">
            <v>12.16</v>
          </cell>
          <cell r="R608" t="str">
            <v>nem</v>
          </cell>
          <cell r="S608">
            <v>24</v>
          </cell>
          <cell r="T608" t="str">
            <v>nem</v>
          </cell>
          <cell r="U608" t="str">
            <v>nem</v>
          </cell>
          <cell r="Y608" t="str">
            <v>GERJ222P    22.000</v>
          </cell>
          <cell r="AA608" t="str">
            <v>Javítás, PIPAP221     22.00</v>
          </cell>
          <cell r="AB608">
            <v>6</v>
          </cell>
          <cell r="AC608" t="str">
            <v>DEDASZ_502  22.000</v>
          </cell>
          <cell r="AD608">
            <v>47848</v>
          </cell>
          <cell r="AE608">
            <v>47848</v>
          </cell>
          <cell r="AF608">
            <v>53327</v>
          </cell>
          <cell r="BQ608" t="str">
            <v>54/2024 kormány rendelet</v>
          </cell>
        </row>
        <row r="609">
          <cell r="A609" t="str">
            <v>EDE-240052</v>
          </cell>
          <cell r="B609" t="str">
            <v>IBVH THREE Kft</v>
          </cell>
          <cell r="C609" t="str">
            <v>Daruszentmiklós</v>
          </cell>
          <cell r="D609" t="str">
            <v>kiesett</v>
          </cell>
          <cell r="E609" t="str">
            <v>2026. december</v>
          </cell>
          <cell r="F609" t="str">
            <v>DÉDÁSZ</v>
          </cell>
          <cell r="G609" t="str">
            <v>DFOL</v>
          </cell>
          <cell r="H609">
            <v>49.9</v>
          </cell>
          <cell r="I609">
            <v>132</v>
          </cell>
          <cell r="J609" t="str">
            <v>igen</v>
          </cell>
          <cell r="K609" t="str">
            <v>Naperőmű - PV farm</v>
          </cell>
          <cell r="L609" t="str">
            <v>SOLARPHOTOVO</v>
          </cell>
          <cell r="N609" t="str">
            <v>nem</v>
          </cell>
          <cell r="O609" t="str">
            <v>nem</v>
          </cell>
          <cell r="P609">
            <v>49.9</v>
          </cell>
          <cell r="Q609">
            <v>0.16</v>
          </cell>
          <cell r="R609" t="str">
            <v>nem</v>
          </cell>
          <cell r="S609">
            <v>0</v>
          </cell>
          <cell r="T609" t="str">
            <v>nem</v>
          </cell>
          <cell r="U609" t="str">
            <v>nem</v>
          </cell>
          <cell r="Y609" t="str">
            <v>DFOL 22P2   22.000</v>
          </cell>
          <cell r="AB609">
            <v>3</v>
          </cell>
          <cell r="AC609" t="str">
            <v>DEDASZ_503  22.000</v>
          </cell>
          <cell r="AD609">
            <v>51135</v>
          </cell>
          <cell r="AF609">
            <v>52231</v>
          </cell>
          <cell r="BQ609" t="str">
            <v>54/2024 kormány rendelet</v>
          </cell>
        </row>
        <row r="610">
          <cell r="A610" t="str">
            <v>EDE-240053</v>
          </cell>
          <cell r="B610" t="str">
            <v>Greenvolt Energy Developments Kft</v>
          </cell>
          <cell r="C610" t="str">
            <v>Barcs</v>
          </cell>
          <cell r="D610" t="str">
            <v>kiesett</v>
          </cell>
          <cell r="E610" t="str">
            <v>2028. december</v>
          </cell>
          <cell r="F610" t="str">
            <v>DÉDÁSZ</v>
          </cell>
          <cell r="G610" t="str">
            <v>BARC</v>
          </cell>
          <cell r="H610">
            <v>49.9</v>
          </cell>
          <cell r="I610">
            <v>132</v>
          </cell>
          <cell r="J610" t="str">
            <v>igen</v>
          </cell>
          <cell r="K610" t="str">
            <v>Naperőmű - PV farm</v>
          </cell>
          <cell r="L610" t="str">
            <v>SOLARPHOTOVO</v>
          </cell>
          <cell r="N610" t="str">
            <v>nem</v>
          </cell>
          <cell r="O610" t="str">
            <v>nem</v>
          </cell>
          <cell r="P610">
            <v>49.9</v>
          </cell>
          <cell r="Q610">
            <v>0.16</v>
          </cell>
          <cell r="R610" t="str">
            <v>nem</v>
          </cell>
          <cell r="S610">
            <v>0</v>
          </cell>
          <cell r="T610" t="str">
            <v>nem</v>
          </cell>
          <cell r="U610" t="str">
            <v>nem</v>
          </cell>
          <cell r="Y610" t="str">
            <v>BARCS22P1   22.000</v>
          </cell>
          <cell r="AB610">
            <v>3</v>
          </cell>
          <cell r="AC610" t="str">
            <v>DEDASZ_504  22.000</v>
          </cell>
          <cell r="AD610">
            <v>51135</v>
          </cell>
          <cell r="AF610">
            <v>52231</v>
          </cell>
          <cell r="BQ610" t="str">
            <v>54/2024 kormány rendelet</v>
          </cell>
        </row>
        <row r="611">
          <cell r="A611" t="str">
            <v>EDE-240054</v>
          </cell>
          <cell r="B611" t="str">
            <v>Cristallo Solar Kft.</v>
          </cell>
          <cell r="C611" t="str">
            <v>Hahót</v>
          </cell>
          <cell r="D611" t="str">
            <v>kiesett</v>
          </cell>
          <cell r="E611" t="str">
            <v>2026. november</v>
          </cell>
          <cell r="F611" t="str">
            <v>DÉDÁSZ</v>
          </cell>
          <cell r="G611" t="str">
            <v>SOJT</v>
          </cell>
          <cell r="H611">
            <v>49.9</v>
          </cell>
          <cell r="I611">
            <v>132</v>
          </cell>
          <cell r="J611" t="str">
            <v>igen</v>
          </cell>
          <cell r="K611" t="str">
            <v>-</v>
          </cell>
          <cell r="L611" t="str">
            <v>BATTERYSTRG</v>
          </cell>
          <cell r="N611" t="str">
            <v>nem</v>
          </cell>
          <cell r="O611" t="str">
            <v>nem</v>
          </cell>
          <cell r="P611">
            <v>49.9</v>
          </cell>
          <cell r="Q611">
            <v>49.9</v>
          </cell>
          <cell r="R611" t="str">
            <v>nem</v>
          </cell>
          <cell r="S611">
            <v>125</v>
          </cell>
          <cell r="T611" t="str">
            <v>nem</v>
          </cell>
          <cell r="U611" t="str">
            <v>nem</v>
          </cell>
          <cell r="Y611" t="str">
            <v>SOJT 22P    22.000</v>
          </cell>
          <cell r="AA611" t="str">
            <v>Javítás, SOJTB221    22.000</v>
          </cell>
          <cell r="AB611">
            <v>3</v>
          </cell>
          <cell r="AC611" t="str">
            <v>DEDASZ_576  22.000</v>
          </cell>
          <cell r="AD611">
            <v>51135</v>
          </cell>
          <cell r="AE611">
            <v>51135</v>
          </cell>
          <cell r="AF611">
            <v>52231</v>
          </cell>
          <cell r="BQ611" t="str">
            <v>54/2024 kormány rendelet</v>
          </cell>
        </row>
        <row r="612">
          <cell r="A612" t="str">
            <v>EDE-240055</v>
          </cell>
          <cell r="B612" t="str">
            <v>Uniper HUN Solar Tulip 308 Kft.</v>
          </cell>
          <cell r="C612" t="str">
            <v>Szigetvár</v>
          </cell>
          <cell r="D612" t="str">
            <v>kiesett</v>
          </cell>
          <cell r="E612" t="str">
            <v>2028. március</v>
          </cell>
          <cell r="F612" t="str">
            <v>DÉDÁSZ</v>
          </cell>
          <cell r="G612" t="str">
            <v>SZIG</v>
          </cell>
          <cell r="H612">
            <v>30</v>
          </cell>
          <cell r="I612">
            <v>132</v>
          </cell>
          <cell r="J612" t="str">
            <v>igen</v>
          </cell>
          <cell r="K612" t="str">
            <v>Naperőmű - PV farm</v>
          </cell>
          <cell r="L612" t="str">
            <v>SOLARPHOTOVO</v>
          </cell>
          <cell r="N612" t="str">
            <v>nem</v>
          </cell>
          <cell r="O612" t="str">
            <v>nem</v>
          </cell>
          <cell r="P612">
            <v>30</v>
          </cell>
          <cell r="Q612">
            <v>0.16</v>
          </cell>
          <cell r="R612" t="str">
            <v>nem</v>
          </cell>
          <cell r="S612">
            <v>0</v>
          </cell>
          <cell r="T612" t="str">
            <v>nem</v>
          </cell>
          <cell r="U612" t="str">
            <v>nem</v>
          </cell>
          <cell r="Y612" t="str">
            <v>SZIG 22P1   22.000</v>
          </cell>
          <cell r="AB612">
            <v>3</v>
          </cell>
          <cell r="AC612" t="str">
            <v>DEDASZ_505  22.000</v>
          </cell>
          <cell r="AD612">
            <v>51135</v>
          </cell>
          <cell r="AF612">
            <v>52231</v>
          </cell>
          <cell r="BQ612" t="str">
            <v>54/2024 kormány rendelet</v>
          </cell>
        </row>
        <row r="613">
          <cell r="A613" t="str">
            <v>EDE-240056</v>
          </cell>
          <cell r="B613" t="str">
            <v>Maximum Express Kft.</v>
          </cell>
          <cell r="C613" t="str">
            <v>Taszár, Zimány</v>
          </cell>
          <cell r="D613" t="str">
            <v>kiesett</v>
          </cell>
          <cell r="E613" t="str">
            <v>2026. december</v>
          </cell>
          <cell r="F613" t="str">
            <v>DÉDÁSZ</v>
          </cell>
          <cell r="G613" t="str">
            <v>TOPN</v>
          </cell>
          <cell r="H613">
            <v>50</v>
          </cell>
          <cell r="I613">
            <v>132</v>
          </cell>
          <cell r="J613" t="str">
            <v>igen</v>
          </cell>
          <cell r="K613" t="str">
            <v>Naperőmű - PV farm</v>
          </cell>
          <cell r="L613" t="str">
            <v>SOLARPHOTOVO</v>
          </cell>
          <cell r="N613" t="str">
            <v>nem</v>
          </cell>
          <cell r="O613" t="str">
            <v>nem</v>
          </cell>
          <cell r="P613">
            <v>50</v>
          </cell>
          <cell r="Q613">
            <v>5.16</v>
          </cell>
          <cell r="R613" t="str">
            <v>nem</v>
          </cell>
          <cell r="S613">
            <v>0</v>
          </cell>
          <cell r="T613" t="str">
            <v>nem</v>
          </cell>
          <cell r="U613" t="str">
            <v>nem</v>
          </cell>
          <cell r="Y613" t="str">
            <v>TOPNP221     22.00</v>
          </cell>
          <cell r="AB613">
            <v>6</v>
          </cell>
          <cell r="AC613" t="str">
            <v>DEDASZ_577  22.000</v>
          </cell>
          <cell r="AD613">
            <v>52231</v>
          </cell>
          <cell r="AF613">
            <v>53327</v>
          </cell>
          <cell r="BQ613" t="str">
            <v>54/2024 kormány rendelet</v>
          </cell>
        </row>
        <row r="614">
          <cell r="A614" t="str">
            <v>EDE-240056</v>
          </cell>
          <cell r="B614" t="str">
            <v>Maximum Express Kft.</v>
          </cell>
          <cell r="C614" t="str">
            <v>Taszár, Zimány</v>
          </cell>
          <cell r="D614" t="str">
            <v>kiesett</v>
          </cell>
          <cell r="E614" t="str">
            <v>2026. december</v>
          </cell>
          <cell r="F614" t="str">
            <v>DÉDÁSZ</v>
          </cell>
          <cell r="G614" t="str">
            <v>TOPN</v>
          </cell>
          <cell r="H614">
            <v>50</v>
          </cell>
          <cell r="I614">
            <v>132</v>
          </cell>
          <cell r="J614" t="str">
            <v>igen</v>
          </cell>
          <cell r="K614" t="str">
            <v>-</v>
          </cell>
          <cell r="L614" t="str">
            <v>BATTERYSTRG</v>
          </cell>
          <cell r="N614" t="str">
            <v>nem</v>
          </cell>
          <cell r="O614" t="str">
            <v>nem</v>
          </cell>
          <cell r="P614">
            <v>50</v>
          </cell>
          <cell r="Q614">
            <v>5.16</v>
          </cell>
          <cell r="R614" t="str">
            <v>nem</v>
          </cell>
          <cell r="S614">
            <v>100</v>
          </cell>
          <cell r="T614" t="str">
            <v>nem</v>
          </cell>
          <cell r="U614" t="str">
            <v>nem</v>
          </cell>
          <cell r="Y614" t="str">
            <v>TOPNP221     22.00</v>
          </cell>
          <cell r="AB614">
            <v>6</v>
          </cell>
          <cell r="AC614" t="str">
            <v>DEDASZ_577  22.000</v>
          </cell>
          <cell r="AD614">
            <v>52231</v>
          </cell>
          <cell r="AF614">
            <v>53327</v>
          </cell>
          <cell r="BQ614" t="str">
            <v>54/2024 kormány rendelet</v>
          </cell>
        </row>
        <row r="615">
          <cell r="A615" t="str">
            <v>EDE-240057</v>
          </cell>
          <cell r="B615" t="str">
            <v>Maximum Express Kft.</v>
          </cell>
          <cell r="C615" t="str">
            <v>Taszár, Zimány</v>
          </cell>
          <cell r="D615" t="str">
            <v>kiesett</v>
          </cell>
          <cell r="E615" t="str">
            <v>2026. december</v>
          </cell>
          <cell r="F615" t="str">
            <v>DÉDÁSZ</v>
          </cell>
          <cell r="G615" t="str">
            <v>TOPN</v>
          </cell>
          <cell r="H615">
            <v>50</v>
          </cell>
          <cell r="I615">
            <v>132</v>
          </cell>
          <cell r="J615" t="str">
            <v>igen</v>
          </cell>
          <cell r="K615" t="str">
            <v>Naperőmű - PV farm</v>
          </cell>
          <cell r="L615" t="str">
            <v>SOLARPHOTOVO</v>
          </cell>
          <cell r="N615" t="str">
            <v>nem</v>
          </cell>
          <cell r="O615" t="str">
            <v>nem</v>
          </cell>
          <cell r="P615">
            <v>50</v>
          </cell>
          <cell r="Q615">
            <v>5.16</v>
          </cell>
          <cell r="R615" t="str">
            <v>nem</v>
          </cell>
          <cell r="S615">
            <v>0</v>
          </cell>
          <cell r="T615" t="str">
            <v>nem</v>
          </cell>
          <cell r="U615" t="str">
            <v>nem</v>
          </cell>
          <cell r="Y615" t="str">
            <v>TOPNP222     22.00</v>
          </cell>
          <cell r="AB615">
            <v>6</v>
          </cell>
          <cell r="AC615" t="str">
            <v>DEDASZ_578  22.000</v>
          </cell>
          <cell r="AD615">
            <v>52231</v>
          </cell>
          <cell r="AF615">
            <v>53327</v>
          </cell>
          <cell r="BQ615" t="str">
            <v>54/2024 kormány rendelet</v>
          </cell>
        </row>
        <row r="616">
          <cell r="A616" t="str">
            <v>EDE-240057</v>
          </cell>
          <cell r="B616" t="str">
            <v>Maximum Express Kft.</v>
          </cell>
          <cell r="C616" t="str">
            <v>Taszár, Zimány</v>
          </cell>
          <cell r="D616" t="str">
            <v>kiesett</v>
          </cell>
          <cell r="E616" t="str">
            <v>2026. december</v>
          </cell>
          <cell r="F616" t="str">
            <v>DÉDÁSZ</v>
          </cell>
          <cell r="G616" t="str">
            <v>TOPN</v>
          </cell>
          <cell r="H616">
            <v>50</v>
          </cell>
          <cell r="I616">
            <v>132</v>
          </cell>
          <cell r="J616" t="str">
            <v>igen</v>
          </cell>
          <cell r="K616" t="str">
            <v>-</v>
          </cell>
          <cell r="L616" t="str">
            <v>BATTERYSTRG</v>
          </cell>
          <cell r="N616" t="str">
            <v>nem</v>
          </cell>
          <cell r="O616" t="str">
            <v>nem</v>
          </cell>
          <cell r="P616">
            <v>50</v>
          </cell>
          <cell r="Q616">
            <v>5.16</v>
          </cell>
          <cell r="R616" t="str">
            <v>nem</v>
          </cell>
          <cell r="S616">
            <v>100</v>
          </cell>
          <cell r="T616" t="str">
            <v>nem</v>
          </cell>
          <cell r="U616" t="str">
            <v>nem</v>
          </cell>
          <cell r="Y616" t="str">
            <v>TOPNP222     22.00</v>
          </cell>
          <cell r="AB616">
            <v>6</v>
          </cell>
          <cell r="AC616" t="str">
            <v>DEDASZ_578  22.000</v>
          </cell>
          <cell r="AD616">
            <v>52231</v>
          </cell>
          <cell r="AF616">
            <v>53327</v>
          </cell>
          <cell r="BQ616" t="str">
            <v>54/2024 kormány rendelet</v>
          </cell>
        </row>
        <row r="617">
          <cell r="A617" t="str">
            <v>EDE-240058</v>
          </cell>
          <cell r="B617" t="str">
            <v>Maximum Express Kft.</v>
          </cell>
          <cell r="C617" t="str">
            <v>Taszár, Zimány</v>
          </cell>
          <cell r="D617" t="str">
            <v>kiesett</v>
          </cell>
          <cell r="E617" t="str">
            <v>2026. december</v>
          </cell>
          <cell r="F617" t="str">
            <v>DÉDÁSZ</v>
          </cell>
          <cell r="G617" t="str">
            <v>TOPN</v>
          </cell>
          <cell r="H617">
            <v>50</v>
          </cell>
          <cell r="I617">
            <v>132</v>
          </cell>
          <cell r="J617" t="str">
            <v>igen</v>
          </cell>
          <cell r="K617" t="str">
            <v>Naperőmű - PV farm</v>
          </cell>
          <cell r="L617" t="str">
            <v>SOLARPHOTOVO</v>
          </cell>
          <cell r="N617" t="str">
            <v>nem</v>
          </cell>
          <cell r="O617" t="str">
            <v>nem</v>
          </cell>
          <cell r="P617">
            <v>50</v>
          </cell>
          <cell r="Q617">
            <v>5.16</v>
          </cell>
          <cell r="R617" t="str">
            <v>nem</v>
          </cell>
          <cell r="S617">
            <v>0</v>
          </cell>
          <cell r="T617" t="str">
            <v>nem</v>
          </cell>
          <cell r="U617" t="str">
            <v>nem</v>
          </cell>
          <cell r="Y617" t="str">
            <v>TOPNP223     22.00</v>
          </cell>
          <cell r="AB617">
            <v>6</v>
          </cell>
          <cell r="AC617" t="str">
            <v>DEDASZ_579  22.000</v>
          </cell>
          <cell r="AD617">
            <v>52231</v>
          </cell>
          <cell r="AF617">
            <v>53327</v>
          </cell>
          <cell r="BQ617" t="str">
            <v>54/2024 kormány rendelet</v>
          </cell>
        </row>
        <row r="618">
          <cell r="A618" t="str">
            <v>EDE-240058</v>
          </cell>
          <cell r="B618" t="str">
            <v>Maximum Express Kft.</v>
          </cell>
          <cell r="C618" t="str">
            <v>Taszár, Zimány</v>
          </cell>
          <cell r="D618" t="str">
            <v>kiesett</v>
          </cell>
          <cell r="E618" t="str">
            <v>2026. december</v>
          </cell>
          <cell r="F618" t="str">
            <v>DÉDÁSZ</v>
          </cell>
          <cell r="G618" t="str">
            <v>TOPN</v>
          </cell>
          <cell r="H618">
            <v>50</v>
          </cell>
          <cell r="I618">
            <v>132</v>
          </cell>
          <cell r="J618" t="str">
            <v>igen</v>
          </cell>
          <cell r="K618" t="str">
            <v>-</v>
          </cell>
          <cell r="L618" t="str">
            <v>BATTERYSTRG</v>
          </cell>
          <cell r="N618" t="str">
            <v>nem</v>
          </cell>
          <cell r="O618" t="str">
            <v>nem</v>
          </cell>
          <cell r="P618">
            <v>50</v>
          </cell>
          <cell r="Q618">
            <v>5.16</v>
          </cell>
          <cell r="R618" t="str">
            <v>nem</v>
          </cell>
          <cell r="S618">
            <v>100</v>
          </cell>
          <cell r="T618" t="str">
            <v>nem</v>
          </cell>
          <cell r="U618" t="str">
            <v>nem</v>
          </cell>
          <cell r="Y618" t="str">
            <v>TOPNP223     22.00</v>
          </cell>
          <cell r="AB618">
            <v>6</v>
          </cell>
          <cell r="AC618" t="str">
            <v>DEDASZ_579  22.000</v>
          </cell>
          <cell r="AD618">
            <v>52231</v>
          </cell>
          <cell r="AF618">
            <v>53327</v>
          </cell>
          <cell r="BQ618" t="str">
            <v>54/2024 kormány rendelet</v>
          </cell>
        </row>
        <row r="619">
          <cell r="A619" t="str">
            <v>EDE-240059</v>
          </cell>
          <cell r="B619" t="str">
            <v>Maximum Express Kft.</v>
          </cell>
          <cell r="C619" t="str">
            <v>Taszár, Zimány</v>
          </cell>
          <cell r="D619" t="str">
            <v>kiesett</v>
          </cell>
          <cell r="E619" t="str">
            <v>2026. december</v>
          </cell>
          <cell r="F619" t="str">
            <v>DÉDÁSZ</v>
          </cell>
          <cell r="G619" t="str">
            <v>TOPN</v>
          </cell>
          <cell r="H619">
            <v>50</v>
          </cell>
          <cell r="I619">
            <v>132</v>
          </cell>
          <cell r="J619" t="str">
            <v>igen</v>
          </cell>
          <cell r="K619" t="str">
            <v>Naperőmű - PV farm</v>
          </cell>
          <cell r="L619" t="str">
            <v>SOLARPHOTOVO</v>
          </cell>
          <cell r="N619" t="str">
            <v>nem</v>
          </cell>
          <cell r="O619" t="str">
            <v>nem</v>
          </cell>
          <cell r="P619">
            <v>50</v>
          </cell>
          <cell r="Q619">
            <v>5.16</v>
          </cell>
          <cell r="R619" t="str">
            <v>nem</v>
          </cell>
          <cell r="S619">
            <v>0</v>
          </cell>
          <cell r="T619" t="str">
            <v>nem</v>
          </cell>
          <cell r="U619" t="str">
            <v>nem</v>
          </cell>
          <cell r="Y619" t="str">
            <v>TOPNP224     22.00</v>
          </cell>
          <cell r="AB619">
            <v>6</v>
          </cell>
          <cell r="AC619" t="str">
            <v>DEDASZ_580  22.000</v>
          </cell>
          <cell r="AD619">
            <v>52231</v>
          </cell>
          <cell r="AF619">
            <v>53327</v>
          </cell>
          <cell r="BQ619" t="str">
            <v>54/2024 kormány rendelet</v>
          </cell>
        </row>
        <row r="620">
          <cell r="A620" t="str">
            <v>EDE-240059</v>
          </cell>
          <cell r="B620" t="str">
            <v>Maximum Express Kft.</v>
          </cell>
          <cell r="C620" t="str">
            <v>Taszár, Zimány</v>
          </cell>
          <cell r="D620" t="str">
            <v>kiesett</v>
          </cell>
          <cell r="E620" t="str">
            <v>2026. december</v>
          </cell>
          <cell r="F620" t="str">
            <v>DÉDÁSZ</v>
          </cell>
          <cell r="G620" t="str">
            <v>TOPN</v>
          </cell>
          <cell r="H620">
            <v>50</v>
          </cell>
          <cell r="I620">
            <v>132</v>
          </cell>
          <cell r="J620" t="str">
            <v>igen</v>
          </cell>
          <cell r="K620" t="str">
            <v>-</v>
          </cell>
          <cell r="L620" t="str">
            <v>BATTERYSTRG</v>
          </cell>
          <cell r="N620" t="str">
            <v>nem</v>
          </cell>
          <cell r="O620" t="str">
            <v>nem</v>
          </cell>
          <cell r="P620">
            <v>50</v>
          </cell>
          <cell r="Q620">
            <v>5.16</v>
          </cell>
          <cell r="R620" t="str">
            <v>nem</v>
          </cell>
          <cell r="S620">
            <v>100</v>
          </cell>
          <cell r="T620" t="str">
            <v>nem</v>
          </cell>
          <cell r="U620" t="str">
            <v>nem</v>
          </cell>
          <cell r="Y620" t="str">
            <v>TOPNP224     22.00</v>
          </cell>
          <cell r="AB620">
            <v>6</v>
          </cell>
          <cell r="AC620" t="str">
            <v>DEDASZ_580  22.000</v>
          </cell>
          <cell r="AD620">
            <v>52231</v>
          </cell>
          <cell r="AF620">
            <v>53327</v>
          </cell>
          <cell r="BQ620" t="str">
            <v>54/2024 kormány rendelet</v>
          </cell>
        </row>
        <row r="621">
          <cell r="A621" t="str">
            <v>EDE-240060</v>
          </cell>
          <cell r="B621" t="str">
            <v>Maximum Express Kft.</v>
          </cell>
          <cell r="C621" t="str">
            <v>Taszár, Zimány</v>
          </cell>
          <cell r="D621" t="str">
            <v>kiesett</v>
          </cell>
          <cell r="E621" t="str">
            <v>2026. december</v>
          </cell>
          <cell r="F621" t="str">
            <v>DÉDÁSZ</v>
          </cell>
          <cell r="G621" t="str">
            <v>TOPN</v>
          </cell>
          <cell r="H621">
            <v>50</v>
          </cell>
          <cell r="I621">
            <v>132</v>
          </cell>
          <cell r="J621" t="str">
            <v>igen</v>
          </cell>
          <cell r="K621" t="str">
            <v>Naperőmű - PV farm</v>
          </cell>
          <cell r="L621" t="str">
            <v>SOLARPHOTOVO</v>
          </cell>
          <cell r="N621" t="str">
            <v>nem</v>
          </cell>
          <cell r="O621" t="str">
            <v>nem</v>
          </cell>
          <cell r="P621">
            <v>50</v>
          </cell>
          <cell r="Q621">
            <v>5.16</v>
          </cell>
          <cell r="R621" t="str">
            <v>nem</v>
          </cell>
          <cell r="S621">
            <v>0</v>
          </cell>
          <cell r="T621" t="str">
            <v>nem</v>
          </cell>
          <cell r="U621" t="str">
            <v>nem</v>
          </cell>
          <cell r="Y621" t="str">
            <v>TOPNP225     22.00</v>
          </cell>
          <cell r="AB621">
            <v>6</v>
          </cell>
          <cell r="AC621" t="str">
            <v>DEDASZ_581  22.000</v>
          </cell>
          <cell r="AD621">
            <v>52231</v>
          </cell>
          <cell r="AF621">
            <v>53327</v>
          </cell>
          <cell r="BQ621" t="str">
            <v>54/2024 kormány rendelet</v>
          </cell>
        </row>
        <row r="622">
          <cell r="A622" t="str">
            <v>EDE-240060</v>
          </cell>
          <cell r="B622" t="str">
            <v>Maximum Express Kft.</v>
          </cell>
          <cell r="C622" t="str">
            <v>Taszár, Zimány</v>
          </cell>
          <cell r="D622" t="str">
            <v>kiesett</v>
          </cell>
          <cell r="E622" t="str">
            <v>2026. december</v>
          </cell>
          <cell r="F622" t="str">
            <v>DÉDÁSZ</v>
          </cell>
          <cell r="G622" t="str">
            <v>TOPN</v>
          </cell>
          <cell r="H622">
            <v>50</v>
          </cell>
          <cell r="I622">
            <v>132</v>
          </cell>
          <cell r="J622" t="str">
            <v>igen</v>
          </cell>
          <cell r="K622" t="str">
            <v>-</v>
          </cell>
          <cell r="L622" t="str">
            <v>BATTERYSTRG</v>
          </cell>
          <cell r="N622" t="str">
            <v>nem</v>
          </cell>
          <cell r="O622" t="str">
            <v>nem</v>
          </cell>
          <cell r="P622">
            <v>50</v>
          </cell>
          <cell r="Q622">
            <v>5.16</v>
          </cell>
          <cell r="R622" t="str">
            <v>nem</v>
          </cell>
          <cell r="S622">
            <v>100</v>
          </cell>
          <cell r="T622" t="str">
            <v>nem</v>
          </cell>
          <cell r="U622" t="str">
            <v>nem</v>
          </cell>
          <cell r="Y622" t="str">
            <v>TOPNP225     22.00</v>
          </cell>
          <cell r="AB622">
            <v>6</v>
          </cell>
          <cell r="AC622" t="str">
            <v>DEDASZ_581  22.000</v>
          </cell>
          <cell r="AD622">
            <v>52231</v>
          </cell>
          <cell r="AF622">
            <v>53327</v>
          </cell>
          <cell r="BQ622" t="str">
            <v>54/2024 kormány rendelet</v>
          </cell>
        </row>
        <row r="623">
          <cell r="A623" t="str">
            <v>EDE-240061</v>
          </cell>
          <cell r="B623" t="str">
            <v>Maximum Express Kft.</v>
          </cell>
          <cell r="C623" t="str">
            <v>Taszár, Zimány</v>
          </cell>
          <cell r="D623" t="str">
            <v>kiesett</v>
          </cell>
          <cell r="E623" t="str">
            <v>2026. december</v>
          </cell>
          <cell r="F623" t="str">
            <v>DÉDÁSZ</v>
          </cell>
          <cell r="G623" t="str">
            <v>TOPN</v>
          </cell>
          <cell r="H623">
            <v>50</v>
          </cell>
          <cell r="I623">
            <v>132</v>
          </cell>
          <cell r="J623" t="str">
            <v>igen</v>
          </cell>
          <cell r="K623" t="str">
            <v>Naperőmű - PV farm</v>
          </cell>
          <cell r="L623" t="str">
            <v>SOLARPHOTOVO</v>
          </cell>
          <cell r="N623" t="str">
            <v>nem</v>
          </cell>
          <cell r="O623" t="str">
            <v>nem</v>
          </cell>
          <cell r="P623">
            <v>50</v>
          </cell>
          <cell r="Q623">
            <v>5.16</v>
          </cell>
          <cell r="R623" t="str">
            <v>nem</v>
          </cell>
          <cell r="S623">
            <v>0</v>
          </cell>
          <cell r="T623" t="str">
            <v>nem</v>
          </cell>
          <cell r="U623" t="str">
            <v>nem</v>
          </cell>
          <cell r="Y623" t="str">
            <v>TOPNP226     22.00</v>
          </cell>
          <cell r="AB623">
            <v>6</v>
          </cell>
          <cell r="AC623" t="str">
            <v>DEDASZ_582  22.000</v>
          </cell>
          <cell r="AD623">
            <v>52231</v>
          </cell>
          <cell r="AF623">
            <v>53327</v>
          </cell>
          <cell r="BQ623" t="str">
            <v>54/2024 kormány rendelet</v>
          </cell>
        </row>
        <row r="624">
          <cell r="A624" t="str">
            <v>EDE-240061</v>
          </cell>
          <cell r="B624" t="str">
            <v>Maximum Express Kft.</v>
          </cell>
          <cell r="C624" t="str">
            <v>Taszár, Zimány</v>
          </cell>
          <cell r="D624" t="str">
            <v>kiesett</v>
          </cell>
          <cell r="E624" t="str">
            <v>2026. december</v>
          </cell>
          <cell r="F624" t="str">
            <v>DÉDÁSZ</v>
          </cell>
          <cell r="G624" t="str">
            <v>TOPN</v>
          </cell>
          <cell r="H624">
            <v>50</v>
          </cell>
          <cell r="I624">
            <v>132</v>
          </cell>
          <cell r="J624" t="str">
            <v>igen</v>
          </cell>
          <cell r="K624" t="str">
            <v>-</v>
          </cell>
          <cell r="L624" t="str">
            <v>BATTERYSTRG</v>
          </cell>
          <cell r="N624" t="str">
            <v>nem</v>
          </cell>
          <cell r="O624" t="str">
            <v>nem</v>
          </cell>
          <cell r="P624">
            <v>50</v>
          </cell>
          <cell r="Q624">
            <v>5.16</v>
          </cell>
          <cell r="R624" t="str">
            <v>nem</v>
          </cell>
          <cell r="S624">
            <v>100</v>
          </cell>
          <cell r="T624" t="str">
            <v>nem</v>
          </cell>
          <cell r="U624" t="str">
            <v>nem</v>
          </cell>
          <cell r="Y624" t="str">
            <v>TOPNP226     22.00</v>
          </cell>
          <cell r="AB624">
            <v>6</v>
          </cell>
          <cell r="AC624" t="str">
            <v>DEDASZ_582  22.000</v>
          </cell>
          <cell r="AD624">
            <v>52231</v>
          </cell>
          <cell r="AF624">
            <v>53327</v>
          </cell>
          <cell r="BQ624" t="str">
            <v>54/2024 kormány rendelet</v>
          </cell>
        </row>
        <row r="625">
          <cell r="A625" t="str">
            <v>EDE-240062</v>
          </cell>
          <cell r="B625" t="str">
            <v>Maximum Express Kft.</v>
          </cell>
          <cell r="C625" t="str">
            <v>Taszár, Zimány</v>
          </cell>
          <cell r="D625" t="str">
            <v>kiesett</v>
          </cell>
          <cell r="E625" t="str">
            <v>2026. december</v>
          </cell>
          <cell r="F625" t="str">
            <v>DÉDÁSZ</v>
          </cell>
          <cell r="G625" t="str">
            <v>TOPN</v>
          </cell>
          <cell r="H625">
            <v>50</v>
          </cell>
          <cell r="I625">
            <v>132</v>
          </cell>
          <cell r="J625" t="str">
            <v>igen</v>
          </cell>
          <cell r="K625" t="str">
            <v>Naperőmű - PV farm</v>
          </cell>
          <cell r="L625" t="str">
            <v>SOLARPHOTOVO</v>
          </cell>
          <cell r="N625" t="str">
            <v>nem</v>
          </cell>
          <cell r="O625" t="str">
            <v>nem</v>
          </cell>
          <cell r="P625">
            <v>50</v>
          </cell>
          <cell r="Q625">
            <v>5.16</v>
          </cell>
          <cell r="R625" t="str">
            <v>nem</v>
          </cell>
          <cell r="S625">
            <v>0</v>
          </cell>
          <cell r="T625" t="str">
            <v>nem</v>
          </cell>
          <cell r="U625" t="str">
            <v>nem</v>
          </cell>
          <cell r="Y625" t="str">
            <v>TOPNP227     22.00</v>
          </cell>
          <cell r="AB625">
            <v>6</v>
          </cell>
          <cell r="AC625" t="str">
            <v>DEDASZ_583  22.000</v>
          </cell>
          <cell r="AD625">
            <v>52231</v>
          </cell>
          <cell r="AF625">
            <v>53327</v>
          </cell>
          <cell r="BQ625" t="str">
            <v>54/2024 kormány rendelet</v>
          </cell>
        </row>
        <row r="626">
          <cell r="A626" t="str">
            <v>EDE-240062</v>
          </cell>
          <cell r="B626" t="str">
            <v>Maximum Express Kft.</v>
          </cell>
          <cell r="C626" t="str">
            <v>Taszár, Zimány</v>
          </cell>
          <cell r="D626" t="str">
            <v>kiesett</v>
          </cell>
          <cell r="E626" t="str">
            <v>2026. december</v>
          </cell>
          <cell r="F626" t="str">
            <v>DÉDÁSZ</v>
          </cell>
          <cell r="G626" t="str">
            <v>TOPN</v>
          </cell>
          <cell r="H626">
            <v>50</v>
          </cell>
          <cell r="I626">
            <v>132</v>
          </cell>
          <cell r="J626" t="str">
            <v>igen</v>
          </cell>
          <cell r="K626" t="str">
            <v>-</v>
          </cell>
          <cell r="L626" t="str">
            <v>BATTERYSTRG</v>
          </cell>
          <cell r="N626" t="str">
            <v>nem</v>
          </cell>
          <cell r="O626" t="str">
            <v>nem</v>
          </cell>
          <cell r="P626">
            <v>50</v>
          </cell>
          <cell r="Q626">
            <v>5.16</v>
          </cell>
          <cell r="R626" t="str">
            <v>nem</v>
          </cell>
          <cell r="S626">
            <v>100</v>
          </cell>
          <cell r="T626" t="str">
            <v>nem</v>
          </cell>
          <cell r="U626" t="str">
            <v>nem</v>
          </cell>
          <cell r="Y626" t="str">
            <v>TOPNP227     22.00</v>
          </cell>
          <cell r="AB626">
            <v>6</v>
          </cell>
          <cell r="AC626" t="str">
            <v>DEDASZ_583  22.000</v>
          </cell>
          <cell r="AD626">
            <v>52231</v>
          </cell>
          <cell r="AF626">
            <v>53327</v>
          </cell>
          <cell r="BQ626" t="str">
            <v>54/2024 kormány rendelet</v>
          </cell>
        </row>
        <row r="627">
          <cell r="A627" t="str">
            <v>EDE-240063</v>
          </cell>
          <cell r="B627" t="str">
            <v>SunSpecs Kft.</v>
          </cell>
          <cell r="C627" t="str">
            <v>Pécs</v>
          </cell>
          <cell r="D627" t="str">
            <v>elutasított</v>
          </cell>
          <cell r="E627" t="str">
            <v>2026. június</v>
          </cell>
          <cell r="F627" t="str">
            <v>DÉDÁSZ</v>
          </cell>
          <cell r="G627" t="str">
            <v>x</v>
          </cell>
          <cell r="H627">
            <v>2.2999999999999998</v>
          </cell>
          <cell r="I627" t="str">
            <v>x</v>
          </cell>
          <cell r="J627" t="str">
            <v>igen</v>
          </cell>
          <cell r="K627" t="str">
            <v>-</v>
          </cell>
          <cell r="L627" t="str">
            <v>BATTERYSTRG</v>
          </cell>
          <cell r="N627" t="str">
            <v>nem</v>
          </cell>
          <cell r="O627" t="str">
            <v>nem</v>
          </cell>
          <cell r="P627">
            <v>0</v>
          </cell>
          <cell r="Q627">
            <v>2.2999999999999998</v>
          </cell>
          <cell r="R627" t="str">
            <v>nem</v>
          </cell>
          <cell r="S627">
            <v>4.7</v>
          </cell>
          <cell r="T627" t="str">
            <v>nem</v>
          </cell>
          <cell r="U627" t="str">
            <v>igen</v>
          </cell>
          <cell r="AF627">
            <v>49309</v>
          </cell>
          <cell r="BQ627" t="str">
            <v>Eljáráson kívüli igény</v>
          </cell>
        </row>
        <row r="628">
          <cell r="A628" t="str">
            <v>EDE-240064</v>
          </cell>
          <cell r="B628" t="str">
            <v>NAPOSTAG Kft.</v>
          </cell>
          <cell r="C628" t="str">
            <v>Kisapostag</v>
          </cell>
          <cell r="D628" t="str">
            <v>elutasított</v>
          </cell>
          <cell r="E628" t="str">
            <v>x</v>
          </cell>
          <cell r="F628" t="str">
            <v>DÉDÁSZ</v>
          </cell>
          <cell r="G628" t="str">
            <v>x</v>
          </cell>
          <cell r="H628">
            <v>0.499</v>
          </cell>
          <cell r="I628" t="str">
            <v>x</v>
          </cell>
          <cell r="J628" t="str">
            <v>igen</v>
          </cell>
          <cell r="K628" t="str">
            <v>Naperőmű - PV farm</v>
          </cell>
          <cell r="L628" t="str">
            <v>SOLARPHOTOVO</v>
          </cell>
          <cell r="N628" t="str">
            <v>nem</v>
          </cell>
          <cell r="O628" t="str">
            <v>nem</v>
          </cell>
          <cell r="P628">
            <v>0</v>
          </cell>
          <cell r="Q628">
            <v>0</v>
          </cell>
          <cell r="R628" t="str">
            <v>nem</v>
          </cell>
          <cell r="S628">
            <v>0</v>
          </cell>
          <cell r="T628" t="str">
            <v>pénzügyi biztosíték</v>
          </cell>
          <cell r="U628" t="str">
            <v>nem</v>
          </cell>
          <cell r="AB628">
            <v>0</v>
          </cell>
          <cell r="AF628">
            <v>49309</v>
          </cell>
          <cell r="BQ628" t="str">
            <v>Hiányos igénybejelentés</v>
          </cell>
        </row>
        <row r="629">
          <cell r="A629" t="str">
            <v>EDE-240065</v>
          </cell>
          <cell r="B629" t="str">
            <v>Aliscadarca Ray Kft.</v>
          </cell>
          <cell r="C629" t="str">
            <v>Baracs</v>
          </cell>
          <cell r="D629" t="str">
            <v>elutasított</v>
          </cell>
          <cell r="E629" t="str">
            <v>2026. június</v>
          </cell>
          <cell r="F629" t="str">
            <v>DÉDÁSZ</v>
          </cell>
          <cell r="G629" t="str">
            <v>x</v>
          </cell>
          <cell r="H629">
            <v>4.99</v>
          </cell>
          <cell r="I629" t="str">
            <v>x</v>
          </cell>
          <cell r="J629" t="str">
            <v>igen</v>
          </cell>
          <cell r="K629" t="str">
            <v>Naperőmű - PV farm</v>
          </cell>
          <cell r="L629" t="str">
            <v>SOLARPHOTOVO</v>
          </cell>
          <cell r="N629" t="str">
            <v>nem</v>
          </cell>
          <cell r="O629" t="str">
            <v>nem</v>
          </cell>
          <cell r="P629">
            <v>4.99</v>
          </cell>
          <cell r="Q629">
            <v>4.99E-2</v>
          </cell>
          <cell r="R629" t="str">
            <v>nem</v>
          </cell>
          <cell r="S629">
            <v>0</v>
          </cell>
          <cell r="T629" t="str">
            <v>nem</v>
          </cell>
          <cell r="U629" t="str">
            <v>nem</v>
          </cell>
          <cell r="AF629">
            <v>49309</v>
          </cell>
          <cell r="BQ629" t="str">
            <v>Igénybejelentési biztosíték fizetés elmaradása</v>
          </cell>
        </row>
        <row r="630">
          <cell r="A630" t="str">
            <v>EDE-240066</v>
          </cell>
          <cell r="B630" t="str">
            <v>3D Lézertechnika Zrt.</v>
          </cell>
          <cell r="C630" t="str">
            <v>Paks</v>
          </cell>
          <cell r="D630" t="str">
            <v>elutasított</v>
          </cell>
          <cell r="E630" t="str">
            <v>2026. december</v>
          </cell>
          <cell r="F630" t="str">
            <v>DÉDÁSZ</v>
          </cell>
          <cell r="G630" t="str">
            <v>x</v>
          </cell>
          <cell r="H630">
            <v>300</v>
          </cell>
          <cell r="I630" t="str">
            <v>x</v>
          </cell>
          <cell r="J630" t="str">
            <v>igen</v>
          </cell>
          <cell r="K630" t="str">
            <v>-</v>
          </cell>
          <cell r="L630" t="str">
            <v>BATTERYSTRG</v>
          </cell>
          <cell r="N630" t="str">
            <v>nem</v>
          </cell>
          <cell r="O630" t="str">
            <v>nem</v>
          </cell>
          <cell r="P630">
            <v>0</v>
          </cell>
          <cell r="Q630">
            <v>300</v>
          </cell>
          <cell r="R630" t="str">
            <v>igen</v>
          </cell>
          <cell r="S630">
            <v>600</v>
          </cell>
          <cell r="T630" t="str">
            <v>nem</v>
          </cell>
          <cell r="U630" t="str">
            <v>nem</v>
          </cell>
          <cell r="AF630">
            <v>49309</v>
          </cell>
          <cell r="BQ630" t="str">
            <v>Eljáráson kívüli igény</v>
          </cell>
        </row>
        <row r="631">
          <cell r="A631" t="str">
            <v>EDE-240067</v>
          </cell>
          <cell r="B631" t="str">
            <v>Update Food Zrt.</v>
          </cell>
          <cell r="C631" t="str">
            <v>Adony</v>
          </cell>
          <cell r="D631" t="str">
            <v>elutasított</v>
          </cell>
          <cell r="E631" t="str">
            <v>2026. június</v>
          </cell>
          <cell r="F631" t="str">
            <v>DÉDÁSZ</v>
          </cell>
          <cell r="G631" t="str">
            <v>x</v>
          </cell>
          <cell r="H631">
            <v>4.9800000000000004</v>
          </cell>
          <cell r="I631" t="str">
            <v>x</v>
          </cell>
          <cell r="J631" t="str">
            <v>igen</v>
          </cell>
          <cell r="K631" t="str">
            <v>Naperőmű - PV farm</v>
          </cell>
          <cell r="L631" t="str">
            <v>SOLARPHOTOVO</v>
          </cell>
          <cell r="N631" t="str">
            <v>nem</v>
          </cell>
          <cell r="O631" t="str">
            <v>nem</v>
          </cell>
          <cell r="P631">
            <v>4.9800000000000004</v>
          </cell>
          <cell r="Q631">
            <v>0.25</v>
          </cell>
          <cell r="R631" t="str">
            <v>nem</v>
          </cell>
          <cell r="S631">
            <v>0</v>
          </cell>
          <cell r="T631" t="str">
            <v>nem</v>
          </cell>
          <cell r="U631" t="str">
            <v>nem</v>
          </cell>
          <cell r="AF631">
            <v>49309</v>
          </cell>
          <cell r="BQ631" t="str">
            <v>Más hálózati engedélyesnek fizették az igénybejelentési biztosítékot.</v>
          </cell>
        </row>
        <row r="632">
          <cell r="A632" t="str">
            <v>EDE-240067</v>
          </cell>
          <cell r="B632" t="str">
            <v>Update Food Zrt.</v>
          </cell>
          <cell r="C632" t="str">
            <v>Adony</v>
          </cell>
          <cell r="D632" t="str">
            <v>elutasított</v>
          </cell>
          <cell r="E632" t="str">
            <v>2026. június</v>
          </cell>
          <cell r="F632" t="str">
            <v>DÉDÁSZ</v>
          </cell>
          <cell r="G632" t="str">
            <v>x</v>
          </cell>
          <cell r="H632">
            <v>1</v>
          </cell>
          <cell r="I632" t="str">
            <v>x</v>
          </cell>
          <cell r="J632" t="str">
            <v>igen</v>
          </cell>
          <cell r="K632" t="str">
            <v>-</v>
          </cell>
          <cell r="L632" t="str">
            <v>BATTERYSTRG</v>
          </cell>
          <cell r="N632" t="str">
            <v>nem</v>
          </cell>
          <cell r="O632" t="str">
            <v>nem</v>
          </cell>
          <cell r="P632">
            <v>4.9800000000000004</v>
          </cell>
          <cell r="Q632">
            <v>0.25</v>
          </cell>
          <cell r="R632" t="str">
            <v>nem</v>
          </cell>
          <cell r="S632">
            <v>3</v>
          </cell>
          <cell r="T632" t="str">
            <v>nem</v>
          </cell>
          <cell r="U632" t="str">
            <v>nem</v>
          </cell>
          <cell r="AF632">
            <v>49309</v>
          </cell>
          <cell r="BQ632" t="str">
            <v>Más hálózati engedélyesnek fizették az igénybejelentési biztosítékot.</v>
          </cell>
        </row>
        <row r="633">
          <cell r="A633" t="str">
            <v>EDE-240068</v>
          </cell>
          <cell r="B633" t="str">
            <v>MBT Holding Kft.</v>
          </cell>
          <cell r="C633" t="str">
            <v>Adony</v>
          </cell>
          <cell r="D633" t="str">
            <v>elutasított</v>
          </cell>
          <cell r="E633" t="str">
            <v>2026. június</v>
          </cell>
          <cell r="F633" t="str">
            <v>DÉDÁSZ</v>
          </cell>
          <cell r="G633" t="str">
            <v>x</v>
          </cell>
          <cell r="H633">
            <v>4.9800000000000004</v>
          </cell>
          <cell r="I633" t="str">
            <v>x</v>
          </cell>
          <cell r="J633" t="str">
            <v>igen</v>
          </cell>
          <cell r="K633" t="str">
            <v>Naperőmű - PV farm</v>
          </cell>
          <cell r="L633" t="str">
            <v>SOLARPHOTOVO</v>
          </cell>
          <cell r="N633" t="str">
            <v>nem</v>
          </cell>
          <cell r="O633" t="str">
            <v>nem</v>
          </cell>
          <cell r="P633">
            <v>4.9800000000000004</v>
          </cell>
          <cell r="Q633">
            <v>0.25</v>
          </cell>
          <cell r="R633" t="str">
            <v>nem</v>
          </cell>
          <cell r="S633">
            <v>0</v>
          </cell>
          <cell r="T633" t="str">
            <v>nem</v>
          </cell>
          <cell r="U633" t="str">
            <v>nem</v>
          </cell>
          <cell r="AF633">
            <v>49309</v>
          </cell>
          <cell r="BQ633" t="str">
            <v>Más hálózati engedélyesnek fizették az igénybejelentési biztosítékot.</v>
          </cell>
        </row>
        <row r="634">
          <cell r="A634" t="str">
            <v>EDE-240068</v>
          </cell>
          <cell r="B634" t="str">
            <v>MBT Holding Kft.</v>
          </cell>
          <cell r="C634" t="str">
            <v>Adony</v>
          </cell>
          <cell r="D634" t="str">
            <v>elutasított</v>
          </cell>
          <cell r="E634" t="str">
            <v>2026. június</v>
          </cell>
          <cell r="F634" t="str">
            <v>DÉDÁSZ</v>
          </cell>
          <cell r="G634" t="str">
            <v>x</v>
          </cell>
          <cell r="H634">
            <v>1</v>
          </cell>
          <cell r="I634" t="str">
            <v>x</v>
          </cell>
          <cell r="J634" t="str">
            <v>igen</v>
          </cell>
          <cell r="K634" t="str">
            <v>-</v>
          </cell>
          <cell r="L634" t="str">
            <v>BATTERYSTRG</v>
          </cell>
          <cell r="N634" t="str">
            <v>nem</v>
          </cell>
          <cell r="O634" t="str">
            <v>nem</v>
          </cell>
          <cell r="P634">
            <v>4.9800000000000004</v>
          </cell>
          <cell r="Q634">
            <v>0.25</v>
          </cell>
          <cell r="R634" t="str">
            <v>nem</v>
          </cell>
          <cell r="S634">
            <v>3</v>
          </cell>
          <cell r="T634" t="str">
            <v>nem</v>
          </cell>
          <cell r="U634" t="str">
            <v>nem</v>
          </cell>
          <cell r="AF634">
            <v>49309</v>
          </cell>
          <cell r="BQ634" t="str">
            <v>Más hálózati engedélyesnek fizették az igénybejelentési biztosítékot.</v>
          </cell>
        </row>
        <row r="635">
          <cell r="A635" t="str">
            <v>EDE-240069</v>
          </cell>
          <cell r="B635" t="str">
            <v>Adony Logisztikai Központ Kft.</v>
          </cell>
          <cell r="C635" t="str">
            <v>Adony</v>
          </cell>
          <cell r="D635" t="str">
            <v>elutasított</v>
          </cell>
          <cell r="E635" t="str">
            <v>2024. május</v>
          </cell>
          <cell r="F635" t="str">
            <v>DÉDÁSZ</v>
          </cell>
          <cell r="G635" t="str">
            <v>x</v>
          </cell>
          <cell r="H635">
            <v>0.13500000000000001</v>
          </cell>
          <cell r="I635" t="str">
            <v>x</v>
          </cell>
          <cell r="J635" t="str">
            <v>igen</v>
          </cell>
          <cell r="K635" t="str">
            <v>Naperőmű - PV farm</v>
          </cell>
          <cell r="L635" t="str">
            <v>SOLARPHOTOVO</v>
          </cell>
          <cell r="N635" t="str">
            <v>nem</v>
          </cell>
          <cell r="O635" t="str">
            <v>nem</v>
          </cell>
          <cell r="P635">
            <v>0.13500000000000001</v>
          </cell>
          <cell r="Q635">
            <v>0.05</v>
          </cell>
          <cell r="R635" t="str">
            <v>nem</v>
          </cell>
          <cell r="S635">
            <v>0</v>
          </cell>
          <cell r="T635" t="str">
            <v>nem</v>
          </cell>
          <cell r="U635" t="str">
            <v>nem</v>
          </cell>
          <cell r="AF635">
            <v>49309</v>
          </cell>
          <cell r="BQ635" t="str">
            <v>Hiányos igénybejelentés</v>
          </cell>
        </row>
        <row r="636">
          <cell r="A636" t="str">
            <v>EDE-240070</v>
          </cell>
          <cell r="B636" t="str">
            <v>E.Z. Domb Kft.</v>
          </cell>
          <cell r="C636" t="str">
            <v>Alsónyék</v>
          </cell>
          <cell r="D636" t="str">
            <v>elutasított</v>
          </cell>
          <cell r="E636" t="str">
            <v>2025. december</v>
          </cell>
          <cell r="F636" t="str">
            <v>DÉDÁSZ</v>
          </cell>
          <cell r="G636" t="str">
            <v>x</v>
          </cell>
          <cell r="H636">
            <v>5</v>
          </cell>
          <cell r="I636" t="str">
            <v>x</v>
          </cell>
          <cell r="J636" t="str">
            <v>igen</v>
          </cell>
          <cell r="K636" t="str">
            <v>Naperőmű - PV farm</v>
          </cell>
          <cell r="L636" t="str">
            <v>SOLARPHOTOVO</v>
          </cell>
          <cell r="N636" t="str">
            <v>nem</v>
          </cell>
          <cell r="O636" t="str">
            <v>nem</v>
          </cell>
          <cell r="P636">
            <v>5</v>
          </cell>
          <cell r="Q636">
            <v>0.15</v>
          </cell>
          <cell r="R636" t="str">
            <v>nem</v>
          </cell>
          <cell r="S636">
            <v>0</v>
          </cell>
          <cell r="T636" t="str">
            <v>nem</v>
          </cell>
          <cell r="U636" t="str">
            <v>nem</v>
          </cell>
          <cell r="AF636">
            <v>49309</v>
          </cell>
          <cell r="BQ636" t="str">
            <v>Hiányos igénybejelentés</v>
          </cell>
        </row>
        <row r="637">
          <cell r="A637" t="str">
            <v>EDE-240071</v>
          </cell>
          <cell r="B637" t="str">
            <v>Privátadó 2005 Kft.</v>
          </cell>
          <cell r="C637" t="str">
            <v>Kőröshegy</v>
          </cell>
          <cell r="D637" t="str">
            <v>elutasított</v>
          </cell>
          <cell r="E637" t="str">
            <v>2025. április</v>
          </cell>
          <cell r="F637" t="str">
            <v>DÉDÁSZ</v>
          </cell>
          <cell r="G637" t="str">
            <v>x</v>
          </cell>
          <cell r="H637">
            <v>0.9</v>
          </cell>
          <cell r="I637" t="str">
            <v>x</v>
          </cell>
          <cell r="J637" t="str">
            <v>igen</v>
          </cell>
          <cell r="K637" t="str">
            <v>Naperőmű - PV farm</v>
          </cell>
          <cell r="L637" t="str">
            <v>SOLARPHOTOVO</v>
          </cell>
          <cell r="N637" t="str">
            <v>nem</v>
          </cell>
          <cell r="O637" t="str">
            <v>nem</v>
          </cell>
          <cell r="P637">
            <v>0.9</v>
          </cell>
          <cell r="Q637">
            <v>0.03</v>
          </cell>
          <cell r="R637" t="str">
            <v>nem</v>
          </cell>
          <cell r="S637">
            <v>0</v>
          </cell>
          <cell r="T637" t="str">
            <v>nem</v>
          </cell>
          <cell r="U637" t="str">
            <v>nem</v>
          </cell>
          <cell r="AF637">
            <v>49309</v>
          </cell>
          <cell r="BQ637" t="str">
            <v>Hiányos igénybejelentés</v>
          </cell>
        </row>
        <row r="638">
          <cell r="A638" t="str">
            <v>EDE-240072</v>
          </cell>
          <cell r="B638" t="str">
            <v>VIP Electric Kft.</v>
          </cell>
          <cell r="C638" t="str">
            <v>Somogyudvarhely</v>
          </cell>
          <cell r="D638" t="str">
            <v>elutasított</v>
          </cell>
          <cell r="E638" t="str">
            <v>2026. január</v>
          </cell>
          <cell r="F638" t="str">
            <v>DÉDÁSZ</v>
          </cell>
          <cell r="G638" t="str">
            <v>x</v>
          </cell>
          <cell r="H638">
            <v>3.5</v>
          </cell>
          <cell r="I638" t="str">
            <v>x</v>
          </cell>
          <cell r="J638" t="str">
            <v>igen</v>
          </cell>
          <cell r="K638" t="str">
            <v>Naperőmű - PV farm</v>
          </cell>
          <cell r="L638" t="str">
            <v>SOLARPHOTOVO</v>
          </cell>
          <cell r="N638" t="str">
            <v>nem</v>
          </cell>
          <cell r="O638" t="str">
            <v>nem</v>
          </cell>
          <cell r="P638">
            <v>3.5</v>
          </cell>
          <cell r="Q638">
            <v>1.05</v>
          </cell>
          <cell r="R638" t="str">
            <v>nem</v>
          </cell>
          <cell r="S638">
            <v>0</v>
          </cell>
          <cell r="T638" t="str">
            <v>nem</v>
          </cell>
          <cell r="U638" t="str">
            <v>nem</v>
          </cell>
          <cell r="AF638">
            <v>49309</v>
          </cell>
          <cell r="BQ638" t="str">
            <v>Igénybejelentési biztosíték fizetés elmaradása</v>
          </cell>
        </row>
        <row r="639">
          <cell r="A639" t="str">
            <v>EDE-240072</v>
          </cell>
          <cell r="B639" t="str">
            <v>VIP Electric Kft.</v>
          </cell>
          <cell r="C639" t="str">
            <v>Somogyudvarhely</v>
          </cell>
          <cell r="D639" t="str">
            <v>elutasított</v>
          </cell>
          <cell r="E639" t="str">
            <v>2026. január</v>
          </cell>
          <cell r="F639" t="str">
            <v>DÉDÁSZ</v>
          </cell>
          <cell r="G639" t="str">
            <v>x</v>
          </cell>
          <cell r="H639">
            <v>1.05</v>
          </cell>
          <cell r="I639" t="str">
            <v>x</v>
          </cell>
          <cell r="J639" t="str">
            <v>igen</v>
          </cell>
          <cell r="K639" t="str">
            <v>-</v>
          </cell>
          <cell r="L639" t="str">
            <v>BATTERYSTRG</v>
          </cell>
          <cell r="N639" t="str">
            <v>nem</v>
          </cell>
          <cell r="O639" t="str">
            <v>nem</v>
          </cell>
          <cell r="P639">
            <v>3.5</v>
          </cell>
          <cell r="Q639">
            <v>1.05</v>
          </cell>
          <cell r="R639" t="str">
            <v>nem</v>
          </cell>
          <cell r="S639">
            <v>2.1</v>
          </cell>
          <cell r="T639" t="str">
            <v>nem</v>
          </cell>
          <cell r="U639" t="str">
            <v>nem</v>
          </cell>
          <cell r="AF639">
            <v>49309</v>
          </cell>
          <cell r="BQ639" t="str">
            <v>Igénybejelentési biztosíték fizetés elmaradása</v>
          </cell>
        </row>
        <row r="640">
          <cell r="A640" t="str">
            <v>EDE-240073</v>
          </cell>
          <cell r="B640" t="str">
            <v>Szűcs József e. v.</v>
          </cell>
          <cell r="C640" t="str">
            <v>Balatonendréd</v>
          </cell>
          <cell r="D640" t="str">
            <v>elutasított</v>
          </cell>
          <cell r="E640" t="str">
            <v>x</v>
          </cell>
          <cell r="F640" t="str">
            <v>DÉDÁSZ</v>
          </cell>
          <cell r="G640" t="str">
            <v>x</v>
          </cell>
          <cell r="H640">
            <v>0.497</v>
          </cell>
          <cell r="I640" t="str">
            <v>x</v>
          </cell>
          <cell r="J640" t="str">
            <v>igen</v>
          </cell>
          <cell r="K640" t="str">
            <v>Naperőmű - PV farm</v>
          </cell>
          <cell r="L640" t="str">
            <v>SOLARPHOTOVO</v>
          </cell>
          <cell r="N640" t="str">
            <v>nem</v>
          </cell>
          <cell r="O640" t="str">
            <v>nem</v>
          </cell>
          <cell r="P640">
            <v>0.497</v>
          </cell>
          <cell r="Q640">
            <v>0</v>
          </cell>
          <cell r="R640" t="str">
            <v>nem</v>
          </cell>
          <cell r="S640">
            <v>0</v>
          </cell>
          <cell r="T640" t="str">
            <v>pénzügyi biztosíték</v>
          </cell>
          <cell r="U640" t="str">
            <v>nem</v>
          </cell>
          <cell r="AB640">
            <v>0</v>
          </cell>
          <cell r="AF640">
            <v>49309</v>
          </cell>
          <cell r="BQ640" t="str">
            <v>Nem megfelelő e-mail címre küldte az igénybejelentést</v>
          </cell>
        </row>
        <row r="641">
          <cell r="A641" t="str">
            <v>EDE-240074</v>
          </cell>
          <cell r="B641" t="str">
            <v>Szűcs József őstermelő</v>
          </cell>
          <cell r="C641" t="str">
            <v>Balatonendréd</v>
          </cell>
          <cell r="D641" t="str">
            <v>elutasított</v>
          </cell>
          <cell r="E641" t="str">
            <v>x</v>
          </cell>
          <cell r="F641" t="str">
            <v>DÉDÁSZ</v>
          </cell>
          <cell r="G641" t="str">
            <v>x</v>
          </cell>
          <cell r="H641">
            <v>0.497</v>
          </cell>
          <cell r="I641" t="str">
            <v>x</v>
          </cell>
          <cell r="J641" t="str">
            <v>igen</v>
          </cell>
          <cell r="K641" t="str">
            <v>Naperőmű - PV farm</v>
          </cell>
          <cell r="L641" t="str">
            <v>SOLARPHOTOVO</v>
          </cell>
          <cell r="N641" t="str">
            <v>nem</v>
          </cell>
          <cell r="O641" t="str">
            <v>nem</v>
          </cell>
          <cell r="P641">
            <v>0.497</v>
          </cell>
          <cell r="Q641">
            <v>0</v>
          </cell>
          <cell r="R641" t="str">
            <v>nem</v>
          </cell>
          <cell r="S641">
            <v>0</v>
          </cell>
          <cell r="T641" t="str">
            <v>pénzügyi biztosíték</v>
          </cell>
          <cell r="U641" t="str">
            <v>nem</v>
          </cell>
          <cell r="AB641">
            <v>0</v>
          </cell>
          <cell r="AF641">
            <v>49309</v>
          </cell>
          <cell r="BQ641" t="str">
            <v>Nem megfelelő e-mail címre küldte az igénybejelentést</v>
          </cell>
        </row>
        <row r="642">
          <cell r="A642" t="str">
            <v>EDE-240075</v>
          </cell>
          <cell r="B642" t="str">
            <v>ENERGREEN KFT.</v>
          </cell>
          <cell r="C642" t="str">
            <v>Balatonszabadi</v>
          </cell>
          <cell r="D642" t="str">
            <v>kiesett</v>
          </cell>
          <cell r="E642" t="str">
            <v>x</v>
          </cell>
          <cell r="F642" t="str">
            <v>DÉDÁSZ</v>
          </cell>
          <cell r="G642" t="str">
            <v>x</v>
          </cell>
          <cell r="H642">
            <v>1</v>
          </cell>
          <cell r="I642" t="str">
            <v>x</v>
          </cell>
          <cell r="J642" t="str">
            <v>igen</v>
          </cell>
          <cell r="K642" t="str">
            <v>Egyéb megújuló erőmű - biogáz</v>
          </cell>
          <cell r="L642" t="str">
            <v>OTHERRES</v>
          </cell>
          <cell r="N642" t="str">
            <v>nem</v>
          </cell>
          <cell r="O642" t="str">
            <v>nem</v>
          </cell>
          <cell r="P642">
            <v>0.85099999999999998</v>
          </cell>
          <cell r="Q642">
            <v>0.1</v>
          </cell>
          <cell r="R642" t="str">
            <v>nem</v>
          </cell>
          <cell r="S642">
            <v>0</v>
          </cell>
          <cell r="T642" t="str">
            <v>nem</v>
          </cell>
          <cell r="U642" t="str">
            <v>nem</v>
          </cell>
          <cell r="AF642">
            <v>49309</v>
          </cell>
          <cell r="BQ642" t="str">
            <v>54/2024 kormány rendelet</v>
          </cell>
        </row>
        <row r="643">
          <cell r="A643" t="str">
            <v>KE5222</v>
          </cell>
          <cell r="B643" t="str">
            <v>Geopower Engineering Kft.</v>
          </cell>
          <cell r="C643" t="str">
            <v>Zsana</v>
          </cell>
          <cell r="D643" t="str">
            <v>kiesett</v>
          </cell>
          <cell r="E643">
            <v>45717</v>
          </cell>
          <cell r="F643" t="str">
            <v>DÉMÁSZ</v>
          </cell>
          <cell r="G643" t="str">
            <v>KHAL</v>
          </cell>
          <cell r="H643">
            <v>4.2</v>
          </cell>
          <cell r="I643">
            <v>22</v>
          </cell>
          <cell r="J643" t="str">
            <v>Igen</v>
          </cell>
          <cell r="K643" t="str">
            <v>Egyéb megújuló erőmű - geotermikus</v>
          </cell>
          <cell r="L643" t="str">
            <v>OTHERRES</v>
          </cell>
          <cell r="N643" t="str">
            <v>Igen</v>
          </cell>
          <cell r="O643" t="str">
            <v>Nem</v>
          </cell>
          <cell r="P643">
            <v>3.2</v>
          </cell>
          <cell r="Q643">
            <v>3.2</v>
          </cell>
          <cell r="R643" t="str">
            <v>Nem</v>
          </cell>
          <cell r="T643" t="str">
            <v>nem</v>
          </cell>
          <cell r="U643" t="str">
            <v>nem</v>
          </cell>
          <cell r="Y643" t="str">
            <v>KHAL GY1    120.00</v>
          </cell>
          <cell r="AB643">
            <v>1</v>
          </cell>
          <cell r="AC643" t="str">
            <v>DEMASZ_122  120.00</v>
          </cell>
          <cell r="AD643" t="str">
            <v>2029Q4</v>
          </cell>
          <cell r="AE643">
            <v>47483</v>
          </cell>
          <cell r="AF643">
            <v>50040</v>
          </cell>
          <cell r="BQ643" t="str">
            <v>54/2024 kormány rendelet</v>
          </cell>
        </row>
        <row r="644">
          <cell r="A644" t="str">
            <v>KE5228</v>
          </cell>
          <cell r="B644" t="str">
            <v>Merital Vagyonkezelő Kft.</v>
          </cell>
          <cell r="C644" t="str">
            <v>Izsák</v>
          </cell>
          <cell r="D644" t="str">
            <v>kiesett</v>
          </cell>
          <cell r="E644">
            <v>45809</v>
          </cell>
          <cell r="F644" t="str">
            <v>DÉMÁSZ</v>
          </cell>
          <cell r="G644" t="str">
            <v>SZAL</v>
          </cell>
          <cell r="H644">
            <v>0.499</v>
          </cell>
          <cell r="I644">
            <v>22</v>
          </cell>
          <cell r="J644" t="str">
            <v>Igen</v>
          </cell>
          <cell r="K644" t="str">
            <v>Egyéb megújuló erőmű - hulladék</v>
          </cell>
          <cell r="L644" t="str">
            <v>OTHERRES</v>
          </cell>
          <cell r="N644" t="str">
            <v>Igen</v>
          </cell>
          <cell r="O644" t="str">
            <v>Nem</v>
          </cell>
          <cell r="P644">
            <v>0.499</v>
          </cell>
          <cell r="Q644">
            <v>0.15</v>
          </cell>
          <cell r="R644" t="str">
            <v>Nem</v>
          </cell>
          <cell r="T644" t="str">
            <v>nem</v>
          </cell>
          <cell r="U644" t="str">
            <v>nem</v>
          </cell>
          <cell r="Y644" t="str">
            <v>SZAL GY1    120.00</v>
          </cell>
          <cell r="AB644">
            <v>1</v>
          </cell>
          <cell r="AC644" t="str">
            <v>DEMASZ_123  120.00</v>
          </cell>
          <cell r="AD644" t="str">
            <v>2033Q4</v>
          </cell>
          <cell r="AE644">
            <v>48944</v>
          </cell>
          <cell r="AF644">
            <v>50040</v>
          </cell>
          <cell r="BQ644" t="str">
            <v>54/2024 kormány rendelet</v>
          </cell>
        </row>
        <row r="645">
          <cell r="A645" t="str">
            <v>KE5229</v>
          </cell>
          <cell r="B645" t="str">
            <v>Merital Vagyonkezelő Kft.</v>
          </cell>
          <cell r="C645" t="str">
            <v>Felgyő</v>
          </cell>
          <cell r="D645" t="str">
            <v>kiesett</v>
          </cell>
          <cell r="E645">
            <v>45809</v>
          </cell>
          <cell r="F645" t="str">
            <v>DÉMÁSZ</v>
          </cell>
          <cell r="G645" t="str">
            <v>CSON</v>
          </cell>
          <cell r="H645">
            <v>0.499</v>
          </cell>
          <cell r="I645">
            <v>22</v>
          </cell>
          <cell r="J645" t="str">
            <v>Igen</v>
          </cell>
          <cell r="K645" t="str">
            <v>Egyéb megújuló erőmű - hulladék</v>
          </cell>
          <cell r="L645" t="str">
            <v>OTHERRES</v>
          </cell>
          <cell r="N645" t="str">
            <v>Igen</v>
          </cell>
          <cell r="O645" t="str">
            <v>Nem</v>
          </cell>
          <cell r="P645">
            <v>0.499</v>
          </cell>
          <cell r="Q645">
            <v>0.15</v>
          </cell>
          <cell r="R645" t="str">
            <v>Nem</v>
          </cell>
          <cell r="T645" t="str">
            <v>nem</v>
          </cell>
          <cell r="U645" t="str">
            <v>nem</v>
          </cell>
          <cell r="Y645" t="str">
            <v>CSON GY1    120.00</v>
          </cell>
          <cell r="AB645">
            <v>1</v>
          </cell>
          <cell r="AC645" t="str">
            <v>DEMASZ_124  120.00</v>
          </cell>
          <cell r="AD645" t="str">
            <v>2028Q4</v>
          </cell>
          <cell r="AE645">
            <v>47118</v>
          </cell>
          <cell r="AF645">
            <v>50040</v>
          </cell>
          <cell r="BQ645" t="str">
            <v>54/2024 kormány rendelet</v>
          </cell>
        </row>
        <row r="646">
          <cell r="A646" t="str">
            <v>KE5230</v>
          </cell>
          <cell r="B646" t="str">
            <v>Merital Vagyonkezelő Kft.</v>
          </cell>
          <cell r="C646" t="str">
            <v>Vaskút</v>
          </cell>
          <cell r="D646" t="str">
            <v>kiesett</v>
          </cell>
          <cell r="E646">
            <v>45809</v>
          </cell>
          <cell r="F646" t="str">
            <v>DÉMÁSZ</v>
          </cell>
          <cell r="G646" t="str">
            <v>BAJA</v>
          </cell>
          <cell r="H646">
            <v>0.499</v>
          </cell>
          <cell r="I646">
            <v>22</v>
          </cell>
          <cell r="J646" t="str">
            <v>Igen</v>
          </cell>
          <cell r="K646" t="str">
            <v>Egyéb megújuló erőmű - hulladék</v>
          </cell>
          <cell r="L646" t="str">
            <v>OTHERRES</v>
          </cell>
          <cell r="N646" t="str">
            <v>Igen</v>
          </cell>
          <cell r="O646" t="str">
            <v>Nem</v>
          </cell>
          <cell r="P646">
            <v>0.499</v>
          </cell>
          <cell r="Q646">
            <v>0.15</v>
          </cell>
          <cell r="R646" t="str">
            <v>Nem</v>
          </cell>
          <cell r="T646" t="str">
            <v>nem</v>
          </cell>
          <cell r="U646" t="str">
            <v>nem</v>
          </cell>
          <cell r="Y646" t="str">
            <v>BAJA GY1    120.00</v>
          </cell>
          <cell r="AB646">
            <v>1</v>
          </cell>
          <cell r="AC646" t="str">
            <v>DEMASZ_125  120.00</v>
          </cell>
          <cell r="AD646" t="str">
            <v>2029Q4</v>
          </cell>
          <cell r="AE646">
            <v>47483</v>
          </cell>
          <cell r="AF646">
            <v>50040</v>
          </cell>
          <cell r="BQ646" t="str">
            <v>54/2024 kormány rendelet</v>
          </cell>
        </row>
        <row r="647">
          <cell r="A647" t="str">
            <v>KE5204</v>
          </cell>
          <cell r="B647" t="str">
            <v>Nemeskert Kft.</v>
          </cell>
          <cell r="C647" t="str">
            <v>Forráskút</v>
          </cell>
          <cell r="D647" t="str">
            <v>előrejelzett</v>
          </cell>
          <cell r="E647">
            <v>46692</v>
          </cell>
          <cell r="F647" t="str">
            <v>DÉMÁSZ</v>
          </cell>
          <cell r="G647" t="str">
            <v>KIST</v>
          </cell>
          <cell r="H647">
            <v>0.25</v>
          </cell>
          <cell r="I647">
            <v>22</v>
          </cell>
          <cell r="J647" t="str">
            <v>Igen</v>
          </cell>
          <cell r="K647" t="str">
            <v>Energiatároló</v>
          </cell>
          <cell r="L647" t="str">
            <v>BATTERYSTRG</v>
          </cell>
          <cell r="O647" t="str">
            <v>Nem</v>
          </cell>
          <cell r="P647">
            <v>0</v>
          </cell>
          <cell r="Q647">
            <v>0.25</v>
          </cell>
          <cell r="R647" t="str">
            <v>Nem</v>
          </cell>
          <cell r="S647">
            <v>0.5</v>
          </cell>
          <cell r="T647" t="str">
            <v>nem</v>
          </cell>
          <cell r="U647" t="str">
            <v>igen</v>
          </cell>
          <cell r="V647" t="str">
            <v>KE5031</v>
          </cell>
          <cell r="Y647" t="str">
            <v>KIST GY1    120.00</v>
          </cell>
          <cell r="Z647" t="str">
            <v>KIST GY1    120.00-P4</v>
          </cell>
          <cell r="AB647">
            <v>0</v>
          </cell>
          <cell r="AC647" t="str">
            <v>KIST KE0    120.00</v>
          </cell>
          <cell r="AD647" t="str">
            <v>2028Q4</v>
          </cell>
          <cell r="AE647">
            <v>47118</v>
          </cell>
          <cell r="AF647">
            <v>49309</v>
          </cell>
          <cell r="AK647">
            <v>3.4888159999999999</v>
          </cell>
          <cell r="AS647">
            <v>47118</v>
          </cell>
          <cell r="AT647" t="str">
            <v>igen</v>
          </cell>
          <cell r="AX647" t="str">
            <v>nem kell fizetnie</v>
          </cell>
          <cell r="AY647">
            <v>47118</v>
          </cell>
          <cell r="BA647">
            <v>3.4888159999999999</v>
          </cell>
        </row>
        <row r="648">
          <cell r="A648" t="str">
            <v>KE5205</v>
          </cell>
          <cell r="B648" t="str">
            <v>Nemes-Nagy János ev.</v>
          </cell>
          <cell r="C648" t="str">
            <v>Forráskút</v>
          </cell>
          <cell r="D648" t="str">
            <v>előrejelzett</v>
          </cell>
          <cell r="E648">
            <v>46327</v>
          </cell>
          <cell r="F648" t="str">
            <v>DÉMÁSZ</v>
          </cell>
          <cell r="G648" t="str">
            <v>KIST</v>
          </cell>
          <cell r="H648">
            <v>0.25</v>
          </cell>
          <cell r="I648">
            <v>22</v>
          </cell>
          <cell r="J648" t="str">
            <v>Igen</v>
          </cell>
          <cell r="K648" t="str">
            <v>Energiatároló</v>
          </cell>
          <cell r="L648" t="str">
            <v>BATTERYSTRG</v>
          </cell>
          <cell r="O648" t="str">
            <v>Nem</v>
          </cell>
          <cell r="P648">
            <v>0</v>
          </cell>
          <cell r="Q648">
            <v>0.25</v>
          </cell>
          <cell r="R648" t="str">
            <v>Nem</v>
          </cell>
          <cell r="S648">
            <v>0.5</v>
          </cell>
          <cell r="T648" t="str">
            <v>nem</v>
          </cell>
          <cell r="U648" t="str">
            <v>igen</v>
          </cell>
          <cell r="V648" t="str">
            <v>KE5073</v>
          </cell>
          <cell r="Y648" t="str">
            <v>KIST GY1    120.00</v>
          </cell>
          <cell r="Z648" t="str">
            <v>KIST GY1    120.00-P4</v>
          </cell>
          <cell r="AB648">
            <v>0</v>
          </cell>
          <cell r="AC648" t="str">
            <v>KIST KE1    120.00</v>
          </cell>
          <cell r="AD648" t="str">
            <v>2028Q4</v>
          </cell>
          <cell r="AE648">
            <v>47118</v>
          </cell>
          <cell r="AF648">
            <v>49309</v>
          </cell>
          <cell r="AK648">
            <v>3.4888159999999999</v>
          </cell>
          <cell r="AS648">
            <v>47118</v>
          </cell>
          <cell r="AT648" t="str">
            <v>igen</v>
          </cell>
          <cell r="AX648" t="str">
            <v>nem kell fizetnie</v>
          </cell>
          <cell r="AY648">
            <v>47118</v>
          </cell>
          <cell r="BA648">
            <v>3.4888159999999999</v>
          </cell>
        </row>
        <row r="649">
          <cell r="A649" t="str">
            <v>KE5206</v>
          </cell>
          <cell r="B649" t="str">
            <v>Etiam Kft.</v>
          </cell>
          <cell r="C649" t="str">
            <v>Hódmezővásárhely</v>
          </cell>
          <cell r="D649" t="str">
            <v>előrejelzett</v>
          </cell>
          <cell r="E649">
            <v>46357</v>
          </cell>
          <cell r="F649" t="str">
            <v>DÉMÁSZ</v>
          </cell>
          <cell r="G649" t="str">
            <v>HODM</v>
          </cell>
          <cell r="H649">
            <v>0.25</v>
          </cell>
          <cell r="I649">
            <v>22</v>
          </cell>
          <cell r="J649" t="str">
            <v>Igen</v>
          </cell>
          <cell r="K649" t="str">
            <v>Energiatároló</v>
          </cell>
          <cell r="L649" t="str">
            <v>BATTERYSTRG</v>
          </cell>
          <cell r="O649" t="str">
            <v>Nem</v>
          </cell>
          <cell r="P649">
            <v>0</v>
          </cell>
          <cell r="Q649">
            <v>0.25</v>
          </cell>
          <cell r="R649" t="str">
            <v>Nem</v>
          </cell>
          <cell r="S649">
            <v>0.5</v>
          </cell>
          <cell r="T649" t="str">
            <v>nem</v>
          </cell>
          <cell r="U649" t="str">
            <v>igen</v>
          </cell>
          <cell r="V649" t="str">
            <v>KE5075</v>
          </cell>
          <cell r="Y649" t="str">
            <v>HODM GY1    120.00</v>
          </cell>
          <cell r="Z649" t="str">
            <v>HODM GY1    120.00-P4</v>
          </cell>
          <cell r="AB649">
            <v>0</v>
          </cell>
          <cell r="AC649" t="str">
            <v>HODM KE0    120.00</v>
          </cell>
          <cell r="AD649" t="str">
            <v>2027Q4</v>
          </cell>
          <cell r="AE649">
            <v>46752</v>
          </cell>
          <cell r="AF649">
            <v>49309</v>
          </cell>
          <cell r="AJ649">
            <v>46752</v>
          </cell>
          <cell r="AK649">
            <v>3.4888159999999999</v>
          </cell>
          <cell r="AS649">
            <v>47118</v>
          </cell>
          <cell r="AT649" t="str">
            <v>igen</v>
          </cell>
          <cell r="AU649" t="str">
            <v>igen</v>
          </cell>
          <cell r="AX649" t="str">
            <v>nem kell fizetnie</v>
          </cell>
          <cell r="AY649">
            <v>47118</v>
          </cell>
          <cell r="AZ649">
            <v>46752</v>
          </cell>
          <cell r="BA649">
            <v>3.4888159999999999</v>
          </cell>
        </row>
        <row r="650">
          <cell r="A650" t="str">
            <v>KE5207</v>
          </cell>
          <cell r="B650" t="str">
            <v>Nagy Szabolcs E.V.</v>
          </cell>
          <cell r="C650" t="str">
            <v>Hódmezővásárhely</v>
          </cell>
          <cell r="D650" t="str">
            <v>előrejelzett</v>
          </cell>
          <cell r="E650">
            <v>45992</v>
          </cell>
          <cell r="F650" t="str">
            <v>DÉMÁSZ</v>
          </cell>
          <cell r="G650" t="str">
            <v>HODM</v>
          </cell>
          <cell r="H650">
            <v>0.25</v>
          </cell>
          <cell r="I650">
            <v>22</v>
          </cell>
          <cell r="J650" t="str">
            <v>Igen</v>
          </cell>
          <cell r="K650" t="str">
            <v>Energiatároló</v>
          </cell>
          <cell r="L650" t="str">
            <v>BATTERYSTRG</v>
          </cell>
          <cell r="O650" t="str">
            <v>Nem</v>
          </cell>
          <cell r="P650">
            <v>0</v>
          </cell>
          <cell r="Q650">
            <v>0.25</v>
          </cell>
          <cell r="R650" t="str">
            <v>Nem</v>
          </cell>
          <cell r="S650">
            <v>0.5</v>
          </cell>
          <cell r="T650" t="str">
            <v>nem</v>
          </cell>
          <cell r="U650" t="str">
            <v>igen</v>
          </cell>
          <cell r="V650" t="str">
            <v>KE5076</v>
          </cell>
          <cell r="Y650" t="str">
            <v>HODM GY1    120.00</v>
          </cell>
          <cell r="Z650" t="str">
            <v>HODM GY1    120.00-P4</v>
          </cell>
          <cell r="AB650">
            <v>0</v>
          </cell>
          <cell r="AC650" t="str">
            <v>HODM KE1    120.00</v>
          </cell>
          <cell r="AD650" t="str">
            <v>2027Q4</v>
          </cell>
          <cell r="AE650">
            <v>46752</v>
          </cell>
          <cell r="AF650">
            <v>49309</v>
          </cell>
          <cell r="AJ650">
            <v>46752</v>
          </cell>
          <cell r="AK650">
            <v>3.4888159999999999</v>
          </cell>
          <cell r="AS650">
            <v>47118</v>
          </cell>
          <cell r="AT650" t="str">
            <v>igen</v>
          </cell>
          <cell r="AU650" t="str">
            <v>igen</v>
          </cell>
          <cell r="AX650" t="str">
            <v>nem kell fizetnie</v>
          </cell>
          <cell r="AY650">
            <v>47118</v>
          </cell>
          <cell r="AZ650">
            <v>46752</v>
          </cell>
          <cell r="BA650">
            <v>3.4888159999999999</v>
          </cell>
        </row>
        <row r="651">
          <cell r="A651" t="str">
            <v>KE5208</v>
          </cell>
          <cell r="B651" t="str">
            <v xml:space="preserve">Sóshalmi Agro Kft. </v>
          </cell>
          <cell r="C651" t="str">
            <v>Hódmezővásárhely</v>
          </cell>
          <cell r="D651" t="str">
            <v>előrejelzett</v>
          </cell>
          <cell r="E651">
            <v>46722</v>
          </cell>
          <cell r="F651" t="str">
            <v>DÉMÁSZ</v>
          </cell>
          <cell r="G651" t="str">
            <v>HODM</v>
          </cell>
          <cell r="H651">
            <v>0.25</v>
          </cell>
          <cell r="I651">
            <v>22</v>
          </cell>
          <cell r="J651" t="str">
            <v>Igen</v>
          </cell>
          <cell r="K651" t="str">
            <v>Energiatároló</v>
          </cell>
          <cell r="L651" t="str">
            <v>BATTERYSTRG</v>
          </cell>
          <cell r="O651" t="str">
            <v>Nem</v>
          </cell>
          <cell r="P651">
            <v>0</v>
          </cell>
          <cell r="Q651">
            <v>0.25</v>
          </cell>
          <cell r="R651" t="str">
            <v>Nem</v>
          </cell>
          <cell r="S651">
            <v>0.5</v>
          </cell>
          <cell r="T651" t="str">
            <v>nem</v>
          </cell>
          <cell r="U651" t="str">
            <v>igen</v>
          </cell>
          <cell r="V651" t="str">
            <v>KE5093</v>
          </cell>
          <cell r="Y651" t="str">
            <v>HODM GY1    120.00</v>
          </cell>
          <cell r="Z651" t="str">
            <v>HODM GY1    120.00-P4</v>
          </cell>
          <cell r="AB651">
            <v>0</v>
          </cell>
          <cell r="AC651" t="str">
            <v>HODM KE2    120.00</v>
          </cell>
          <cell r="AD651" t="str">
            <v>2027Q4</v>
          </cell>
          <cell r="AE651">
            <v>46752</v>
          </cell>
          <cell r="AF651">
            <v>49309</v>
          </cell>
          <cell r="AJ651">
            <v>46752</v>
          </cell>
          <cell r="AK651">
            <v>3.4888159999999999</v>
          </cell>
          <cell r="AS651">
            <v>47118</v>
          </cell>
          <cell r="AT651" t="str">
            <v>igen</v>
          </cell>
          <cell r="AU651" t="str">
            <v>igen</v>
          </cell>
          <cell r="AX651" t="str">
            <v>nem kell fizetnie</v>
          </cell>
          <cell r="AY651">
            <v>47118</v>
          </cell>
          <cell r="AZ651">
            <v>46752</v>
          </cell>
          <cell r="BA651">
            <v>3.4888159999999999</v>
          </cell>
        </row>
        <row r="652">
          <cell r="A652" t="str">
            <v>KE5209</v>
          </cell>
          <cell r="B652" t="str">
            <v>Majsai Farm Kft</v>
          </cell>
          <cell r="C652" t="str">
            <v>Orosháza</v>
          </cell>
          <cell r="D652" t="str">
            <v>előrejelzett</v>
          </cell>
          <cell r="E652">
            <v>46143</v>
          </cell>
          <cell r="F652" t="str">
            <v>DÉMÁSZ</v>
          </cell>
          <cell r="G652" t="str">
            <v>OROS</v>
          </cell>
          <cell r="H652">
            <v>0.25</v>
          </cell>
          <cell r="I652">
            <v>22</v>
          </cell>
          <cell r="J652" t="str">
            <v>Igen</v>
          </cell>
          <cell r="K652" t="str">
            <v>Energiatároló</v>
          </cell>
          <cell r="L652" t="str">
            <v>BATTERYSTRG</v>
          </cell>
          <cell r="O652" t="str">
            <v>Nem</v>
          </cell>
          <cell r="P652">
            <v>0</v>
          </cell>
          <cell r="Q652">
            <v>0.25</v>
          </cell>
          <cell r="R652" t="str">
            <v>Nem</v>
          </cell>
          <cell r="S652">
            <v>0.5</v>
          </cell>
          <cell r="T652" t="str">
            <v>nem</v>
          </cell>
          <cell r="U652" t="str">
            <v>igen</v>
          </cell>
          <cell r="V652" t="str">
            <v>KE5046</v>
          </cell>
          <cell r="Y652" t="str">
            <v>OROS GY1    120.00</v>
          </cell>
          <cell r="Z652" t="str">
            <v>OROS GY1    120.00-P4</v>
          </cell>
          <cell r="AB652">
            <v>0</v>
          </cell>
          <cell r="AC652" t="str">
            <v>OROS KE0    120.00</v>
          </cell>
          <cell r="AD652" t="str">
            <v>2028Q4</v>
          </cell>
          <cell r="AE652">
            <v>47118</v>
          </cell>
          <cell r="AF652">
            <v>49309</v>
          </cell>
          <cell r="AK652">
            <v>3.4888159999999999</v>
          </cell>
          <cell r="AS652">
            <v>47118</v>
          </cell>
          <cell r="AT652" t="str">
            <v>igen</v>
          </cell>
          <cell r="AX652" t="str">
            <v>nem kell fizetnie</v>
          </cell>
          <cell r="AY652">
            <v>47118</v>
          </cell>
          <cell r="BA652">
            <v>3.4888159999999999</v>
          </cell>
        </row>
        <row r="653">
          <cell r="A653" t="str">
            <v>KE5210</v>
          </cell>
          <cell r="B653" t="str">
            <v>Csizmadiáné Majsai Szilvia EV</v>
          </cell>
          <cell r="C653" t="str">
            <v>Orosháza</v>
          </cell>
          <cell r="D653" t="str">
            <v>előrejelzett</v>
          </cell>
          <cell r="E653">
            <v>46143</v>
          </cell>
          <cell r="F653" t="str">
            <v>DÉMÁSZ</v>
          </cell>
          <cell r="G653" t="str">
            <v>OROS</v>
          </cell>
          <cell r="H653">
            <v>0.25</v>
          </cell>
          <cell r="I653">
            <v>22</v>
          </cell>
          <cell r="J653" t="str">
            <v>Igen</v>
          </cell>
          <cell r="K653" t="str">
            <v>Energiatároló</v>
          </cell>
          <cell r="L653" t="str">
            <v>BATTERYSTRG</v>
          </cell>
          <cell r="O653" t="str">
            <v>Nem</v>
          </cell>
          <cell r="P653">
            <v>0</v>
          </cell>
          <cell r="Q653">
            <v>0.25</v>
          </cell>
          <cell r="R653" t="str">
            <v>Nem</v>
          </cell>
          <cell r="S653">
            <v>0.5</v>
          </cell>
          <cell r="T653" t="str">
            <v>nem</v>
          </cell>
          <cell r="U653" t="str">
            <v>igen</v>
          </cell>
          <cell r="V653" t="str">
            <v>KE5074</v>
          </cell>
          <cell r="Y653" t="str">
            <v>OROS GY1    120.00</v>
          </cell>
          <cell r="Z653" t="str">
            <v>OROS GY1    120.00-P4</v>
          </cell>
          <cell r="AB653">
            <v>0</v>
          </cell>
          <cell r="AC653" t="str">
            <v>OROS KE1    120.00</v>
          </cell>
          <cell r="AD653" t="str">
            <v>2028Q4</v>
          </cell>
          <cell r="AE653">
            <v>47118</v>
          </cell>
          <cell r="AF653">
            <v>49309</v>
          </cell>
          <cell r="AK653">
            <v>3.4888159999999999</v>
          </cell>
          <cell r="AS653">
            <v>47118</v>
          </cell>
          <cell r="AT653" t="str">
            <v>igen</v>
          </cell>
          <cell r="AX653" t="str">
            <v>nem kell fizetnie</v>
          </cell>
          <cell r="AY653">
            <v>47118</v>
          </cell>
          <cell r="BA653">
            <v>3.4888159999999999</v>
          </cell>
        </row>
        <row r="654">
          <cell r="A654" t="str">
            <v>KE5211</v>
          </cell>
          <cell r="B654" t="str">
            <v>Majsai Zoltán EV</v>
          </cell>
          <cell r="C654" t="str">
            <v>Orosháza</v>
          </cell>
          <cell r="D654" t="str">
            <v>előrejelzett</v>
          </cell>
          <cell r="E654">
            <v>46143</v>
          </cell>
          <cell r="F654" t="str">
            <v>DÉMÁSZ</v>
          </cell>
          <cell r="G654" t="str">
            <v>OROS</v>
          </cell>
          <cell r="H654">
            <v>0.25</v>
          </cell>
          <cell r="I654">
            <v>22</v>
          </cell>
          <cell r="J654" t="str">
            <v>Igen</v>
          </cell>
          <cell r="K654" t="str">
            <v>Energiatároló</v>
          </cell>
          <cell r="L654" t="str">
            <v>BATTERYSTRG</v>
          </cell>
          <cell r="O654" t="str">
            <v>Nem</v>
          </cell>
          <cell r="P654">
            <v>0</v>
          </cell>
          <cell r="Q654">
            <v>0.25</v>
          </cell>
          <cell r="R654" t="str">
            <v>Nem</v>
          </cell>
          <cell r="S654">
            <v>0.5</v>
          </cell>
          <cell r="T654" t="str">
            <v>nem</v>
          </cell>
          <cell r="U654" t="str">
            <v>igen</v>
          </cell>
          <cell r="V654" t="str">
            <v>KE5049</v>
          </cell>
          <cell r="Y654" t="str">
            <v>OROS GY1    120.00</v>
          </cell>
          <cell r="Z654" t="str">
            <v>OROS GY1    120.00-P4</v>
          </cell>
          <cell r="AB654">
            <v>0</v>
          </cell>
          <cell r="AC654" t="str">
            <v>OROS KE2    120.00</v>
          </cell>
          <cell r="AD654" t="str">
            <v>2028Q4</v>
          </cell>
          <cell r="AE654">
            <v>47118</v>
          </cell>
          <cell r="AF654">
            <v>49309</v>
          </cell>
          <cell r="AK654">
            <v>3.4888159999999999</v>
          </cell>
          <cell r="AS654">
            <v>47118</v>
          </cell>
          <cell r="AT654" t="str">
            <v>igen</v>
          </cell>
          <cell r="AX654" t="str">
            <v>nem kell fizetnie</v>
          </cell>
          <cell r="AY654">
            <v>47118</v>
          </cell>
          <cell r="BA654">
            <v>3.4888159999999999</v>
          </cell>
        </row>
        <row r="655">
          <cell r="A655" t="str">
            <v>KE5212</v>
          </cell>
          <cell r="B655" t="str">
            <v>Sertéshús Termelő Kft.</v>
          </cell>
          <cell r="C655" t="str">
            <v>Maroslele</v>
          </cell>
          <cell r="D655" t="str">
            <v>előrejelzett</v>
          </cell>
          <cell r="E655">
            <v>45809</v>
          </cell>
          <cell r="F655" t="str">
            <v>DÉMÁSZ</v>
          </cell>
          <cell r="G655" t="str">
            <v>MAKO</v>
          </cell>
          <cell r="H655">
            <v>0.25</v>
          </cell>
          <cell r="I655">
            <v>22</v>
          </cell>
          <cell r="J655" t="str">
            <v>Igen</v>
          </cell>
          <cell r="K655" t="str">
            <v>Energiatároló</v>
          </cell>
          <cell r="L655" t="str">
            <v>BATTERYSTRG</v>
          </cell>
          <cell r="O655" t="str">
            <v>Nem</v>
          </cell>
          <cell r="P655">
            <v>0</v>
          </cell>
          <cell r="Q655">
            <v>0.25</v>
          </cell>
          <cell r="R655" t="str">
            <v>Nem</v>
          </cell>
          <cell r="S655">
            <v>0.5</v>
          </cell>
          <cell r="T655" t="str">
            <v>nem</v>
          </cell>
          <cell r="U655" t="str">
            <v>igen</v>
          </cell>
          <cell r="V655" t="str">
            <v>KE5072</v>
          </cell>
          <cell r="Y655" t="str">
            <v>MAKO GY1    120.00</v>
          </cell>
          <cell r="Z655" t="str">
            <v>MAKO GY1    120.00-P4</v>
          </cell>
          <cell r="AB655">
            <v>0</v>
          </cell>
          <cell r="AC655" t="str">
            <v>MAKO KE0    120.00</v>
          </cell>
          <cell r="AD655" t="str">
            <v>2028Q4</v>
          </cell>
          <cell r="AE655">
            <v>47118</v>
          </cell>
          <cell r="AF655">
            <v>49309</v>
          </cell>
          <cell r="AK655">
            <v>3.4888159999999999</v>
          </cell>
          <cell r="AS655">
            <v>47118</v>
          </cell>
          <cell r="AT655" t="str">
            <v>igen</v>
          </cell>
          <cell r="AX655" t="str">
            <v>nem kell fizetnie</v>
          </cell>
          <cell r="AY655">
            <v>47118</v>
          </cell>
          <cell r="BA655">
            <v>3.4888159999999999</v>
          </cell>
        </row>
        <row r="656">
          <cell r="A656" t="str">
            <v>KE5213</v>
          </cell>
          <cell r="B656" t="str">
            <v>Alföldi Solar Energy Kft.</v>
          </cell>
          <cell r="C656" t="str">
            <v>Maroslele</v>
          </cell>
          <cell r="D656" t="str">
            <v>előrejelzett</v>
          </cell>
          <cell r="E656">
            <v>46113</v>
          </cell>
          <cell r="F656" t="str">
            <v>DÉMÁSZ</v>
          </cell>
          <cell r="G656" t="str">
            <v>MAKO</v>
          </cell>
          <cell r="H656">
            <v>0.25</v>
          </cell>
          <cell r="I656">
            <v>22</v>
          </cell>
          <cell r="J656" t="str">
            <v>Igen</v>
          </cell>
          <cell r="K656" t="str">
            <v>Energiatároló</v>
          </cell>
          <cell r="L656" t="str">
            <v>BATTERYSTRG</v>
          </cell>
          <cell r="O656" t="str">
            <v>Nem</v>
          </cell>
          <cell r="P656">
            <v>0</v>
          </cell>
          <cell r="Q656">
            <v>0.25</v>
          </cell>
          <cell r="R656" t="str">
            <v>Nem</v>
          </cell>
          <cell r="S656">
            <v>0.5</v>
          </cell>
          <cell r="T656" t="str">
            <v>nem</v>
          </cell>
          <cell r="U656" t="str">
            <v>igen</v>
          </cell>
          <cell r="V656" t="str">
            <v>KE5078</v>
          </cell>
          <cell r="Y656" t="str">
            <v>MAKO GY1    120.00</v>
          </cell>
          <cell r="Z656" t="str">
            <v>MAKO GY1    120.00-P4</v>
          </cell>
          <cell r="AB656">
            <v>0</v>
          </cell>
          <cell r="AC656" t="str">
            <v>MAKO KE1    120.00</v>
          </cell>
          <cell r="AD656" t="str">
            <v>2028Q4</v>
          </cell>
          <cell r="AE656">
            <v>47118</v>
          </cell>
          <cell r="AF656">
            <v>49309</v>
          </cell>
          <cell r="AK656">
            <v>3.4888159999999999</v>
          </cell>
          <cell r="AS656">
            <v>47118</v>
          </cell>
          <cell r="AT656" t="str">
            <v>igen</v>
          </cell>
          <cell r="AX656" t="str">
            <v>nem kell fizetnie</v>
          </cell>
          <cell r="AY656">
            <v>47118</v>
          </cell>
          <cell r="BA656">
            <v>3.4888159999999999</v>
          </cell>
        </row>
        <row r="657">
          <cell r="A657" t="str">
            <v>KE5214</v>
          </cell>
          <cell r="B657" t="str">
            <v>Doma-Sun 2018. Kft.</v>
          </cell>
          <cell r="C657" t="str">
            <v>Maroslele</v>
          </cell>
          <cell r="D657" t="str">
            <v>előrejelzett</v>
          </cell>
          <cell r="E657">
            <v>46054</v>
          </cell>
          <cell r="F657" t="str">
            <v>DÉMÁSZ</v>
          </cell>
          <cell r="G657" t="str">
            <v>MAKO</v>
          </cell>
          <cell r="H657">
            <v>0.25</v>
          </cell>
          <cell r="I657">
            <v>22</v>
          </cell>
          <cell r="J657" t="str">
            <v>Igen</v>
          </cell>
          <cell r="K657" t="str">
            <v>Energiatároló</v>
          </cell>
          <cell r="L657" t="str">
            <v>BATTERYSTRG</v>
          </cell>
          <cell r="O657" t="str">
            <v>Nem</v>
          </cell>
          <cell r="P657">
            <v>0</v>
          </cell>
          <cell r="Q657">
            <v>0.25</v>
          </cell>
          <cell r="R657" t="str">
            <v>Nem</v>
          </cell>
          <cell r="S657">
            <v>0.5</v>
          </cell>
          <cell r="T657" t="str">
            <v>nem</v>
          </cell>
          <cell r="U657" t="str">
            <v>igen</v>
          </cell>
          <cell r="V657" t="str">
            <v>KE5080</v>
          </cell>
          <cell r="Y657" t="str">
            <v>MAKO GY1    120.00</v>
          </cell>
          <cell r="Z657" t="str">
            <v>MAKO GY1    120.00-P4</v>
          </cell>
          <cell r="AB657">
            <v>0</v>
          </cell>
          <cell r="AC657" t="str">
            <v>MAKO KE2    120.00</v>
          </cell>
          <cell r="AD657" t="str">
            <v>2028Q4</v>
          </cell>
          <cell r="AE657">
            <v>47118</v>
          </cell>
          <cell r="AF657">
            <v>49309</v>
          </cell>
          <cell r="AK657">
            <v>3.4888159999999999</v>
          </cell>
          <cell r="AS657">
            <v>47118</v>
          </cell>
          <cell r="AT657" t="str">
            <v>igen</v>
          </cell>
          <cell r="AX657" t="str">
            <v>nem kell fizetnie</v>
          </cell>
          <cell r="AY657">
            <v>47118</v>
          </cell>
          <cell r="BA657">
            <v>3.4888159999999999</v>
          </cell>
        </row>
        <row r="658">
          <cell r="A658" t="str">
            <v>KE5215</v>
          </cell>
          <cell r="B658" t="str">
            <v xml:space="preserve">FalcoSun Kft. </v>
          </cell>
          <cell r="C658" t="str">
            <v>Hódmezővásárhely</v>
          </cell>
          <cell r="D658" t="str">
            <v>előrejelzett</v>
          </cell>
          <cell r="E658">
            <v>45748</v>
          </cell>
          <cell r="F658" t="str">
            <v>DÉMÁSZ</v>
          </cell>
          <cell r="G658" t="str">
            <v>HODM</v>
          </cell>
          <cell r="H658">
            <v>0.25</v>
          </cell>
          <cell r="I658">
            <v>22</v>
          </cell>
          <cell r="J658" t="str">
            <v>Igen</v>
          </cell>
          <cell r="K658" t="str">
            <v>Energiatároló</v>
          </cell>
          <cell r="L658" t="str">
            <v>BATTERYSTRG</v>
          </cell>
          <cell r="O658" t="str">
            <v>Nem</v>
          </cell>
          <cell r="P658">
            <v>0</v>
          </cell>
          <cell r="Q658">
            <v>0.25</v>
          </cell>
          <cell r="R658" t="str">
            <v>Nem</v>
          </cell>
          <cell r="S658">
            <v>0.5</v>
          </cell>
          <cell r="T658" t="str">
            <v>nem</v>
          </cell>
          <cell r="U658" t="str">
            <v>igen</v>
          </cell>
          <cell r="V658" t="str">
            <v>KE5081</v>
          </cell>
          <cell r="Y658" t="str">
            <v>HODM GY1    120.00</v>
          </cell>
          <cell r="Z658" t="str">
            <v>HODM GY1    120.00-P4</v>
          </cell>
          <cell r="AB658">
            <v>0</v>
          </cell>
          <cell r="AC658" t="str">
            <v>HODM KE3    120.00</v>
          </cell>
          <cell r="AD658" t="str">
            <v>2027Q4</v>
          </cell>
          <cell r="AE658">
            <v>46752</v>
          </cell>
          <cell r="AF658">
            <v>49309</v>
          </cell>
          <cell r="AJ658">
            <v>46752</v>
          </cell>
          <cell r="AK658">
            <v>3.4888159999999999</v>
          </cell>
          <cell r="AS658">
            <v>47118</v>
          </cell>
          <cell r="AT658" t="str">
            <v>igen</v>
          </cell>
          <cell r="AU658" t="str">
            <v>igen</v>
          </cell>
          <cell r="AX658" t="str">
            <v>nem kell fizetnie</v>
          </cell>
          <cell r="AY658">
            <v>47118</v>
          </cell>
          <cell r="AZ658">
            <v>46752</v>
          </cell>
          <cell r="BA658">
            <v>3.4888159999999999</v>
          </cell>
        </row>
        <row r="659">
          <cell r="A659" t="str">
            <v>KE5216</v>
          </cell>
          <cell r="B659" t="str">
            <v>HungaroSun Bt</v>
          </cell>
          <cell r="C659" t="str">
            <v>Maroslele</v>
          </cell>
          <cell r="D659" t="str">
            <v>előrejelzett</v>
          </cell>
          <cell r="E659">
            <v>45748</v>
          </cell>
          <cell r="F659" t="str">
            <v>DÉMÁSZ</v>
          </cell>
          <cell r="G659" t="str">
            <v>MAKO</v>
          </cell>
          <cell r="H659">
            <v>0.25</v>
          </cell>
          <cell r="I659">
            <v>22</v>
          </cell>
          <cell r="J659" t="str">
            <v>Igen</v>
          </cell>
          <cell r="K659" t="str">
            <v>Energiatároló</v>
          </cell>
          <cell r="L659" t="str">
            <v>BATTERYSTRG</v>
          </cell>
          <cell r="O659" t="str">
            <v>Nem</v>
          </cell>
          <cell r="P659">
            <v>0</v>
          </cell>
          <cell r="Q659">
            <v>0.25</v>
          </cell>
          <cell r="R659" t="str">
            <v>Nem</v>
          </cell>
          <cell r="S659">
            <v>0.5</v>
          </cell>
          <cell r="T659" t="str">
            <v>nem</v>
          </cell>
          <cell r="U659" t="str">
            <v>igen</v>
          </cell>
          <cell r="V659" t="str">
            <v>KE5082</v>
          </cell>
          <cell r="Y659" t="str">
            <v>MAKO GY1    120.00</v>
          </cell>
          <cell r="Z659" t="str">
            <v>MAKO GY1    120.00-P4</v>
          </cell>
          <cell r="AB659">
            <v>0</v>
          </cell>
          <cell r="AC659" t="str">
            <v>MAKO KE3    120.00</v>
          </cell>
          <cell r="AD659" t="str">
            <v>2028Q4</v>
          </cell>
          <cell r="AE659">
            <v>47118</v>
          </cell>
          <cell r="AF659">
            <v>49309</v>
          </cell>
          <cell r="AK659">
            <v>3.4888159999999999</v>
          </cell>
          <cell r="AS659">
            <v>47118</v>
          </cell>
          <cell r="AT659" t="str">
            <v>igen</v>
          </cell>
          <cell r="AX659" t="str">
            <v>nem kell fizetnie</v>
          </cell>
          <cell r="AY659">
            <v>47118</v>
          </cell>
          <cell r="BA659">
            <v>3.4888159999999999</v>
          </cell>
        </row>
        <row r="660">
          <cell r="A660" t="str">
            <v>KE5217</v>
          </cell>
          <cell r="B660" t="str">
            <v>ElectroSun Kft.</v>
          </cell>
          <cell r="C660" t="str">
            <v>Maroslele</v>
          </cell>
          <cell r="D660" t="str">
            <v>előrejelzett</v>
          </cell>
          <cell r="E660">
            <v>45689</v>
          </cell>
          <cell r="F660" t="str">
            <v>DÉMÁSZ</v>
          </cell>
          <cell r="G660" t="str">
            <v>MAKO</v>
          </cell>
          <cell r="H660">
            <v>0.25</v>
          </cell>
          <cell r="I660">
            <v>22</v>
          </cell>
          <cell r="J660" t="str">
            <v>Igen</v>
          </cell>
          <cell r="K660" t="str">
            <v>Energiatároló</v>
          </cell>
          <cell r="L660" t="str">
            <v>BATTERYSTRG</v>
          </cell>
          <cell r="O660" t="str">
            <v>Nem</v>
          </cell>
          <cell r="P660">
            <v>0</v>
          </cell>
          <cell r="Q660">
            <v>0.25</v>
          </cell>
          <cell r="R660" t="str">
            <v>Nem</v>
          </cell>
          <cell r="S660">
            <v>0.5</v>
          </cell>
          <cell r="T660" t="str">
            <v>nem</v>
          </cell>
          <cell r="U660" t="str">
            <v>igen</v>
          </cell>
          <cell r="V660" t="str">
            <v>KE5079</v>
          </cell>
          <cell r="Y660" t="str">
            <v>MAKO GY1    120.00</v>
          </cell>
          <cell r="Z660" t="str">
            <v>MAKO GY1    120.00-P4</v>
          </cell>
          <cell r="AB660">
            <v>0</v>
          </cell>
          <cell r="AC660" t="str">
            <v>MAKO KE4    120.00</v>
          </cell>
          <cell r="AD660" t="str">
            <v>2028Q4</v>
          </cell>
          <cell r="AE660">
            <v>47118</v>
          </cell>
          <cell r="AF660">
            <v>49309</v>
          </cell>
          <cell r="AK660">
            <v>3.4888159999999999</v>
          </cell>
          <cell r="AS660">
            <v>47118</v>
          </cell>
          <cell r="AT660" t="str">
            <v>igen</v>
          </cell>
          <cell r="AX660" t="str">
            <v>nem kell fizetnie</v>
          </cell>
          <cell r="AY660">
            <v>47118</v>
          </cell>
          <cell r="BA660">
            <v>3.4888159999999999</v>
          </cell>
        </row>
        <row r="661">
          <cell r="A661" t="str">
            <v>KE5218</v>
          </cell>
          <cell r="B661" t="str">
            <v xml:space="preserve">NovoSun Kft. </v>
          </cell>
          <cell r="C661" t="str">
            <v>Maroslele</v>
          </cell>
          <cell r="D661" t="str">
            <v>előrejelzett</v>
          </cell>
          <cell r="E661">
            <v>46174</v>
          </cell>
          <cell r="F661" t="str">
            <v>DÉMÁSZ</v>
          </cell>
          <cell r="G661" t="str">
            <v>MAKO</v>
          </cell>
          <cell r="H661">
            <v>0.25</v>
          </cell>
          <cell r="I661">
            <v>22</v>
          </cell>
          <cell r="J661" t="str">
            <v>Igen</v>
          </cell>
          <cell r="K661" t="str">
            <v>Energiatároló</v>
          </cell>
          <cell r="L661" t="str">
            <v>BATTERYSTRG</v>
          </cell>
          <cell r="O661" t="str">
            <v>Nem</v>
          </cell>
          <cell r="P661">
            <v>0</v>
          </cell>
          <cell r="Q661">
            <v>0.25</v>
          </cell>
          <cell r="R661" t="str">
            <v>Nem</v>
          </cell>
          <cell r="S661">
            <v>0.5</v>
          </cell>
          <cell r="T661" t="str">
            <v>nem</v>
          </cell>
          <cell r="U661" t="str">
            <v>igen</v>
          </cell>
          <cell r="V661" t="str">
            <v>KE5084</v>
          </cell>
          <cell r="Y661" t="str">
            <v>MAKO GY1    120.00</v>
          </cell>
          <cell r="Z661" t="str">
            <v>MAKO GY1    120.00-P4</v>
          </cell>
          <cell r="AB661">
            <v>0</v>
          </cell>
          <cell r="AC661" t="str">
            <v>MAKO KE5    120.00</v>
          </cell>
          <cell r="AD661" t="str">
            <v>2028Q4</v>
          </cell>
          <cell r="AE661">
            <v>47118</v>
          </cell>
          <cell r="AF661">
            <v>49309</v>
          </cell>
          <cell r="AK661">
            <v>3.4888159999999999</v>
          </cell>
          <cell r="AS661">
            <v>47118</v>
          </cell>
          <cell r="AT661" t="str">
            <v>igen</v>
          </cell>
          <cell r="AX661" t="str">
            <v>nem kell fizetnie</v>
          </cell>
          <cell r="AY661">
            <v>47118</v>
          </cell>
          <cell r="BA661">
            <v>3.4888159999999999</v>
          </cell>
        </row>
        <row r="662">
          <cell r="A662" t="str">
            <v>KE5219</v>
          </cell>
          <cell r="B662" t="str">
            <v xml:space="preserve">HungaroSun Bt </v>
          </cell>
          <cell r="C662" t="str">
            <v>Maroslele</v>
          </cell>
          <cell r="D662" t="str">
            <v>előrejelzett</v>
          </cell>
          <cell r="E662">
            <v>45870</v>
          </cell>
          <cell r="F662" t="str">
            <v>DÉMÁSZ</v>
          </cell>
          <cell r="G662" t="str">
            <v>MAKO</v>
          </cell>
          <cell r="H662">
            <v>0.25</v>
          </cell>
          <cell r="I662">
            <v>22</v>
          </cell>
          <cell r="J662" t="str">
            <v>Igen</v>
          </cell>
          <cell r="K662" t="str">
            <v>Energiatároló</v>
          </cell>
          <cell r="L662" t="str">
            <v>BATTERYSTRG</v>
          </cell>
          <cell r="O662" t="str">
            <v>Nem</v>
          </cell>
          <cell r="P662">
            <v>0</v>
          </cell>
          <cell r="Q662">
            <v>0.25</v>
          </cell>
          <cell r="R662" t="str">
            <v>Nem</v>
          </cell>
          <cell r="S662">
            <v>0.5</v>
          </cell>
          <cell r="T662" t="str">
            <v>nem</v>
          </cell>
          <cell r="U662" t="str">
            <v>igen</v>
          </cell>
          <cell r="V662" t="str">
            <v>KE5083</v>
          </cell>
          <cell r="Y662" t="str">
            <v>MAKO GY1    120.00</v>
          </cell>
          <cell r="Z662" t="str">
            <v>MAKO GY1    120.00-P4</v>
          </cell>
          <cell r="AB662">
            <v>0</v>
          </cell>
          <cell r="AC662" t="str">
            <v>MAKO KE6    120.00</v>
          </cell>
          <cell r="AD662" t="str">
            <v>2028Q4</v>
          </cell>
          <cell r="AE662">
            <v>47118</v>
          </cell>
          <cell r="AF662">
            <v>49309</v>
          </cell>
          <cell r="AK662">
            <v>3.4888159999999999</v>
          </cell>
          <cell r="AS662">
            <v>47118</v>
          </cell>
          <cell r="AT662" t="str">
            <v>igen</v>
          </cell>
          <cell r="AX662" t="str">
            <v>nem kell fizetnie</v>
          </cell>
          <cell r="AY662">
            <v>47118</v>
          </cell>
          <cell r="BA662">
            <v>3.4888159999999999</v>
          </cell>
        </row>
        <row r="663">
          <cell r="A663" t="str">
            <v>KE5220</v>
          </cell>
          <cell r="B663" t="str">
            <v>ThermoSun Kft.</v>
          </cell>
          <cell r="C663" t="str">
            <v>Maroslele</v>
          </cell>
          <cell r="D663" t="str">
            <v>előrejelzett</v>
          </cell>
          <cell r="E663">
            <v>45748</v>
          </cell>
          <cell r="F663" t="str">
            <v>DÉMÁSZ</v>
          </cell>
          <cell r="G663" t="str">
            <v>MAKO</v>
          </cell>
          <cell r="H663">
            <v>0.25</v>
          </cell>
          <cell r="I663">
            <v>22</v>
          </cell>
          <cell r="J663" t="str">
            <v>Igen</v>
          </cell>
          <cell r="K663" t="str">
            <v>Energiatároló</v>
          </cell>
          <cell r="L663" t="str">
            <v>BATTERYSTRG</v>
          </cell>
          <cell r="O663" t="str">
            <v>Nem</v>
          </cell>
          <cell r="P663">
            <v>0</v>
          </cell>
          <cell r="Q663">
            <v>0.25</v>
          </cell>
          <cell r="R663" t="str">
            <v>Nem</v>
          </cell>
          <cell r="S663">
            <v>0.5</v>
          </cell>
          <cell r="T663" t="str">
            <v>nem</v>
          </cell>
          <cell r="U663" t="str">
            <v>igen</v>
          </cell>
          <cell r="V663" t="str">
            <v>KE5085</v>
          </cell>
          <cell r="Y663" t="str">
            <v>MAKO GY1    120.00</v>
          </cell>
          <cell r="Z663" t="str">
            <v>MAKO GY1    120.00-P4</v>
          </cell>
          <cell r="AB663">
            <v>0</v>
          </cell>
          <cell r="AC663" t="str">
            <v>MAKO KE7    120.00</v>
          </cell>
          <cell r="AD663" t="str">
            <v>2028Q4</v>
          </cell>
          <cell r="AE663">
            <v>47118</v>
          </cell>
          <cell r="AF663">
            <v>49309</v>
          </cell>
          <cell r="AK663">
            <v>3.4888159999999999</v>
          </cell>
          <cell r="AS663">
            <v>47118</v>
          </cell>
          <cell r="AT663" t="str">
            <v>igen</v>
          </cell>
          <cell r="AX663" t="str">
            <v>nem kell fizetnie</v>
          </cell>
          <cell r="AY663">
            <v>47118</v>
          </cell>
          <cell r="BA663">
            <v>3.4888159999999999</v>
          </cell>
        </row>
        <row r="664">
          <cell r="A664" t="str">
            <v>KE5221</v>
          </cell>
          <cell r="B664" t="str">
            <v>Vital Genezis Kft.</v>
          </cell>
          <cell r="C664" t="str">
            <v>Maroslele</v>
          </cell>
          <cell r="D664" t="str">
            <v>előrejelzett</v>
          </cell>
          <cell r="E664">
            <v>46143</v>
          </cell>
          <cell r="F664" t="str">
            <v>DÉMÁSZ</v>
          </cell>
          <cell r="G664" t="str">
            <v>MAKO</v>
          </cell>
          <cell r="H664">
            <v>0.25</v>
          </cell>
          <cell r="I664">
            <v>22</v>
          </cell>
          <cell r="J664" t="str">
            <v>Igen</v>
          </cell>
          <cell r="K664" t="str">
            <v>Energiatároló</v>
          </cell>
          <cell r="L664" t="str">
            <v>BATTERYSTRG</v>
          </cell>
          <cell r="O664" t="str">
            <v>Nem</v>
          </cell>
          <cell r="P664">
            <v>0</v>
          </cell>
          <cell r="Q664">
            <v>0.25</v>
          </cell>
          <cell r="R664" t="str">
            <v>Nem</v>
          </cell>
          <cell r="S664">
            <v>0.5</v>
          </cell>
          <cell r="T664" t="str">
            <v>nem</v>
          </cell>
          <cell r="U664" t="str">
            <v>igen</v>
          </cell>
          <cell r="V664" t="str">
            <v>KE5012</v>
          </cell>
          <cell r="Y664" t="str">
            <v>MAKO GY1    120.00</v>
          </cell>
          <cell r="Z664" t="str">
            <v>MAKO GY1    120.00-P4</v>
          </cell>
          <cell r="AB664">
            <v>0</v>
          </cell>
          <cell r="AC664" t="str">
            <v>MAKO KE8    120.00</v>
          </cell>
          <cell r="AD664" t="str">
            <v>2028Q4</v>
          </cell>
          <cell r="AE664">
            <v>47118</v>
          </cell>
          <cell r="AF664">
            <v>49309</v>
          </cell>
          <cell r="AK664">
            <v>3.4888159999999999</v>
          </cell>
          <cell r="AS664">
            <v>47118</v>
          </cell>
          <cell r="AT664" t="str">
            <v>igen</v>
          </cell>
          <cell r="AX664" t="str">
            <v>nem kell fizetnie</v>
          </cell>
          <cell r="AY664">
            <v>47118</v>
          </cell>
          <cell r="BA664">
            <v>3.4888159999999999</v>
          </cell>
        </row>
        <row r="665">
          <cell r="A665" t="str">
            <v>KE5233</v>
          </cell>
          <cell r="B665" t="str">
            <v>Merital Vagyonkezelő Kft.</v>
          </cell>
          <cell r="C665" t="str">
            <v>Zsana</v>
          </cell>
          <cell r="D665" t="str">
            <v>kiesett</v>
          </cell>
          <cell r="E665">
            <v>45809</v>
          </cell>
          <cell r="F665" t="str">
            <v>DÉMÁSZ</v>
          </cell>
          <cell r="G665" t="str">
            <v>KMAJ</v>
          </cell>
          <cell r="H665">
            <v>3</v>
          </cell>
          <cell r="I665">
            <v>22</v>
          </cell>
          <cell r="J665" t="str">
            <v>Igen</v>
          </cell>
          <cell r="K665" t="str">
            <v>Egyéb nem megújuló erőmű- földgáz üzemű gázmotoros erőmű</v>
          </cell>
          <cell r="L665" t="str">
            <v>OTHERNONRES</v>
          </cell>
          <cell r="O665" t="str">
            <v>Nem</v>
          </cell>
          <cell r="P665">
            <v>3</v>
          </cell>
          <cell r="Q665">
            <v>0.25</v>
          </cell>
          <cell r="R665" t="str">
            <v>Nem</v>
          </cell>
          <cell r="T665" t="str">
            <v>nem</v>
          </cell>
          <cell r="U665" t="str">
            <v>nem</v>
          </cell>
          <cell r="Y665" t="str">
            <v>KMAJ GY1    120.00</v>
          </cell>
          <cell r="AB665">
            <v>1</v>
          </cell>
          <cell r="AC665" t="str">
            <v>DEMASZ_126  120.00</v>
          </cell>
          <cell r="AD665" t="str">
            <v>2033Q4</v>
          </cell>
          <cell r="AE665">
            <v>48944</v>
          </cell>
          <cell r="AF665">
            <v>50040</v>
          </cell>
          <cell r="BQ665" t="str">
            <v>54/2024 kormány rendelet</v>
          </cell>
        </row>
        <row r="666">
          <cell r="A666" t="str">
            <v>KE5238</v>
          </cell>
          <cell r="B666" t="str">
            <v>Mező Csaba és Társa Kft.</v>
          </cell>
          <cell r="C666" t="str">
            <v>Kiskunhalas</v>
          </cell>
          <cell r="D666" t="str">
            <v>kiesett</v>
          </cell>
          <cell r="E666">
            <v>45809</v>
          </cell>
          <cell r="F666" t="str">
            <v>DÉMÁSZ</v>
          </cell>
          <cell r="G666" t="str">
            <v>KHAL</v>
          </cell>
          <cell r="H666">
            <v>1</v>
          </cell>
          <cell r="I666">
            <v>22</v>
          </cell>
          <cell r="J666" t="str">
            <v>Igen</v>
          </cell>
          <cell r="K666" t="str">
            <v>Energiatároló</v>
          </cell>
          <cell r="L666" t="str">
            <v>BATTERYSTRG</v>
          </cell>
          <cell r="O666" t="str">
            <v>Nem</v>
          </cell>
          <cell r="P666">
            <v>1</v>
          </cell>
          <cell r="Q666">
            <v>1</v>
          </cell>
          <cell r="R666" t="str">
            <v>Nem</v>
          </cell>
          <cell r="S666">
            <v>2</v>
          </cell>
          <cell r="T666" t="str">
            <v>nem</v>
          </cell>
          <cell r="U666" t="str">
            <v>nem</v>
          </cell>
          <cell r="Y666" t="str">
            <v>KHAL GY1    120.00</v>
          </cell>
          <cell r="AB666">
            <v>1</v>
          </cell>
          <cell r="AC666" t="str">
            <v>DEMASZ_127  120.00</v>
          </cell>
          <cell r="AD666" t="str">
            <v>2029Q4</v>
          </cell>
          <cell r="AE666">
            <v>47483</v>
          </cell>
          <cell r="AF666">
            <v>50040</v>
          </cell>
          <cell r="BQ666" t="str">
            <v>54/2024 kormány rendelet</v>
          </cell>
        </row>
        <row r="667">
          <cell r="A667" t="str">
            <v>KE5239</v>
          </cell>
          <cell r="B667" t="str">
            <v>Belsőépítészet Kft.</v>
          </cell>
          <cell r="C667" t="str">
            <v>Katymár</v>
          </cell>
          <cell r="D667" t="str">
            <v>kiesett</v>
          </cell>
          <cell r="E667">
            <v>46023</v>
          </cell>
          <cell r="F667" t="str">
            <v>DÉMÁSZ</v>
          </cell>
          <cell r="G667" t="str">
            <v>BACS</v>
          </cell>
          <cell r="H667">
            <v>1</v>
          </cell>
          <cell r="I667">
            <v>22</v>
          </cell>
          <cell r="J667" t="str">
            <v>Igen</v>
          </cell>
          <cell r="K667" t="str">
            <v>-</v>
          </cell>
          <cell r="L667" t="str">
            <v>BATTERYSTRG</v>
          </cell>
          <cell r="O667" t="str">
            <v>Nem</v>
          </cell>
          <cell r="P667">
            <v>4</v>
          </cell>
          <cell r="Q667">
            <v>1.1000000000000001</v>
          </cell>
          <cell r="R667" t="str">
            <v>Nem</v>
          </cell>
          <cell r="S667">
            <v>2</v>
          </cell>
          <cell r="T667" t="str">
            <v>nem</v>
          </cell>
          <cell r="U667" t="str">
            <v>nem</v>
          </cell>
          <cell r="Y667" t="str">
            <v>BACS GY1    120.00</v>
          </cell>
          <cell r="AB667" t="str">
            <v>2B</v>
          </cell>
          <cell r="AC667" t="str">
            <v>DEMASZ_368  120.00</v>
          </cell>
          <cell r="AD667" t="str">
            <v>2033Q4</v>
          </cell>
          <cell r="AE667">
            <v>48944</v>
          </cell>
          <cell r="AF667">
            <v>50405</v>
          </cell>
          <cell r="BQ667" t="str">
            <v>54/2024 kormány rendelet</v>
          </cell>
        </row>
        <row r="668">
          <cell r="A668" t="str">
            <v>KE5243</v>
          </cell>
          <cell r="B668" t="str">
            <v>Majsai Kert Növénytermesztő Kft.</v>
          </cell>
          <cell r="C668" t="str">
            <v>Orosháza</v>
          </cell>
          <cell r="D668" t="str">
            <v>kiesett</v>
          </cell>
          <cell r="E668">
            <v>45566</v>
          </cell>
          <cell r="F668" t="str">
            <v>DÉMÁSZ</v>
          </cell>
          <cell r="G668" t="str">
            <v>OROS</v>
          </cell>
          <cell r="H668">
            <v>0.68</v>
          </cell>
          <cell r="I668">
            <v>22</v>
          </cell>
          <cell r="J668" t="str">
            <v>Igen</v>
          </cell>
          <cell r="K668" t="str">
            <v>Egyéb megújuló erőmű - biogáz</v>
          </cell>
          <cell r="L668" t="str">
            <v>OTHERRES</v>
          </cell>
          <cell r="N668" t="str">
            <v>Igen</v>
          </cell>
          <cell r="O668" t="str">
            <v>Nem</v>
          </cell>
          <cell r="P668">
            <v>0.68</v>
          </cell>
          <cell r="Q668">
            <v>0.01</v>
          </cell>
          <cell r="R668" t="str">
            <v>Nem</v>
          </cell>
          <cell r="T668" t="str">
            <v>nem</v>
          </cell>
          <cell r="U668" t="str">
            <v>nem</v>
          </cell>
          <cell r="Y668" t="str">
            <v>OROS GY1    120.00</v>
          </cell>
          <cell r="AB668">
            <v>1</v>
          </cell>
          <cell r="AC668" t="str">
            <v>DEMASZ_128  120.00</v>
          </cell>
          <cell r="AD668" t="str">
            <v>2028Q4</v>
          </cell>
          <cell r="AE668">
            <v>47118</v>
          </cell>
          <cell r="AF668">
            <v>50040</v>
          </cell>
          <cell r="BQ668" t="str">
            <v>54/2024 kormány rendelet</v>
          </cell>
        </row>
        <row r="669">
          <cell r="A669" t="str">
            <v>KE5261</v>
          </cell>
          <cell r="B669" t="str">
            <v>Ahau Solar Zrt.</v>
          </cell>
          <cell r="C669" t="str">
            <v>Örkény</v>
          </cell>
          <cell r="D669" t="str">
            <v>kiesett</v>
          </cell>
          <cell r="E669">
            <v>45992</v>
          </cell>
          <cell r="F669" t="str">
            <v>DÉMÁSZ</v>
          </cell>
          <cell r="G669" t="str">
            <v>LAJM</v>
          </cell>
          <cell r="H669">
            <v>2</v>
          </cell>
          <cell r="I669">
            <v>22</v>
          </cell>
          <cell r="J669" t="str">
            <v>Igen</v>
          </cell>
          <cell r="K669" t="str">
            <v>-</v>
          </cell>
          <cell r="L669" t="str">
            <v>BATTERYSTRG</v>
          </cell>
          <cell r="O669" t="str">
            <v>Nem</v>
          </cell>
          <cell r="P669">
            <v>2</v>
          </cell>
          <cell r="Q669">
            <v>2.0049999999999999</v>
          </cell>
          <cell r="R669" t="str">
            <v>Nem</v>
          </cell>
          <cell r="S669">
            <v>4</v>
          </cell>
          <cell r="T669" t="str">
            <v>nem</v>
          </cell>
          <cell r="U669" t="str">
            <v>nem</v>
          </cell>
          <cell r="Y669" t="str">
            <v>LAJM GY1    120.00</v>
          </cell>
          <cell r="AB669" t="str">
            <v>2B</v>
          </cell>
          <cell r="AC669" t="str">
            <v>DEMASZ_369  120.00</v>
          </cell>
          <cell r="AD669" t="str">
            <v>2033Q4</v>
          </cell>
          <cell r="AE669">
            <v>48944</v>
          </cell>
          <cell r="AF669">
            <v>50405</v>
          </cell>
          <cell r="BQ669" t="str">
            <v>54/2024 kormány rendelet</v>
          </cell>
        </row>
        <row r="670">
          <cell r="A670" t="str">
            <v>KE5265</v>
          </cell>
          <cell r="B670" t="str">
            <v>Menton Energy Group Kft.</v>
          </cell>
          <cell r="C670" t="str">
            <v>Elek</v>
          </cell>
          <cell r="D670" t="str">
            <v>kiesett</v>
          </cell>
          <cell r="E670">
            <v>45901</v>
          </cell>
          <cell r="F670" t="str">
            <v>DÉMÁSZ</v>
          </cell>
          <cell r="G670" t="str">
            <v>GYLA</v>
          </cell>
          <cell r="H670">
            <v>1</v>
          </cell>
          <cell r="I670">
            <v>22</v>
          </cell>
          <cell r="J670" t="str">
            <v>Igen</v>
          </cell>
          <cell r="K670" t="str">
            <v>-</v>
          </cell>
          <cell r="L670" t="str">
            <v>BATTERYSTRG</v>
          </cell>
          <cell r="O670" t="str">
            <v>Nem</v>
          </cell>
          <cell r="P670">
            <v>2</v>
          </cell>
          <cell r="Q670">
            <v>1</v>
          </cell>
          <cell r="R670" t="str">
            <v>Igen</v>
          </cell>
          <cell r="S670">
            <v>1</v>
          </cell>
          <cell r="T670" t="str">
            <v>nem</v>
          </cell>
          <cell r="U670" t="str">
            <v>nem</v>
          </cell>
          <cell r="Y670" t="str">
            <v>GYLA 2      120.00</v>
          </cell>
          <cell r="AB670" t="str">
            <v>2B</v>
          </cell>
          <cell r="AC670" t="str">
            <v>DEMASZ_370  120.00</v>
          </cell>
          <cell r="AD670" t="str">
            <v>2033Q4</v>
          </cell>
          <cell r="AE670">
            <v>48944</v>
          </cell>
          <cell r="AF670">
            <v>50405</v>
          </cell>
          <cell r="BQ670" t="str">
            <v>54/2024 kormány rendelet</v>
          </cell>
        </row>
        <row r="671">
          <cell r="A671" t="str">
            <v>KE5268</v>
          </cell>
          <cell r="B671" t="str">
            <v>MONA-INVEST Energetika Kft.</v>
          </cell>
          <cell r="C671" t="str">
            <v>Drágszél</v>
          </cell>
          <cell r="D671" t="str">
            <v>kiesett</v>
          </cell>
          <cell r="E671">
            <v>45658</v>
          </cell>
          <cell r="F671" t="str">
            <v>DÉMÁSZ</v>
          </cell>
          <cell r="G671" t="str">
            <v>KALO</v>
          </cell>
          <cell r="H671">
            <v>2</v>
          </cell>
          <cell r="I671">
            <v>22</v>
          </cell>
          <cell r="J671" t="str">
            <v>Igen</v>
          </cell>
          <cell r="K671" t="str">
            <v>Energiatároló</v>
          </cell>
          <cell r="L671" t="str">
            <v>BATTERYSTRG</v>
          </cell>
          <cell r="O671" t="str">
            <v>Nem</v>
          </cell>
          <cell r="P671">
            <v>2</v>
          </cell>
          <cell r="Q671">
            <v>2</v>
          </cell>
          <cell r="R671" t="str">
            <v>Nem</v>
          </cell>
          <cell r="S671">
            <v>4</v>
          </cell>
          <cell r="T671" t="str">
            <v>nem</v>
          </cell>
          <cell r="U671" t="str">
            <v>nem</v>
          </cell>
          <cell r="Y671" t="str">
            <v>KALO GY1    120.00</v>
          </cell>
          <cell r="AB671">
            <v>1</v>
          </cell>
          <cell r="AC671" t="str">
            <v>DEMASZ_129  120.00</v>
          </cell>
          <cell r="AD671" t="str">
            <v>2029Q4</v>
          </cell>
          <cell r="AE671">
            <v>47483</v>
          </cell>
          <cell r="AF671">
            <v>50040</v>
          </cell>
          <cell r="BQ671" t="str">
            <v>54/2024 kormány rendelet</v>
          </cell>
        </row>
        <row r="672">
          <cell r="A672" t="str">
            <v>KE5269</v>
          </cell>
          <cell r="B672" t="str">
            <v>Electraplan Termelő Kft.</v>
          </cell>
          <cell r="C672" t="str">
            <v>Vésztő</v>
          </cell>
          <cell r="D672" t="str">
            <v>kiesett</v>
          </cell>
          <cell r="E672">
            <v>46023</v>
          </cell>
          <cell r="F672" t="str">
            <v>DÉMÁSZ</v>
          </cell>
          <cell r="G672" t="str">
            <v>MBER</v>
          </cell>
          <cell r="H672">
            <v>1</v>
          </cell>
          <cell r="I672">
            <v>22</v>
          </cell>
          <cell r="J672" t="str">
            <v>Igen</v>
          </cell>
          <cell r="K672" t="str">
            <v>Egyéb megújuló erőmű - hulladék</v>
          </cell>
          <cell r="L672" t="str">
            <v>OTHERRES</v>
          </cell>
          <cell r="N672" t="str">
            <v>Igen</v>
          </cell>
          <cell r="O672" t="str">
            <v>Nem</v>
          </cell>
          <cell r="P672">
            <v>1</v>
          </cell>
          <cell r="Q672">
            <v>0.2</v>
          </cell>
          <cell r="R672" t="str">
            <v>Nem</v>
          </cell>
          <cell r="T672" t="str">
            <v>nem</v>
          </cell>
          <cell r="U672" t="str">
            <v>nem</v>
          </cell>
          <cell r="Y672" t="str">
            <v>MBER GY1    120.00</v>
          </cell>
          <cell r="AB672">
            <v>1</v>
          </cell>
          <cell r="AC672" t="str">
            <v>DEMASZ_130  120.00</v>
          </cell>
          <cell r="AD672" t="str">
            <v>2029Q4</v>
          </cell>
          <cell r="AE672">
            <v>47483</v>
          </cell>
          <cell r="AF672">
            <v>50040</v>
          </cell>
          <cell r="BQ672" t="str">
            <v>54/2024 kormány rendelet</v>
          </cell>
        </row>
        <row r="673">
          <cell r="A673" t="str">
            <v>KE5270</v>
          </cell>
          <cell r="B673" t="str">
            <v>Grivola Solar Kft.</v>
          </cell>
          <cell r="C673" t="str">
            <v>Kiskunmajsa</v>
          </cell>
          <cell r="D673" t="str">
            <v>kiesett</v>
          </cell>
          <cell r="E673">
            <v>46327</v>
          </cell>
          <cell r="F673" t="str">
            <v>DÉMÁSZ</v>
          </cell>
          <cell r="G673" t="str">
            <v>KMAJ</v>
          </cell>
          <cell r="H673">
            <v>10</v>
          </cell>
          <cell r="I673">
            <v>22</v>
          </cell>
          <cell r="J673" t="str">
            <v>Igen</v>
          </cell>
          <cell r="K673" t="str">
            <v>Energiatároló</v>
          </cell>
          <cell r="L673" t="str">
            <v>BATTERYSTRG</v>
          </cell>
          <cell r="O673" t="str">
            <v>Nem</v>
          </cell>
          <cell r="P673">
            <v>10</v>
          </cell>
          <cell r="Q673">
            <v>10</v>
          </cell>
          <cell r="R673" t="str">
            <v>Nem</v>
          </cell>
          <cell r="S673">
            <v>25</v>
          </cell>
          <cell r="T673" t="str">
            <v>nem</v>
          </cell>
          <cell r="U673" t="str">
            <v>nem</v>
          </cell>
          <cell r="Y673" t="str">
            <v>KMAJ GY1    120.00</v>
          </cell>
          <cell r="AB673">
            <v>1</v>
          </cell>
          <cell r="AC673" t="str">
            <v>DEMASZ_131  120.00</v>
          </cell>
          <cell r="AD673" t="str">
            <v>2033Q4</v>
          </cell>
          <cell r="AE673">
            <v>48944</v>
          </cell>
          <cell r="AF673">
            <v>50040</v>
          </cell>
          <cell r="BQ673" t="str">
            <v>54/2024 kormány rendelet</v>
          </cell>
        </row>
        <row r="674">
          <cell r="A674" t="str">
            <v>KE5272</v>
          </cell>
          <cell r="B674" t="str">
            <v>Moringa Birtok Kft.</v>
          </cell>
          <cell r="C674" t="str">
            <v>Bácsbokod</v>
          </cell>
          <cell r="D674" t="str">
            <v>kiesett</v>
          </cell>
          <cell r="E674">
            <v>45566</v>
          </cell>
          <cell r="F674" t="str">
            <v>DÉMÁSZ</v>
          </cell>
          <cell r="G674" t="str">
            <v>BACS</v>
          </cell>
          <cell r="H674">
            <v>2.5</v>
          </cell>
          <cell r="I674">
            <v>22</v>
          </cell>
          <cell r="J674" t="str">
            <v>Igen</v>
          </cell>
          <cell r="K674" t="str">
            <v>Könnyűolaj tüzelésű erőmű (Átlagos hatásfok: 35%)</v>
          </cell>
          <cell r="L674" t="str">
            <v>LIGHTOIL</v>
          </cell>
          <cell r="N674" t="str">
            <v>Igen</v>
          </cell>
          <cell r="O674" t="str">
            <v>Nem</v>
          </cell>
          <cell r="P674">
            <v>2.5</v>
          </cell>
          <cell r="Q674">
            <v>0.06</v>
          </cell>
          <cell r="R674" t="str">
            <v>Nem</v>
          </cell>
          <cell r="T674" t="str">
            <v>nem</v>
          </cell>
          <cell r="U674" t="str">
            <v>nem</v>
          </cell>
          <cell r="Y674" t="str">
            <v>BACS GY1    120.00</v>
          </cell>
          <cell r="AB674">
            <v>1</v>
          </cell>
          <cell r="AC674" t="str">
            <v>DEMASZ_132  120.00</v>
          </cell>
          <cell r="AD674" t="str">
            <v>2033Q4</v>
          </cell>
          <cell r="AE674">
            <v>48944</v>
          </cell>
          <cell r="AF674">
            <v>50040</v>
          </cell>
          <cell r="BQ674" t="str">
            <v>54/2024 kormány rendelet</v>
          </cell>
        </row>
        <row r="675">
          <cell r="A675" t="str">
            <v>KE5273</v>
          </cell>
          <cell r="B675" t="str">
            <v>Greco Solar Kft.</v>
          </cell>
          <cell r="C675" t="str">
            <v>Ágasegyháza</v>
          </cell>
          <cell r="D675" t="str">
            <v>kiesett</v>
          </cell>
          <cell r="E675">
            <v>46844</v>
          </cell>
          <cell r="F675" t="str">
            <v>DÉMÁSZ</v>
          </cell>
          <cell r="G675" t="str">
            <v>AGAS</v>
          </cell>
          <cell r="H675">
            <v>5</v>
          </cell>
          <cell r="I675">
            <v>132</v>
          </cell>
          <cell r="J675" t="str">
            <v>Igen</v>
          </cell>
          <cell r="K675" t="str">
            <v>-</v>
          </cell>
          <cell r="L675" t="str">
            <v>BATTERYSTRG</v>
          </cell>
          <cell r="O675" t="str">
            <v>Nem</v>
          </cell>
          <cell r="P675">
            <v>49.8</v>
          </cell>
          <cell r="Q675">
            <v>5.0999999999999996</v>
          </cell>
          <cell r="R675" t="str">
            <v>Nem</v>
          </cell>
          <cell r="S675">
            <v>12.5</v>
          </cell>
          <cell r="T675" t="str">
            <v>nem</v>
          </cell>
          <cell r="U675" t="str">
            <v>nem</v>
          </cell>
          <cell r="Y675" t="str">
            <v>AGAS GY1    120.00</v>
          </cell>
          <cell r="AB675">
            <v>6</v>
          </cell>
          <cell r="AC675" t="str">
            <v>DEMASZ_584  120.00</v>
          </cell>
          <cell r="AD675" t="str">
            <v>2037Q4</v>
          </cell>
          <cell r="AE675">
            <v>50405</v>
          </cell>
          <cell r="AF675">
            <v>53327</v>
          </cell>
          <cell r="BQ675" t="str">
            <v>54/2024 kormány rendelet</v>
          </cell>
        </row>
        <row r="676">
          <cell r="A676" t="str">
            <v>KE5274</v>
          </cell>
          <cell r="B676" t="str">
            <v>Campigna Solar Kft.</v>
          </cell>
          <cell r="C676" t="str">
            <v>Cegléd</v>
          </cell>
          <cell r="D676" t="str">
            <v>kiesett</v>
          </cell>
          <cell r="E676">
            <v>46327</v>
          </cell>
          <cell r="F676" t="str">
            <v>DÉMÁSZ</v>
          </cell>
          <cell r="G676" t="str">
            <v>CEGL</v>
          </cell>
          <cell r="H676">
            <v>4</v>
          </cell>
          <cell r="I676">
            <v>22</v>
          </cell>
          <cell r="J676" t="str">
            <v>Igen</v>
          </cell>
          <cell r="K676" t="str">
            <v>Energiatároló</v>
          </cell>
          <cell r="L676" t="str">
            <v>BATTERYSTRG</v>
          </cell>
          <cell r="O676" t="str">
            <v>Nem</v>
          </cell>
          <cell r="P676">
            <v>4</v>
          </cell>
          <cell r="Q676">
            <v>4</v>
          </cell>
          <cell r="R676" t="str">
            <v>Nem</v>
          </cell>
          <cell r="S676">
            <v>10</v>
          </cell>
          <cell r="T676" t="str">
            <v>nem</v>
          </cell>
          <cell r="U676" t="str">
            <v>nem</v>
          </cell>
          <cell r="Y676" t="str">
            <v>CEGL GY1    120.00</v>
          </cell>
          <cell r="AB676">
            <v>1</v>
          </cell>
          <cell r="AC676" t="str">
            <v>DEMASZ_133  120.00</v>
          </cell>
          <cell r="AD676" t="str">
            <v>2033Q4</v>
          </cell>
          <cell r="AE676">
            <v>48944</v>
          </cell>
          <cell r="AF676">
            <v>50040</v>
          </cell>
          <cell r="BQ676" t="str">
            <v>54/2024 kormány rendelet</v>
          </cell>
        </row>
        <row r="677">
          <cell r="A677" t="str">
            <v>KE5275</v>
          </cell>
          <cell r="B677" t="str">
            <v>BRW Hungária Bt.</v>
          </cell>
          <cell r="C677" t="str">
            <v>Pirtó</v>
          </cell>
          <cell r="D677" t="str">
            <v>kiesett</v>
          </cell>
          <cell r="E677">
            <v>45809</v>
          </cell>
          <cell r="F677" t="str">
            <v>DÉMÁSZ</v>
          </cell>
          <cell r="G677" t="str">
            <v>SVAD</v>
          </cell>
          <cell r="H677">
            <v>1</v>
          </cell>
          <cell r="I677">
            <v>22</v>
          </cell>
          <cell r="J677" t="str">
            <v>Igen</v>
          </cell>
          <cell r="K677" t="str">
            <v>Energiatároló</v>
          </cell>
          <cell r="L677" t="str">
            <v>BATTERYSTRG</v>
          </cell>
          <cell r="O677" t="str">
            <v>Nem</v>
          </cell>
          <cell r="P677">
            <v>1</v>
          </cell>
          <cell r="Q677">
            <v>1</v>
          </cell>
          <cell r="R677" t="str">
            <v>Nem</v>
          </cell>
          <cell r="S677">
            <v>2</v>
          </cell>
          <cell r="T677" t="str">
            <v>nem</v>
          </cell>
          <cell r="U677" t="str">
            <v>nem</v>
          </cell>
          <cell r="Y677" t="str">
            <v>SVAD GY1    120.00</v>
          </cell>
          <cell r="AB677">
            <v>1</v>
          </cell>
          <cell r="AC677" t="str">
            <v>DEMASZ_134  120.00</v>
          </cell>
          <cell r="AD677" t="str">
            <v>2028Q4</v>
          </cell>
          <cell r="AE677">
            <v>47118</v>
          </cell>
          <cell r="AF677">
            <v>50040</v>
          </cell>
          <cell r="BQ677" t="str">
            <v>54/2024 kormány rendelet</v>
          </cell>
        </row>
        <row r="678">
          <cell r="A678" t="str">
            <v>KE5276</v>
          </cell>
          <cell r="B678" t="str">
            <v>Lamone Solar Kft.</v>
          </cell>
          <cell r="C678" t="str">
            <v>Lajosmizse</v>
          </cell>
          <cell r="D678" t="str">
            <v>kiesett</v>
          </cell>
          <cell r="E678">
            <v>46813</v>
          </cell>
          <cell r="F678" t="str">
            <v>DÉMÁSZ</v>
          </cell>
          <cell r="G678" t="str">
            <v>LAJN</v>
          </cell>
          <cell r="H678">
            <v>16</v>
          </cell>
          <cell r="J678" t="str">
            <v>Igen</v>
          </cell>
          <cell r="K678" t="str">
            <v>-</v>
          </cell>
          <cell r="L678" t="str">
            <v>BATTERYSTRG</v>
          </cell>
          <cell r="O678" t="str">
            <v>Nem</v>
          </cell>
          <cell r="P678">
            <v>49.9</v>
          </cell>
          <cell r="Q678">
            <v>16.100000000000001</v>
          </cell>
          <cell r="R678" t="str">
            <v>Nem</v>
          </cell>
          <cell r="S678">
            <v>40</v>
          </cell>
          <cell r="T678" t="str">
            <v>nem</v>
          </cell>
          <cell r="U678" t="str">
            <v>nem</v>
          </cell>
          <cell r="Y678" t="str">
            <v>LAJN GY1    120.00</v>
          </cell>
          <cell r="AB678">
            <v>6</v>
          </cell>
          <cell r="AC678" t="str">
            <v>DEMASZ_585  120.00</v>
          </cell>
          <cell r="AD678" t="str">
            <v>2037Q4</v>
          </cell>
          <cell r="AE678">
            <v>50405</v>
          </cell>
          <cell r="AF678">
            <v>53327</v>
          </cell>
          <cell r="BQ678" t="str">
            <v>54/2024 kormány rendelet</v>
          </cell>
        </row>
        <row r="679">
          <cell r="A679" t="str">
            <v>KE5280</v>
          </cell>
          <cell r="B679" t="str">
            <v>Kondenz Solar Kft.</v>
          </cell>
          <cell r="C679" t="str">
            <v>Kecskemét</v>
          </cell>
          <cell r="D679" t="str">
            <v>kiesett</v>
          </cell>
          <cell r="E679">
            <v>45597</v>
          </cell>
          <cell r="F679" t="str">
            <v>DÉMÁSZ</v>
          </cell>
          <cell r="G679" t="str">
            <v>KSZU</v>
          </cell>
          <cell r="H679">
            <v>1.4</v>
          </cell>
          <cell r="I679">
            <v>22</v>
          </cell>
          <cell r="J679" t="str">
            <v>Igen</v>
          </cell>
          <cell r="K679" t="str">
            <v>Energiatároló</v>
          </cell>
          <cell r="L679" t="str">
            <v>BATTERYSTRG</v>
          </cell>
          <cell r="N679" t="str">
            <v>Igen</v>
          </cell>
          <cell r="O679" t="str">
            <v>Nem</v>
          </cell>
          <cell r="P679">
            <v>1.4</v>
          </cell>
          <cell r="Q679">
            <v>1.4</v>
          </cell>
          <cell r="R679" t="str">
            <v>Nem</v>
          </cell>
          <cell r="S679">
            <v>2.8</v>
          </cell>
          <cell r="T679" t="str">
            <v>nem</v>
          </cell>
          <cell r="U679" t="str">
            <v>nem</v>
          </cell>
          <cell r="Y679" t="str">
            <v>KSZU GY1    120.00</v>
          </cell>
          <cell r="AB679">
            <v>1</v>
          </cell>
          <cell r="AC679" t="str">
            <v>DEMASZ_135  120.00</v>
          </cell>
          <cell r="AD679" t="str">
            <v>2028Q4</v>
          </cell>
          <cell r="AE679">
            <v>47118</v>
          </cell>
          <cell r="AF679">
            <v>50040</v>
          </cell>
          <cell r="BQ679" t="str">
            <v>54/2024 kormány rendelet</v>
          </cell>
        </row>
        <row r="680">
          <cell r="A680" t="str">
            <v>KE5281</v>
          </cell>
          <cell r="B680" t="str">
            <v>Greenvolt Energy Developments Kft.</v>
          </cell>
          <cell r="C680" t="str">
            <v>Pusztaszer</v>
          </cell>
          <cell r="D680" t="str">
            <v>kiesett</v>
          </cell>
          <cell r="E680">
            <v>47088</v>
          </cell>
          <cell r="F680" t="str">
            <v>DÉMÁSZ</v>
          </cell>
          <cell r="G680" t="str">
            <v>PERN</v>
          </cell>
          <cell r="H680">
            <v>25</v>
          </cell>
          <cell r="I680">
            <v>132</v>
          </cell>
          <cell r="J680" t="str">
            <v>Igen</v>
          </cell>
          <cell r="K680" t="str">
            <v>-</v>
          </cell>
          <cell r="L680" t="str">
            <v>BATTERYSTRG</v>
          </cell>
          <cell r="O680" t="str">
            <v>Nem</v>
          </cell>
          <cell r="P680">
            <v>49.99</v>
          </cell>
          <cell r="Q680">
            <v>25.1</v>
          </cell>
          <cell r="R680" t="str">
            <v>Nem</v>
          </cell>
          <cell r="S680">
            <v>50</v>
          </cell>
          <cell r="T680" t="str">
            <v>nem</v>
          </cell>
          <cell r="U680" t="str">
            <v>nem</v>
          </cell>
          <cell r="Y680" t="str">
            <v>PERN GY1    120.00</v>
          </cell>
          <cell r="AB680">
            <v>6</v>
          </cell>
          <cell r="AC680" t="str">
            <v>DEMASZ_586  120.00</v>
          </cell>
          <cell r="AD680" t="str">
            <v>2037Q4</v>
          </cell>
          <cell r="AE680">
            <v>50405</v>
          </cell>
          <cell r="AF680">
            <v>53327</v>
          </cell>
          <cell r="BQ680" t="str">
            <v>54/2024 kormány rendelet</v>
          </cell>
        </row>
        <row r="681">
          <cell r="A681" t="str">
            <v>KE5282</v>
          </cell>
          <cell r="B681" t="str">
            <v>Ballarding Kft.</v>
          </cell>
          <cell r="C681" t="str">
            <v>Császártöltés</v>
          </cell>
          <cell r="D681" t="str">
            <v>kiesett</v>
          </cell>
          <cell r="E681">
            <v>45992</v>
          </cell>
          <cell r="F681" t="str">
            <v>DÉMÁSZ</v>
          </cell>
          <cell r="G681" t="str">
            <v>KALO</v>
          </cell>
          <cell r="H681">
            <v>1</v>
          </cell>
          <cell r="I681">
            <v>22</v>
          </cell>
          <cell r="J681" t="str">
            <v>Igen</v>
          </cell>
          <cell r="K681" t="str">
            <v>Energiatároló</v>
          </cell>
          <cell r="L681" t="str">
            <v>BATTERYSTRG</v>
          </cell>
          <cell r="O681" t="str">
            <v>Nem</v>
          </cell>
          <cell r="P681">
            <v>1</v>
          </cell>
          <cell r="Q681">
            <v>1</v>
          </cell>
          <cell r="R681" t="str">
            <v>Nem</v>
          </cell>
          <cell r="S681">
            <v>2</v>
          </cell>
          <cell r="T681" t="str">
            <v>nem</v>
          </cell>
          <cell r="U681" t="str">
            <v>nem</v>
          </cell>
          <cell r="Y681" t="str">
            <v>KALO GY1    120.00</v>
          </cell>
          <cell r="AB681">
            <v>1</v>
          </cell>
          <cell r="AC681" t="str">
            <v>DEMASZ_136  120.00</v>
          </cell>
          <cell r="AD681" t="str">
            <v>2029Q4</v>
          </cell>
          <cell r="AE681">
            <v>47483</v>
          </cell>
          <cell r="AF681">
            <v>50040</v>
          </cell>
          <cell r="BQ681" t="str">
            <v>54/2024 kormány rendelet</v>
          </cell>
        </row>
        <row r="682">
          <cell r="A682" t="str">
            <v>KE5200</v>
          </cell>
          <cell r="B682" t="str">
            <v>Bácsbokodi Aranykalász Zrt.</v>
          </cell>
          <cell r="C682" t="str">
            <v>Bácsbokod</v>
          </cell>
          <cell r="D682" t="str">
            <v>kiesett</v>
          </cell>
          <cell r="E682">
            <v>46235</v>
          </cell>
          <cell r="F682" t="str">
            <v>DÉMÁSZ</v>
          </cell>
          <cell r="G682" t="str">
            <v>BACS</v>
          </cell>
          <cell r="H682">
            <v>2.99</v>
          </cell>
          <cell r="I682">
            <v>22</v>
          </cell>
          <cell r="J682" t="str">
            <v>Igen</v>
          </cell>
          <cell r="K682" t="str">
            <v>Naperőmű - PV farm</v>
          </cell>
          <cell r="L682" t="str">
            <v>SOLARPHOTOVO</v>
          </cell>
          <cell r="N682" t="str">
            <v>Igen</v>
          </cell>
          <cell r="O682" t="str">
            <v>Nem</v>
          </cell>
          <cell r="P682">
            <v>2.99</v>
          </cell>
          <cell r="Q682">
            <v>0.1</v>
          </cell>
          <cell r="R682" t="str">
            <v>Nem</v>
          </cell>
          <cell r="T682" t="str">
            <v>nem</v>
          </cell>
          <cell r="U682" t="str">
            <v>nem</v>
          </cell>
          <cell r="Y682" t="str">
            <v>BACS GY1    120.00</v>
          </cell>
          <cell r="AB682" t="str">
            <v>2B</v>
          </cell>
          <cell r="AC682" t="str">
            <v>DEMASZ_371  120.00</v>
          </cell>
          <cell r="AD682" t="str">
            <v>2033Q4</v>
          </cell>
          <cell r="AF682">
            <v>50405</v>
          </cell>
          <cell r="BQ682" t="str">
            <v>54/2024 kormány rendelet</v>
          </cell>
        </row>
        <row r="683">
          <cell r="A683" t="str">
            <v>KE5201</v>
          </cell>
          <cell r="B683" t="str">
            <v>Zsiros Agro Kft.</v>
          </cell>
          <cell r="C683" t="str">
            <v>Bácsalmás</v>
          </cell>
          <cell r="D683" t="str">
            <v>kiesett</v>
          </cell>
          <cell r="E683">
            <v>47270</v>
          </cell>
          <cell r="F683" t="str">
            <v>DÉMÁSZ</v>
          </cell>
          <cell r="G683" t="str">
            <v>BACS</v>
          </cell>
          <cell r="H683">
            <v>10</v>
          </cell>
          <cell r="I683">
            <v>22</v>
          </cell>
          <cell r="J683" t="str">
            <v>Igen</v>
          </cell>
          <cell r="K683" t="str">
            <v>Naperőmű - PV farm</v>
          </cell>
          <cell r="L683" t="str">
            <v>SOLARPHOTOVO</v>
          </cell>
          <cell r="O683" t="str">
            <v>Nem</v>
          </cell>
          <cell r="P683">
            <v>10</v>
          </cell>
          <cell r="Q683">
            <v>0.01</v>
          </cell>
          <cell r="R683" t="str">
            <v>Nem</v>
          </cell>
          <cell r="T683" t="str">
            <v>nem</v>
          </cell>
          <cell r="U683" t="str">
            <v>nem</v>
          </cell>
          <cell r="Y683" t="str">
            <v>BACS GY1    120.00</v>
          </cell>
          <cell r="AB683" t="str">
            <v>2B</v>
          </cell>
          <cell r="AC683" t="str">
            <v>DEMASZ_372  120.00</v>
          </cell>
          <cell r="AD683" t="str">
            <v>2033Q4</v>
          </cell>
          <cell r="AF683">
            <v>50405</v>
          </cell>
          <cell r="BQ683" t="str">
            <v>54/2024 kormány rendelet</v>
          </cell>
        </row>
        <row r="684">
          <cell r="A684" t="str">
            <v>KE5202</v>
          </cell>
          <cell r="B684" t="str">
            <v>Malata Gyula</v>
          </cell>
          <cell r="C684" t="str">
            <v>Táborfalva</v>
          </cell>
          <cell r="D684" t="str">
            <v>kiesett</v>
          </cell>
          <cell r="E684">
            <v>46357</v>
          </cell>
          <cell r="F684" t="str">
            <v>DÉMÁSZ</v>
          </cell>
          <cell r="G684" t="str">
            <v>LAJM</v>
          </cell>
          <cell r="H684">
            <v>1.07</v>
          </cell>
          <cell r="I684">
            <v>22</v>
          </cell>
          <cell r="J684" t="str">
            <v>Igen</v>
          </cell>
          <cell r="K684" t="str">
            <v>Naperőmű - PV farm</v>
          </cell>
          <cell r="L684" t="str">
            <v>SOLARPHOTOVO</v>
          </cell>
          <cell r="O684" t="str">
            <v>Nem</v>
          </cell>
          <cell r="P684">
            <v>1.07</v>
          </cell>
          <cell r="Q684">
            <v>0.02</v>
          </cell>
          <cell r="R684" t="str">
            <v>Nem</v>
          </cell>
          <cell r="T684" t="str">
            <v>nem</v>
          </cell>
          <cell r="U684" t="str">
            <v>nem</v>
          </cell>
          <cell r="Y684" t="str">
            <v>LAJM GY1    120.00</v>
          </cell>
          <cell r="AB684" t="str">
            <v>2B</v>
          </cell>
          <cell r="AC684" t="str">
            <v>DEMASZ_373  120.00</v>
          </cell>
          <cell r="AD684" t="str">
            <v>2033Q4</v>
          </cell>
          <cell r="AF684">
            <v>50405</v>
          </cell>
          <cell r="BQ684" t="str">
            <v>54/2024 kormány rendelet</v>
          </cell>
        </row>
        <row r="685">
          <cell r="A685" t="str">
            <v>KE5203</v>
          </cell>
          <cell r="B685" t="str">
            <v>Big Solar Kft.</v>
          </cell>
          <cell r="C685" t="str">
            <v>Szank</v>
          </cell>
          <cell r="D685" t="str">
            <v>kiesett</v>
          </cell>
          <cell r="E685">
            <v>46113</v>
          </cell>
          <cell r="F685" t="str">
            <v>DÉMÁSZ</v>
          </cell>
          <cell r="G685" t="str">
            <v>KMAJ</v>
          </cell>
          <cell r="H685">
            <v>6</v>
          </cell>
          <cell r="I685">
            <v>22</v>
          </cell>
          <cell r="J685" t="str">
            <v>Igen</v>
          </cell>
          <cell r="K685" t="str">
            <v>Naperőmű - PV farm</v>
          </cell>
          <cell r="L685" t="str">
            <v>SOLARPHOTOVO</v>
          </cell>
          <cell r="O685" t="str">
            <v>Nem</v>
          </cell>
          <cell r="P685">
            <v>6</v>
          </cell>
          <cell r="Q685">
            <v>0.03</v>
          </cell>
          <cell r="R685" t="str">
            <v>Nem</v>
          </cell>
          <cell r="T685" t="str">
            <v>nem</v>
          </cell>
          <cell r="U685" t="str">
            <v>nem</v>
          </cell>
          <cell r="Y685" t="str">
            <v>KMAJ GY1    120.00</v>
          </cell>
          <cell r="AB685" t="str">
            <v>2B</v>
          </cell>
          <cell r="AC685" t="str">
            <v>DEMASZ_374  120.00</v>
          </cell>
          <cell r="AD685" t="str">
            <v>2033Q4</v>
          </cell>
          <cell r="AF685">
            <v>50405</v>
          </cell>
          <cell r="BQ685" t="str">
            <v>54/2024 kormány rendelet</v>
          </cell>
        </row>
        <row r="686">
          <cell r="A686" t="str">
            <v>KE5223</v>
          </cell>
          <cell r="B686" t="str">
            <v>Mirelite Mirsa Zrt.</v>
          </cell>
          <cell r="C686" t="str">
            <v>Albertirsa</v>
          </cell>
          <cell r="D686" t="str">
            <v>kiesett</v>
          </cell>
          <cell r="E686">
            <v>45627</v>
          </cell>
          <cell r="F686" t="str">
            <v>DÉMÁSZ</v>
          </cell>
          <cell r="G686" t="str">
            <v>CEGL</v>
          </cell>
          <cell r="H686">
            <v>1</v>
          </cell>
          <cell r="I686">
            <v>22</v>
          </cell>
          <cell r="J686" t="str">
            <v>Igen</v>
          </cell>
          <cell r="K686" t="str">
            <v>Naperőmű - PV farm</v>
          </cell>
          <cell r="L686" t="str">
            <v>SOLARPHOTOVO</v>
          </cell>
          <cell r="N686" t="str">
            <v>Igen</v>
          </cell>
          <cell r="O686" t="str">
            <v>Nem</v>
          </cell>
          <cell r="P686">
            <v>1</v>
          </cell>
          <cell r="Q686">
            <v>0</v>
          </cell>
          <cell r="R686" t="str">
            <v>Nem</v>
          </cell>
          <cell r="T686" t="str">
            <v>nem</v>
          </cell>
          <cell r="U686" t="str">
            <v>nem</v>
          </cell>
          <cell r="Y686" t="str">
            <v>CEGL GY1    120.00</v>
          </cell>
          <cell r="AA686" t="str">
            <v>rendállóját nem növeli: 4,222</v>
          </cell>
          <cell r="AB686" t="str">
            <v>2B</v>
          </cell>
          <cell r="AC686" t="str">
            <v>DEMASZ_375  120.00</v>
          </cell>
          <cell r="AD686" t="str">
            <v>2033Q4</v>
          </cell>
          <cell r="AF686">
            <v>50405</v>
          </cell>
          <cell r="BQ686" t="str">
            <v>54/2024 kormány rendelet</v>
          </cell>
        </row>
        <row r="687">
          <cell r="A687" t="str">
            <v>KE5224</v>
          </cell>
          <cell r="B687" t="str">
            <v>Mirelite Eszközkezelő Kft.</v>
          </cell>
          <cell r="C687" t="str">
            <v>Cegléd</v>
          </cell>
          <cell r="D687" t="str">
            <v>kiesett</v>
          </cell>
          <cell r="E687">
            <v>45627</v>
          </cell>
          <cell r="F687" t="str">
            <v>DÉMÁSZ</v>
          </cell>
          <cell r="G687" t="str">
            <v>CEGL</v>
          </cell>
          <cell r="H687">
            <v>1</v>
          </cell>
          <cell r="I687">
            <v>22</v>
          </cell>
          <cell r="J687" t="str">
            <v>Igen</v>
          </cell>
          <cell r="K687" t="str">
            <v>Naperőmű - PV farm</v>
          </cell>
          <cell r="L687" t="str">
            <v>SOLARPHOTOVO</v>
          </cell>
          <cell r="N687" t="str">
            <v>Igen</v>
          </cell>
          <cell r="O687" t="str">
            <v>Nem</v>
          </cell>
          <cell r="P687">
            <v>1</v>
          </cell>
          <cell r="Q687">
            <v>0</v>
          </cell>
          <cell r="R687" t="str">
            <v>Nem</v>
          </cell>
          <cell r="T687" t="str">
            <v>nem</v>
          </cell>
          <cell r="U687" t="str">
            <v>nem</v>
          </cell>
          <cell r="Y687" t="str">
            <v>CEGL GY1    120.00</v>
          </cell>
          <cell r="AA687" t="str">
            <v>rendállóját nem növeli: 1,611</v>
          </cell>
          <cell r="AB687" t="str">
            <v>2B</v>
          </cell>
          <cell r="AC687" t="str">
            <v>DEMASZ_376  120.00</v>
          </cell>
          <cell r="AD687" t="str">
            <v>2033Q4</v>
          </cell>
          <cell r="AF687">
            <v>50405</v>
          </cell>
          <cell r="BQ687" t="str">
            <v>54/2024 kormány rendelet</v>
          </cell>
        </row>
        <row r="688">
          <cell r="A688" t="str">
            <v>KE5225</v>
          </cell>
          <cell r="B688" t="str">
            <v>MÖVIT Villamosenergiatermelő Zrt.</v>
          </cell>
          <cell r="C688" t="str">
            <v>Klárafalva</v>
          </cell>
          <cell r="D688" t="str">
            <v>elutasított</v>
          </cell>
          <cell r="E688">
            <v>45658</v>
          </cell>
          <cell r="F688" t="str">
            <v>DÉMÁSZ</v>
          </cell>
          <cell r="H688">
            <v>0.499</v>
          </cell>
          <cell r="J688" t="str">
            <v>Igen</v>
          </cell>
          <cell r="K688" t="str">
            <v>Egyéb megújuló erőmű - biogáz</v>
          </cell>
          <cell r="L688" t="str">
            <v>OTHERRES</v>
          </cell>
          <cell r="O688" t="str">
            <v>Nem</v>
          </cell>
          <cell r="P688">
            <v>0</v>
          </cell>
          <cell r="Q688">
            <v>0</v>
          </cell>
          <cell r="R688" t="str">
            <v>Nem</v>
          </cell>
          <cell r="T688" t="str">
            <v>nem</v>
          </cell>
          <cell r="U688" t="str">
            <v>nem</v>
          </cell>
          <cell r="AF688">
            <v>49309</v>
          </cell>
          <cell r="BQ688" t="str">
            <v>Ő lépett vissza, sima igényként le lehet kezelni.</v>
          </cell>
        </row>
        <row r="689">
          <cell r="A689" t="str">
            <v>KE5226</v>
          </cell>
          <cell r="B689" t="str">
            <v>GÜN Solar Kft.</v>
          </cell>
          <cell r="C689" t="str">
            <v>Kiskunhalas</v>
          </cell>
          <cell r="D689" t="str">
            <v>kiesett</v>
          </cell>
          <cell r="E689">
            <v>47119</v>
          </cell>
          <cell r="F689" t="str">
            <v>DÉMÁSZ</v>
          </cell>
          <cell r="G689" t="str">
            <v>KHAN</v>
          </cell>
          <cell r="H689">
            <v>49.95</v>
          </cell>
          <cell r="I689">
            <v>132</v>
          </cell>
          <cell r="J689" t="str">
            <v>Igen</v>
          </cell>
          <cell r="K689" t="str">
            <v>Naperőmű - PV farm</v>
          </cell>
          <cell r="L689" t="str">
            <v>SOLARPHOTOVO</v>
          </cell>
          <cell r="O689" t="str">
            <v>Nem</v>
          </cell>
          <cell r="P689">
            <v>49.95</v>
          </cell>
          <cell r="Q689">
            <v>0.1</v>
          </cell>
          <cell r="R689" t="str">
            <v>Nem</v>
          </cell>
          <cell r="T689" t="str">
            <v>nem</v>
          </cell>
          <cell r="U689" t="str">
            <v>nem</v>
          </cell>
          <cell r="Y689" t="str">
            <v>KHAN GY1    120.00</v>
          </cell>
          <cell r="AB689">
            <v>3</v>
          </cell>
          <cell r="AC689" t="str">
            <v>DEMASZ_506  120.00</v>
          </cell>
          <cell r="AD689" t="str">
            <v>2034Q4</v>
          </cell>
          <cell r="AF689">
            <v>52231</v>
          </cell>
          <cell r="BQ689" t="str">
            <v>54/2024 kormány rendelet</v>
          </cell>
        </row>
        <row r="690">
          <cell r="A690" t="str">
            <v>KE5227</v>
          </cell>
          <cell r="B690" t="str">
            <v>GÜN Solar Kft.</v>
          </cell>
          <cell r="C690" t="str">
            <v>Kiskunhalas</v>
          </cell>
          <cell r="D690" t="str">
            <v>kiesett</v>
          </cell>
          <cell r="E690">
            <v>47119</v>
          </cell>
          <cell r="F690" t="str">
            <v>DÉMÁSZ</v>
          </cell>
          <cell r="G690" t="str">
            <v>KHAN</v>
          </cell>
          <cell r="H690">
            <v>21.6</v>
          </cell>
          <cell r="I690">
            <v>132</v>
          </cell>
          <cell r="J690" t="str">
            <v>Igen</v>
          </cell>
          <cell r="K690" t="str">
            <v>Naperőmű - PV farm</v>
          </cell>
          <cell r="L690" t="str">
            <v>SOLARPHOTOVO</v>
          </cell>
          <cell r="O690" t="str">
            <v>Nem</v>
          </cell>
          <cell r="P690">
            <v>21.6</v>
          </cell>
          <cell r="Q690">
            <v>0.1</v>
          </cell>
          <cell r="R690" t="str">
            <v>Nem</v>
          </cell>
          <cell r="T690" t="str">
            <v>nem</v>
          </cell>
          <cell r="U690" t="str">
            <v>nem</v>
          </cell>
          <cell r="Y690" t="str">
            <v>KHAN GY1    120.00</v>
          </cell>
          <cell r="AB690">
            <v>3</v>
          </cell>
          <cell r="AC690" t="str">
            <v>DEMASZ_507  120.00</v>
          </cell>
          <cell r="AD690" t="str">
            <v>2034Q4</v>
          </cell>
          <cell r="AF690">
            <v>52231</v>
          </cell>
          <cell r="BQ690" t="str">
            <v>54/2024 kormány rendelet</v>
          </cell>
        </row>
        <row r="691">
          <cell r="A691" t="str">
            <v>KE5231</v>
          </cell>
          <cell r="B691" t="str">
            <v>Merital Vagyonkezelő Kft.</v>
          </cell>
          <cell r="C691" t="str">
            <v>Kecskemét</v>
          </cell>
          <cell r="D691" t="str">
            <v>kiesett</v>
          </cell>
          <cell r="E691">
            <v>45809</v>
          </cell>
          <cell r="F691" t="str">
            <v>DÉMÁSZ</v>
          </cell>
          <cell r="G691" t="str">
            <v>KECS</v>
          </cell>
          <cell r="H691">
            <v>4.99</v>
          </cell>
          <cell r="I691">
            <v>22</v>
          </cell>
          <cell r="J691" t="str">
            <v>Igen</v>
          </cell>
          <cell r="K691" t="str">
            <v>Naperőmű - PV farm</v>
          </cell>
          <cell r="L691" t="str">
            <v>SOLARPHOTOVO</v>
          </cell>
          <cell r="O691" t="str">
            <v>Nem</v>
          </cell>
          <cell r="P691">
            <v>4.99</v>
          </cell>
          <cell r="Q691">
            <v>2.1999999999999999E-2</v>
          </cell>
          <cell r="R691" t="str">
            <v>Igen</v>
          </cell>
          <cell r="T691" t="str">
            <v>nem</v>
          </cell>
          <cell r="U691" t="str">
            <v>nem</v>
          </cell>
          <cell r="Y691" t="str">
            <v>KECS B      120.00</v>
          </cell>
          <cell r="AB691">
            <v>2</v>
          </cell>
          <cell r="AC691" t="str">
            <v>DEMASZ_377  120.00</v>
          </cell>
          <cell r="AD691" t="str">
            <v>2030Q4</v>
          </cell>
          <cell r="AF691">
            <v>50405</v>
          </cell>
          <cell r="BQ691" t="str">
            <v>54/2024 kormány rendelet</v>
          </cell>
        </row>
        <row r="692">
          <cell r="A692" t="str">
            <v>KE5232</v>
          </cell>
          <cell r="B692" t="str">
            <v>Merital Vagyonkezelő Kft.</v>
          </cell>
          <cell r="C692" t="str">
            <v>Zsana</v>
          </cell>
          <cell r="D692" t="str">
            <v>kiesett</v>
          </cell>
          <cell r="E692">
            <v>45809</v>
          </cell>
          <cell r="F692" t="str">
            <v>DÉMÁSZ</v>
          </cell>
          <cell r="G692" t="str">
            <v>KMAJ</v>
          </cell>
          <cell r="H692">
            <v>2</v>
          </cell>
          <cell r="I692">
            <v>22</v>
          </cell>
          <cell r="J692" t="str">
            <v>Igen</v>
          </cell>
          <cell r="K692" t="str">
            <v>Naperőmű - PV farm</v>
          </cell>
          <cell r="L692" t="str">
            <v>SOLARPHOTOVO</v>
          </cell>
          <cell r="O692" t="str">
            <v>Nem</v>
          </cell>
          <cell r="P692">
            <v>2</v>
          </cell>
          <cell r="Q692">
            <v>2.1999999999999999E-2</v>
          </cell>
          <cell r="R692" t="str">
            <v>Igen</v>
          </cell>
          <cell r="T692" t="str">
            <v>nem</v>
          </cell>
          <cell r="U692" t="str">
            <v>nem</v>
          </cell>
          <cell r="Y692" t="str">
            <v>KMAJ GY1    120.00</v>
          </cell>
          <cell r="AB692" t="str">
            <v>2B</v>
          </cell>
          <cell r="AC692" t="str">
            <v>DEMASZ_378  120.00</v>
          </cell>
          <cell r="AD692" t="str">
            <v>2033Q4</v>
          </cell>
          <cell r="AF692">
            <v>50405</v>
          </cell>
          <cell r="BQ692" t="str">
            <v>54/2024 kormány rendelet</v>
          </cell>
        </row>
        <row r="693">
          <cell r="A693" t="str">
            <v>KE5234</v>
          </cell>
          <cell r="B693" t="str">
            <v>Solar Centrum Kft.</v>
          </cell>
          <cell r="C693" t="str">
            <v>Szabadszállás</v>
          </cell>
          <cell r="D693" t="str">
            <v>kiesett</v>
          </cell>
          <cell r="E693">
            <v>45809</v>
          </cell>
          <cell r="F693" t="str">
            <v>DÉMÁSZ</v>
          </cell>
          <cell r="G693" t="str">
            <v>SZAL</v>
          </cell>
          <cell r="H693">
            <v>4.99</v>
          </cell>
          <cell r="I693">
            <v>22</v>
          </cell>
          <cell r="J693" t="str">
            <v>Igen</v>
          </cell>
          <cell r="K693" t="str">
            <v>Naperőmű - PV farm</v>
          </cell>
          <cell r="L693" t="str">
            <v>SOLARPHOTOVO</v>
          </cell>
          <cell r="O693" t="str">
            <v>Nem</v>
          </cell>
          <cell r="P693">
            <v>4.99</v>
          </cell>
          <cell r="Q693">
            <v>0.05</v>
          </cell>
          <cell r="R693" t="str">
            <v>Nem</v>
          </cell>
          <cell r="T693" t="str">
            <v>nem</v>
          </cell>
          <cell r="U693" t="str">
            <v>nem</v>
          </cell>
          <cell r="Y693" t="str">
            <v>SZAL GY1    120.00</v>
          </cell>
          <cell r="AB693" t="str">
            <v>2B</v>
          </cell>
          <cell r="AC693" t="str">
            <v>DEMASZ_379  120.00</v>
          </cell>
          <cell r="AD693" t="str">
            <v>2033Q4</v>
          </cell>
          <cell r="AF693">
            <v>50405</v>
          </cell>
          <cell r="BQ693" t="str">
            <v>54/2024 kormány rendelet</v>
          </cell>
        </row>
        <row r="694">
          <cell r="A694" t="str">
            <v>KE5235</v>
          </cell>
          <cell r="B694" t="str">
            <v>Jánossomorja Asset Holding Kft.</v>
          </cell>
          <cell r="C694" t="str">
            <v>Lajosmizse</v>
          </cell>
          <cell r="D694" t="str">
            <v>kiesett</v>
          </cell>
          <cell r="E694">
            <v>46357</v>
          </cell>
          <cell r="F694" t="str">
            <v>DÉMÁSZ</v>
          </cell>
          <cell r="G694" t="str">
            <v>LAJN</v>
          </cell>
          <cell r="H694">
            <v>50</v>
          </cell>
          <cell r="I694">
            <v>132</v>
          </cell>
          <cell r="J694" t="str">
            <v>Igen</v>
          </cell>
          <cell r="K694" t="str">
            <v>Naperőmű - PV farm</v>
          </cell>
          <cell r="L694" t="str">
            <v>SOLARPHOTOVO</v>
          </cell>
          <cell r="O694" t="str">
            <v>Nem</v>
          </cell>
          <cell r="P694">
            <v>50</v>
          </cell>
          <cell r="Q694">
            <v>5.16</v>
          </cell>
          <cell r="R694" t="str">
            <v>Nem</v>
          </cell>
          <cell r="T694" t="str">
            <v>nem</v>
          </cell>
          <cell r="U694" t="str">
            <v>nem</v>
          </cell>
          <cell r="Y694" t="str">
            <v>LAJN GY1    120.00</v>
          </cell>
          <cell r="AB694">
            <v>6</v>
          </cell>
          <cell r="AC694" t="str">
            <v>DEMASZ_587  120.00</v>
          </cell>
          <cell r="AD694" t="str">
            <v>2037Q4</v>
          </cell>
          <cell r="AF694">
            <v>53327</v>
          </cell>
          <cell r="BQ694" t="str">
            <v>54/2024 kormány rendelet</v>
          </cell>
        </row>
        <row r="695">
          <cell r="A695" t="str">
            <v>KE5235</v>
          </cell>
          <cell r="B695" t="str">
            <v>Jánossomorja Asset Holding Kft.</v>
          </cell>
          <cell r="C695" t="str">
            <v>Lajosmizse</v>
          </cell>
          <cell r="D695" t="str">
            <v>kiesett</v>
          </cell>
          <cell r="E695">
            <v>46357</v>
          </cell>
          <cell r="F695" t="str">
            <v>DÉMÁSZ</v>
          </cell>
          <cell r="G695" t="str">
            <v>LAJN</v>
          </cell>
          <cell r="H695">
            <v>50</v>
          </cell>
          <cell r="I695">
            <v>132</v>
          </cell>
          <cell r="J695" t="str">
            <v>Igen</v>
          </cell>
          <cell r="K695" t="str">
            <v>-</v>
          </cell>
          <cell r="L695" t="str">
            <v>BATTERYSTRG</v>
          </cell>
          <cell r="O695" t="str">
            <v>Nem</v>
          </cell>
          <cell r="P695">
            <v>50</v>
          </cell>
          <cell r="Q695">
            <v>5.16</v>
          </cell>
          <cell r="R695" t="str">
            <v>Nem</v>
          </cell>
          <cell r="S695">
            <v>100</v>
          </cell>
          <cell r="T695" t="str">
            <v>nem</v>
          </cell>
          <cell r="U695" t="str">
            <v>nem</v>
          </cell>
          <cell r="Y695" t="str">
            <v>LAJN GY1    120.00</v>
          </cell>
          <cell r="AB695">
            <v>6</v>
          </cell>
          <cell r="AC695" t="str">
            <v>DEMASZ_587  120.00</v>
          </cell>
          <cell r="AD695" t="str">
            <v>2037Q4</v>
          </cell>
          <cell r="AF695">
            <v>53327</v>
          </cell>
          <cell r="BQ695" t="str">
            <v>54/2024 kormány rendelet</v>
          </cell>
        </row>
        <row r="696">
          <cell r="A696" t="str">
            <v>KE5236</v>
          </cell>
          <cell r="B696" t="str">
            <v>Jánossomorja Asset Holding Kft.</v>
          </cell>
          <cell r="C696" t="str">
            <v>Lajosmizse</v>
          </cell>
          <cell r="D696" t="str">
            <v>kiesett</v>
          </cell>
          <cell r="E696">
            <v>46357</v>
          </cell>
          <cell r="F696" t="str">
            <v>DÉMÁSZ</v>
          </cell>
          <cell r="G696" t="str">
            <v>LAJN</v>
          </cell>
          <cell r="H696">
            <v>50</v>
          </cell>
          <cell r="I696">
            <v>132</v>
          </cell>
          <cell r="J696" t="str">
            <v>Igen</v>
          </cell>
          <cell r="K696" t="str">
            <v>Naperőmű - PV farm</v>
          </cell>
          <cell r="L696" t="str">
            <v>SOLARPHOTOVO</v>
          </cell>
          <cell r="O696" t="str">
            <v>Nem</v>
          </cell>
          <cell r="P696">
            <v>50</v>
          </cell>
          <cell r="Q696">
            <v>5.16</v>
          </cell>
          <cell r="R696" t="str">
            <v>Nem</v>
          </cell>
          <cell r="T696" t="str">
            <v>nem</v>
          </cell>
          <cell r="U696" t="str">
            <v>nem</v>
          </cell>
          <cell r="Y696" t="str">
            <v>LAJN GY1    120.00</v>
          </cell>
          <cell r="AB696">
            <v>6</v>
          </cell>
          <cell r="AC696" t="str">
            <v>DEMASZ_588  120.00</v>
          </cell>
          <cell r="AD696" t="str">
            <v>2037Q4</v>
          </cell>
          <cell r="AF696">
            <v>53327</v>
          </cell>
          <cell r="BQ696" t="str">
            <v>54/2024 kormány rendelet</v>
          </cell>
        </row>
        <row r="697">
          <cell r="A697" t="str">
            <v>KE5236</v>
          </cell>
          <cell r="B697" t="str">
            <v>Jánossomorja Asset Holding Kft.</v>
          </cell>
          <cell r="C697" t="str">
            <v>Lajosmizse</v>
          </cell>
          <cell r="D697" t="str">
            <v>kiesett</v>
          </cell>
          <cell r="E697">
            <v>46357</v>
          </cell>
          <cell r="F697" t="str">
            <v>DÉMÁSZ</v>
          </cell>
          <cell r="G697" t="str">
            <v>LAJN</v>
          </cell>
          <cell r="H697">
            <v>50</v>
          </cell>
          <cell r="I697">
            <v>132</v>
          </cell>
          <cell r="J697" t="str">
            <v>Igen</v>
          </cell>
          <cell r="K697" t="str">
            <v>-</v>
          </cell>
          <cell r="L697" t="str">
            <v>BATTERYSTRG</v>
          </cell>
          <cell r="O697" t="str">
            <v>Nem</v>
          </cell>
          <cell r="P697">
            <v>50</v>
          </cell>
          <cell r="Q697">
            <v>5.16</v>
          </cell>
          <cell r="R697" t="str">
            <v>Nem</v>
          </cell>
          <cell r="S697">
            <v>100</v>
          </cell>
          <cell r="T697" t="str">
            <v>nem</v>
          </cell>
          <cell r="U697" t="str">
            <v>nem</v>
          </cell>
          <cell r="Y697" t="str">
            <v>LAJN GY1    120.00</v>
          </cell>
          <cell r="AB697">
            <v>6</v>
          </cell>
          <cell r="AC697" t="str">
            <v>DEMASZ_588  120.00</v>
          </cell>
          <cell r="AD697" t="str">
            <v>2037Q4</v>
          </cell>
          <cell r="AF697">
            <v>53327</v>
          </cell>
          <cell r="BQ697" t="str">
            <v>54/2024 kormány rendelet</v>
          </cell>
        </row>
        <row r="698">
          <cell r="A698" t="str">
            <v>KE5237</v>
          </cell>
          <cell r="B698" t="str">
            <v>B-Global System Kft.</v>
          </cell>
          <cell r="C698" t="str">
            <v>Balástya</v>
          </cell>
          <cell r="D698" t="str">
            <v>elutasított</v>
          </cell>
          <cell r="E698">
            <v>45658</v>
          </cell>
          <cell r="F698" t="str">
            <v>DÉMÁSZ</v>
          </cell>
          <cell r="H698">
            <v>0.499</v>
          </cell>
          <cell r="J698" t="str">
            <v>Igen</v>
          </cell>
          <cell r="K698" t="str">
            <v>Naperőmű - PV farm</v>
          </cell>
          <cell r="L698" t="str">
            <v>SOLARPHOTOVO</v>
          </cell>
          <cell r="O698" t="str">
            <v>Nem</v>
          </cell>
          <cell r="P698">
            <v>0</v>
          </cell>
          <cell r="Q698">
            <v>0</v>
          </cell>
          <cell r="R698" t="str">
            <v>Igen</v>
          </cell>
          <cell r="T698" t="str">
            <v>nem</v>
          </cell>
          <cell r="U698" t="str">
            <v>nem</v>
          </cell>
          <cell r="AF698">
            <v>49309</v>
          </cell>
          <cell r="BQ698" t="str">
            <v>Ő lépett vissza</v>
          </cell>
        </row>
        <row r="699">
          <cell r="A699" t="str">
            <v>KE5239</v>
          </cell>
          <cell r="B699" t="str">
            <v>Belsőépítészet Kft.</v>
          </cell>
          <cell r="C699" t="str">
            <v>Katymár</v>
          </cell>
          <cell r="D699" t="str">
            <v>kiesett</v>
          </cell>
          <cell r="E699">
            <v>46023</v>
          </cell>
          <cell r="F699" t="str">
            <v>DÉMÁSZ</v>
          </cell>
          <cell r="G699" t="str">
            <v>BACS</v>
          </cell>
          <cell r="H699">
            <v>3</v>
          </cell>
          <cell r="I699">
            <v>22</v>
          </cell>
          <cell r="J699" t="str">
            <v>Igen</v>
          </cell>
          <cell r="K699" t="str">
            <v>Naperőmű - PV farm</v>
          </cell>
          <cell r="L699" t="str">
            <v>SOLARPHOTOVO</v>
          </cell>
          <cell r="O699" t="str">
            <v>Nem</v>
          </cell>
          <cell r="P699">
            <v>4</v>
          </cell>
          <cell r="Q699">
            <v>1.1000000000000001</v>
          </cell>
          <cell r="R699" t="str">
            <v>Nem</v>
          </cell>
          <cell r="T699" t="str">
            <v>nem</v>
          </cell>
          <cell r="U699" t="str">
            <v>nem</v>
          </cell>
          <cell r="Y699" t="str">
            <v>BACS GY1    120.00</v>
          </cell>
          <cell r="AB699" t="str">
            <v>2B</v>
          </cell>
          <cell r="AC699" t="str">
            <v>DEMASZ_368  120.00</v>
          </cell>
          <cell r="AD699" t="str">
            <v>2033Q4</v>
          </cell>
          <cell r="AF699">
            <v>50405</v>
          </cell>
          <cell r="BQ699" t="str">
            <v>54/2024 kormány rendelet</v>
          </cell>
        </row>
        <row r="700">
          <cell r="A700" t="str">
            <v>KE5240</v>
          </cell>
          <cell r="B700" t="str">
            <v>Nap-On Fourth Kft.</v>
          </cell>
          <cell r="C700" t="str">
            <v>Hódmezővásárhely</v>
          </cell>
          <cell r="D700" t="str">
            <v>kiesett</v>
          </cell>
          <cell r="E700">
            <v>46631</v>
          </cell>
          <cell r="F700" t="str">
            <v>DÉMÁSZ</v>
          </cell>
          <cell r="G700" t="str">
            <v>HODM</v>
          </cell>
          <cell r="H700">
            <v>4.99</v>
          </cell>
          <cell r="I700">
            <v>22</v>
          </cell>
          <cell r="J700" t="str">
            <v>Igen</v>
          </cell>
          <cell r="K700" t="str">
            <v>Naperőmű - PV farm</v>
          </cell>
          <cell r="L700" t="str">
            <v>SOLARPHOTOVO</v>
          </cell>
          <cell r="O700" t="str">
            <v>Nem</v>
          </cell>
          <cell r="P700">
            <v>4.99</v>
          </cell>
          <cell r="Q700">
            <v>0.16</v>
          </cell>
          <cell r="R700" t="str">
            <v>Nem</v>
          </cell>
          <cell r="T700" t="str">
            <v>nem</v>
          </cell>
          <cell r="U700" t="str">
            <v>nem</v>
          </cell>
          <cell r="Y700" t="str">
            <v>HODM GY1    120.00</v>
          </cell>
          <cell r="AB700">
            <v>2</v>
          </cell>
          <cell r="AC700" t="str">
            <v>DEMASZ_380  120.00</v>
          </cell>
          <cell r="AD700" t="str">
            <v>2030Q4</v>
          </cell>
          <cell r="AF700">
            <v>50405</v>
          </cell>
          <cell r="BQ700" t="str">
            <v>54/2024 kormány rendelet</v>
          </cell>
        </row>
        <row r="701">
          <cell r="A701" t="str">
            <v>KE5241</v>
          </cell>
          <cell r="B701" t="str">
            <v>Wind-Sol Zrt.</v>
          </cell>
          <cell r="C701" t="str">
            <v>Ceglédbercel; Albertirsa</v>
          </cell>
          <cell r="D701" t="str">
            <v>kiesett</v>
          </cell>
          <cell r="E701">
            <v>45962</v>
          </cell>
          <cell r="F701" t="str">
            <v>DÉMÁSZ</v>
          </cell>
          <cell r="G701" t="str">
            <v>CBER</v>
          </cell>
          <cell r="H701">
            <v>49.95</v>
          </cell>
          <cell r="I701">
            <v>132</v>
          </cell>
          <cell r="J701" t="str">
            <v>Igen</v>
          </cell>
          <cell r="K701" t="str">
            <v>Naperőmű - PV farm</v>
          </cell>
          <cell r="L701" t="str">
            <v>SOLARPHOTOVO</v>
          </cell>
          <cell r="O701" t="str">
            <v>Nem</v>
          </cell>
          <cell r="P701">
            <v>49.95</v>
          </cell>
          <cell r="Q701">
            <v>20.16</v>
          </cell>
          <cell r="R701" t="str">
            <v>Nem</v>
          </cell>
          <cell r="T701" t="str">
            <v>nem</v>
          </cell>
          <cell r="U701" t="str">
            <v>nem</v>
          </cell>
          <cell r="Y701" t="str">
            <v>CBER GY1    120.00</v>
          </cell>
          <cell r="AB701">
            <v>6</v>
          </cell>
          <cell r="AC701" t="str">
            <v>DEMASZ_589  120.00</v>
          </cell>
          <cell r="AD701" t="str">
            <v>2037Q4</v>
          </cell>
          <cell r="AF701">
            <v>53327</v>
          </cell>
          <cell r="BQ701" t="str">
            <v>54/2024 kormány rendelet</v>
          </cell>
        </row>
        <row r="702">
          <cell r="A702" t="str">
            <v>KE5241</v>
          </cell>
          <cell r="B702" t="str">
            <v>Wind-Sol Zrt.</v>
          </cell>
          <cell r="C702" t="str">
            <v>Ceglédbercel; Albertirsa</v>
          </cell>
          <cell r="D702" t="str">
            <v>kiesett</v>
          </cell>
          <cell r="E702">
            <v>45962</v>
          </cell>
          <cell r="F702" t="str">
            <v>DÉMÁSZ</v>
          </cell>
          <cell r="G702" t="str">
            <v>CBER</v>
          </cell>
          <cell r="H702">
            <v>20</v>
          </cell>
          <cell r="I702">
            <v>132</v>
          </cell>
          <cell r="J702" t="str">
            <v>Igen</v>
          </cell>
          <cell r="K702" t="str">
            <v>-</v>
          </cell>
          <cell r="L702" t="str">
            <v>BATTERYSTRG</v>
          </cell>
          <cell r="O702" t="str">
            <v>Nem</v>
          </cell>
          <cell r="P702">
            <v>49.95</v>
          </cell>
          <cell r="Q702">
            <v>20.16</v>
          </cell>
          <cell r="R702" t="str">
            <v>Nem</v>
          </cell>
          <cell r="S702">
            <v>40</v>
          </cell>
          <cell r="T702" t="str">
            <v>nem</v>
          </cell>
          <cell r="U702" t="str">
            <v>nem</v>
          </cell>
          <cell r="Y702" t="str">
            <v>CBER GY1    120.00</v>
          </cell>
          <cell r="AB702">
            <v>6</v>
          </cell>
          <cell r="AC702" t="str">
            <v>DEMASZ_589  120.00</v>
          </cell>
          <cell r="AD702" t="str">
            <v>2037Q4</v>
          </cell>
          <cell r="AE702">
            <v>50405</v>
          </cell>
          <cell r="AF702">
            <v>53327</v>
          </cell>
          <cell r="BQ702" t="str">
            <v>54/2024 kormány rendelet</v>
          </cell>
        </row>
        <row r="703">
          <cell r="A703" t="str">
            <v>KE5242</v>
          </cell>
          <cell r="B703" t="str">
            <v>Gyoma Solar Invest Kft.</v>
          </cell>
          <cell r="C703" t="str">
            <v>Kecel</v>
          </cell>
          <cell r="D703" t="str">
            <v>kiesett</v>
          </cell>
          <cell r="E703">
            <v>45597</v>
          </cell>
          <cell r="F703" t="str">
            <v>DÉMÁSZ</v>
          </cell>
          <cell r="G703" t="str">
            <v>KKOR</v>
          </cell>
          <cell r="H703">
            <v>4.9800000000000004</v>
          </cell>
          <cell r="I703">
            <v>22</v>
          </cell>
          <cell r="J703" t="str">
            <v>Igen</v>
          </cell>
          <cell r="K703" t="str">
            <v>Naperőmű - PV farm</v>
          </cell>
          <cell r="L703" t="str">
            <v>SOLARPHOTOVO</v>
          </cell>
          <cell r="O703" t="str">
            <v>Nem</v>
          </cell>
          <cell r="P703">
            <v>4.9800000000000004</v>
          </cell>
          <cell r="Q703">
            <v>0.05</v>
          </cell>
          <cell r="R703" t="str">
            <v>Nem</v>
          </cell>
          <cell r="T703" t="str">
            <v>nem</v>
          </cell>
          <cell r="U703" t="str">
            <v>nem</v>
          </cell>
          <cell r="Y703" t="str">
            <v>KKOR GY1    120.00</v>
          </cell>
          <cell r="AB703">
            <v>2</v>
          </cell>
          <cell r="AC703" t="str">
            <v>DEMASZ_381  120.00</v>
          </cell>
          <cell r="AD703" t="str">
            <v>2030Q4</v>
          </cell>
          <cell r="AF703">
            <v>50405</v>
          </cell>
          <cell r="BQ703" t="str">
            <v>54/2024 kormány rendelet</v>
          </cell>
        </row>
        <row r="704">
          <cell r="A704" t="str">
            <v>KE5244</v>
          </cell>
          <cell r="B704" t="str">
            <v>Majsai Kert Növénytermesztő Kft.</v>
          </cell>
          <cell r="C704" t="str">
            <v>Orosháza</v>
          </cell>
          <cell r="D704" t="str">
            <v>kiesett</v>
          </cell>
          <cell r="E704">
            <v>45992</v>
          </cell>
          <cell r="F704" t="str">
            <v>DÉMÁSZ</v>
          </cell>
          <cell r="G704" t="str">
            <v>OROS</v>
          </cell>
          <cell r="H704">
            <v>0.22</v>
          </cell>
          <cell r="I704">
            <v>22</v>
          </cell>
          <cell r="J704" t="str">
            <v>Igen</v>
          </cell>
          <cell r="K704" t="str">
            <v>Naperőmű - PV farm</v>
          </cell>
          <cell r="L704" t="str">
            <v>SOLARPHOTOVO</v>
          </cell>
          <cell r="N704" t="str">
            <v>Igen</v>
          </cell>
          <cell r="O704" t="str">
            <v>Nem</v>
          </cell>
          <cell r="P704">
            <v>0.2</v>
          </cell>
          <cell r="Q704">
            <v>0.01</v>
          </cell>
          <cell r="R704" t="str">
            <v>Nem</v>
          </cell>
          <cell r="T704" t="str">
            <v>nem</v>
          </cell>
          <cell r="U704" t="str">
            <v>nem</v>
          </cell>
          <cell r="Y704" t="str">
            <v>OROS GY1    120.00</v>
          </cell>
          <cell r="AB704" t="str">
            <v>2B</v>
          </cell>
          <cell r="AC704" t="str">
            <v>DEMASZ_382  120.00</v>
          </cell>
          <cell r="AD704" t="str">
            <v>2030Q4</v>
          </cell>
          <cell r="AF704">
            <v>50405</v>
          </cell>
          <cell r="BQ704" t="str">
            <v>54/2024 kormány rendelet</v>
          </cell>
        </row>
        <row r="705">
          <cell r="A705" t="str">
            <v>KE5245</v>
          </cell>
          <cell r="B705" t="str">
            <v>Uniper Solar 30 Kft.</v>
          </cell>
          <cell r="C705" t="str">
            <v>Nyársapát</v>
          </cell>
          <cell r="D705" t="str">
            <v>kiesett</v>
          </cell>
          <cell r="E705">
            <v>46813</v>
          </cell>
          <cell r="F705" t="str">
            <v>DÉMÁSZ</v>
          </cell>
          <cell r="G705" t="str">
            <v>NYAP</v>
          </cell>
          <cell r="H705">
            <v>49.9</v>
          </cell>
          <cell r="I705">
            <v>132</v>
          </cell>
          <cell r="J705" t="str">
            <v>Igen</v>
          </cell>
          <cell r="K705" t="str">
            <v>Naperőmű - PV farm</v>
          </cell>
          <cell r="L705" t="str">
            <v>SOLARPHOTOVO</v>
          </cell>
          <cell r="O705" t="str">
            <v>Nem</v>
          </cell>
          <cell r="P705">
            <v>49.9</v>
          </cell>
          <cell r="Q705">
            <v>0.16</v>
          </cell>
          <cell r="R705" t="str">
            <v>Nem</v>
          </cell>
          <cell r="T705" t="str">
            <v>nem</v>
          </cell>
          <cell r="U705" t="str">
            <v>nem</v>
          </cell>
          <cell r="Y705" t="str">
            <v>NYAP GY1    120.00</v>
          </cell>
          <cell r="AB705">
            <v>6</v>
          </cell>
          <cell r="AC705" t="str">
            <v>DEMASZ_590  120.00</v>
          </cell>
          <cell r="AD705" t="str">
            <v>2037Q4</v>
          </cell>
          <cell r="AF705">
            <v>53327</v>
          </cell>
          <cell r="BQ705" t="str">
            <v>54/2024 kormány rendelet</v>
          </cell>
        </row>
        <row r="706">
          <cell r="A706" t="str">
            <v>KE5246</v>
          </cell>
          <cell r="B706" t="str">
            <v>Uniper HUN Solar Tisza 310 Kft.</v>
          </cell>
          <cell r="C706" t="str">
            <v>Bócsa</v>
          </cell>
          <cell r="D706" t="str">
            <v>kiesett</v>
          </cell>
          <cell r="E706">
            <v>46813</v>
          </cell>
          <cell r="F706" t="str">
            <v>DÉMÁSZ</v>
          </cell>
          <cell r="G706" t="str">
            <v>KMJN</v>
          </cell>
          <cell r="H706">
            <v>49.9</v>
          </cell>
          <cell r="I706">
            <v>132</v>
          </cell>
          <cell r="J706" t="str">
            <v>Igen</v>
          </cell>
          <cell r="K706" t="str">
            <v>Naperőmű - PV farm</v>
          </cell>
          <cell r="L706" t="str">
            <v>SOLARPHOTOVO</v>
          </cell>
          <cell r="O706" t="str">
            <v>Nem</v>
          </cell>
          <cell r="P706">
            <v>49.9</v>
          </cell>
          <cell r="Q706">
            <v>0.16</v>
          </cell>
          <cell r="R706" t="str">
            <v>Nem</v>
          </cell>
          <cell r="T706" t="str">
            <v>nem</v>
          </cell>
          <cell r="U706" t="str">
            <v>nem</v>
          </cell>
          <cell r="Y706" t="str">
            <v>KMJN GY1    120.00</v>
          </cell>
          <cell r="AB706">
            <v>6</v>
          </cell>
          <cell r="AC706" t="str">
            <v>DEMASZ_591  120.00</v>
          </cell>
          <cell r="AD706" t="str">
            <v>2037Q4</v>
          </cell>
          <cell r="AF706">
            <v>53327</v>
          </cell>
          <cell r="BQ706" t="str">
            <v>54/2024 kormány rendelet</v>
          </cell>
        </row>
        <row r="707">
          <cell r="A707" t="str">
            <v>KE5247</v>
          </cell>
          <cell r="B707" t="str">
            <v>Uniper HUN Solar Tulip 308 Kft.</v>
          </cell>
          <cell r="C707" t="str">
            <v>Lajosmizse</v>
          </cell>
          <cell r="D707" t="str">
            <v>kiesett</v>
          </cell>
          <cell r="E707">
            <v>46813</v>
          </cell>
          <cell r="F707" t="str">
            <v>DÉMÁSZ</v>
          </cell>
          <cell r="G707" t="str">
            <v>LAJN</v>
          </cell>
          <cell r="H707">
            <v>49.9</v>
          </cell>
          <cell r="I707">
            <v>132</v>
          </cell>
          <cell r="J707" t="str">
            <v>Igen</v>
          </cell>
          <cell r="K707" t="str">
            <v>Naperőmű - PV farm</v>
          </cell>
          <cell r="L707" t="str">
            <v>SOLARPHOTOVO</v>
          </cell>
          <cell r="O707" t="str">
            <v>Nem</v>
          </cell>
          <cell r="P707">
            <v>49.9</v>
          </cell>
          <cell r="Q707">
            <v>0.16</v>
          </cell>
          <cell r="R707" t="str">
            <v>Nem</v>
          </cell>
          <cell r="T707" t="str">
            <v>nem</v>
          </cell>
          <cell r="U707" t="str">
            <v>nem</v>
          </cell>
          <cell r="Y707" t="str">
            <v>LAJN GY1    120.00</v>
          </cell>
          <cell r="AB707">
            <v>6</v>
          </cell>
          <cell r="AC707" t="str">
            <v>DEMASZ_592  120.00</v>
          </cell>
          <cell r="AD707" t="str">
            <v>2037Q4</v>
          </cell>
          <cell r="AF707">
            <v>53327</v>
          </cell>
          <cell r="BQ707" t="str">
            <v>54/2024 kormány rendelet</v>
          </cell>
        </row>
        <row r="708">
          <cell r="A708" t="str">
            <v>KE5248</v>
          </cell>
          <cell r="B708" t="str">
            <v>Solar-Trans Zrt.</v>
          </cell>
          <cell r="C708" t="str">
            <v>Békés</v>
          </cell>
          <cell r="D708" t="str">
            <v>kiesett</v>
          </cell>
          <cell r="E708">
            <v>45597</v>
          </cell>
          <cell r="F708" t="str">
            <v>DÉMÁSZ</v>
          </cell>
          <cell r="G708" t="str">
            <v>BEKS</v>
          </cell>
          <cell r="H708">
            <v>4</v>
          </cell>
          <cell r="I708">
            <v>22</v>
          </cell>
          <cell r="J708" t="str">
            <v>Igen</v>
          </cell>
          <cell r="K708" t="str">
            <v>Naperőmű - PV farm</v>
          </cell>
          <cell r="L708" t="str">
            <v>SOLARPHOTOVO</v>
          </cell>
          <cell r="O708" t="str">
            <v>Nem</v>
          </cell>
          <cell r="P708">
            <v>4</v>
          </cell>
          <cell r="Q708">
            <v>0.03</v>
          </cell>
          <cell r="R708" t="str">
            <v>Nem</v>
          </cell>
          <cell r="T708" t="str">
            <v>nem</v>
          </cell>
          <cell r="U708" t="str">
            <v>nem</v>
          </cell>
          <cell r="Y708" t="str">
            <v>BEKS GY1    120.00</v>
          </cell>
          <cell r="AB708" t="str">
            <v>2B</v>
          </cell>
          <cell r="AC708" t="str">
            <v>DEMASZ_383  120.00</v>
          </cell>
          <cell r="AD708" t="str">
            <v>2033Q4</v>
          </cell>
          <cell r="AF708">
            <v>50405</v>
          </cell>
          <cell r="BQ708" t="str">
            <v>54/2024 kormány rendelet</v>
          </cell>
        </row>
        <row r="709">
          <cell r="A709" t="str">
            <v>KE5249</v>
          </cell>
          <cell r="B709" t="str">
            <v>VPP 22 Erőmű Portfólió Kft.</v>
          </cell>
          <cell r="C709" t="str">
            <v>Nagykőrös</v>
          </cell>
          <cell r="D709" t="str">
            <v>kiesett</v>
          </cell>
          <cell r="E709">
            <v>46174</v>
          </cell>
          <cell r="F709" t="str">
            <v>DÉMÁSZ</v>
          </cell>
          <cell r="G709" t="str">
            <v>NKOR</v>
          </cell>
          <cell r="H709">
            <v>1</v>
          </cell>
          <cell r="I709">
            <v>22</v>
          </cell>
          <cell r="J709" t="str">
            <v>Igen</v>
          </cell>
          <cell r="K709" t="str">
            <v>Naperőmű - PV farm</v>
          </cell>
          <cell r="L709" t="str">
            <v>SOLARPHOTOVO</v>
          </cell>
          <cell r="O709" t="str">
            <v>Nem</v>
          </cell>
          <cell r="P709">
            <v>1</v>
          </cell>
          <cell r="Q709">
            <v>0.01</v>
          </cell>
          <cell r="R709" t="str">
            <v>Nem</v>
          </cell>
          <cell r="T709" t="str">
            <v>nem</v>
          </cell>
          <cell r="U709" t="str">
            <v>nem</v>
          </cell>
          <cell r="Y709" t="str">
            <v>NKOR GY1    120.00</v>
          </cell>
          <cell r="AB709" t="str">
            <v>2B</v>
          </cell>
          <cell r="AC709" t="str">
            <v>DEMASZ_384  120.00</v>
          </cell>
          <cell r="AD709" t="str">
            <v>2033Q4</v>
          </cell>
          <cell r="AF709">
            <v>50405</v>
          </cell>
          <cell r="BQ709" t="str">
            <v>54/2024 kormány rendelet</v>
          </cell>
        </row>
        <row r="710">
          <cell r="A710" t="str">
            <v>KE5250</v>
          </cell>
          <cell r="B710" t="str">
            <v>VPP 22 Erőmű Portfólió Kft.</v>
          </cell>
          <cell r="C710" t="str">
            <v>Nagykőrös</v>
          </cell>
          <cell r="D710" t="str">
            <v>kiesett</v>
          </cell>
          <cell r="E710">
            <v>46174</v>
          </cell>
          <cell r="F710" t="str">
            <v>DÉMÁSZ</v>
          </cell>
          <cell r="G710" t="str">
            <v>NKOR</v>
          </cell>
          <cell r="H710">
            <v>1.5</v>
          </cell>
          <cell r="I710">
            <v>22</v>
          </cell>
          <cell r="J710" t="str">
            <v>Igen</v>
          </cell>
          <cell r="K710" t="str">
            <v>Naperőmű - PV farm</v>
          </cell>
          <cell r="L710" t="str">
            <v>SOLARPHOTOVO</v>
          </cell>
          <cell r="O710" t="str">
            <v>Nem</v>
          </cell>
          <cell r="P710">
            <v>1.5</v>
          </cell>
          <cell r="Q710">
            <v>1.4999999999999999E-2</v>
          </cell>
          <cell r="R710" t="str">
            <v>Nem</v>
          </cell>
          <cell r="T710" t="str">
            <v>nem</v>
          </cell>
          <cell r="U710" t="str">
            <v>nem</v>
          </cell>
          <cell r="Y710" t="str">
            <v>NKOR GY1    120.00</v>
          </cell>
          <cell r="AB710" t="str">
            <v>2B</v>
          </cell>
          <cell r="AC710" t="str">
            <v>DEMASZ_385  120.00</v>
          </cell>
          <cell r="AD710" t="str">
            <v>2033Q4</v>
          </cell>
          <cell r="AF710">
            <v>50405</v>
          </cell>
          <cell r="BQ710" t="str">
            <v>54/2024 kormány rendelet</v>
          </cell>
        </row>
        <row r="711">
          <cell r="A711" t="str">
            <v>KE5251</v>
          </cell>
          <cell r="B711" t="str">
            <v>Max Petrol Kft.</v>
          </cell>
          <cell r="C711" t="str">
            <v>Kistelek</v>
          </cell>
          <cell r="D711" t="str">
            <v>kiesett</v>
          </cell>
          <cell r="E711">
            <v>45809</v>
          </cell>
          <cell r="F711" t="str">
            <v>DÉMÁSZ</v>
          </cell>
          <cell r="G711" t="str">
            <v>PERN</v>
          </cell>
          <cell r="H711">
            <v>49.9</v>
          </cell>
          <cell r="I711">
            <v>132</v>
          </cell>
          <cell r="J711" t="str">
            <v>Igen</v>
          </cell>
          <cell r="K711" t="str">
            <v>Naperőmű - PV farm</v>
          </cell>
          <cell r="L711" t="str">
            <v>SOLARPHOTOVO</v>
          </cell>
          <cell r="O711" t="str">
            <v>Nem</v>
          </cell>
          <cell r="P711">
            <v>49.9</v>
          </cell>
          <cell r="Q711">
            <v>0.16</v>
          </cell>
          <cell r="R711" t="str">
            <v>Nem</v>
          </cell>
          <cell r="T711" t="str">
            <v>nem</v>
          </cell>
          <cell r="U711" t="str">
            <v>nem</v>
          </cell>
          <cell r="Y711" t="str">
            <v>PERN GY1    120.00</v>
          </cell>
          <cell r="AB711">
            <v>6</v>
          </cell>
          <cell r="AC711" t="str">
            <v>DEMASZ_593  120.00</v>
          </cell>
          <cell r="AD711" t="str">
            <v>2037Q4</v>
          </cell>
          <cell r="AF711">
            <v>53327</v>
          </cell>
          <cell r="BQ711" t="str">
            <v>54/2024 kormány rendelet</v>
          </cell>
        </row>
        <row r="712">
          <cell r="A712" t="str">
            <v>KE5252</v>
          </cell>
          <cell r="B712" t="str">
            <v>Lace Vinum Kft.</v>
          </cell>
          <cell r="C712" t="str">
            <v>Kiskunhalas</v>
          </cell>
          <cell r="D712" t="str">
            <v>kiesett</v>
          </cell>
          <cell r="E712">
            <v>45809</v>
          </cell>
          <cell r="F712" t="str">
            <v>DÉMÁSZ</v>
          </cell>
          <cell r="G712" t="str">
            <v>KHAV</v>
          </cell>
          <cell r="H712">
            <v>49.9</v>
          </cell>
          <cell r="I712">
            <v>132</v>
          </cell>
          <cell r="J712" t="str">
            <v>Igen</v>
          </cell>
          <cell r="K712" t="str">
            <v>Naperőmű - PV farm</v>
          </cell>
          <cell r="L712" t="str">
            <v>SOLARPHOTOVO</v>
          </cell>
          <cell r="O712" t="str">
            <v>Nem</v>
          </cell>
          <cell r="P712">
            <v>49.9</v>
          </cell>
          <cell r="Q712">
            <v>0.16</v>
          </cell>
          <cell r="R712" t="str">
            <v>Nem</v>
          </cell>
          <cell r="T712" t="str">
            <v>nem</v>
          </cell>
          <cell r="U712" t="str">
            <v>nem</v>
          </cell>
          <cell r="Y712" t="str">
            <v>KHAV GY1    120.00</v>
          </cell>
          <cell r="AB712">
            <v>6</v>
          </cell>
          <cell r="AC712" t="str">
            <v>DEMASZ_594  120.00</v>
          </cell>
          <cell r="AD712" t="str">
            <v>2037Q4</v>
          </cell>
          <cell r="AF712">
            <v>53327</v>
          </cell>
          <cell r="BQ712" t="str">
            <v>54/2024 kormány rendelet</v>
          </cell>
        </row>
        <row r="713">
          <cell r="A713" t="str">
            <v>KE5253</v>
          </cell>
          <cell r="B713" t="str">
            <v>Agrofund-97 Kft.</v>
          </cell>
          <cell r="C713" t="str">
            <v>Kiskunmajsa</v>
          </cell>
          <cell r="D713" t="str">
            <v>kiesett</v>
          </cell>
          <cell r="E713">
            <v>45809</v>
          </cell>
          <cell r="F713" t="str">
            <v>DÉMÁSZ</v>
          </cell>
          <cell r="G713" t="str">
            <v>KMJN</v>
          </cell>
          <cell r="H713">
            <v>49.9</v>
          </cell>
          <cell r="I713">
            <v>132</v>
          </cell>
          <cell r="J713" t="str">
            <v>Igen</v>
          </cell>
          <cell r="K713" t="str">
            <v>Naperőmű - PV farm</v>
          </cell>
          <cell r="L713" t="str">
            <v>SOLARPHOTOVO</v>
          </cell>
          <cell r="O713" t="str">
            <v>Nem</v>
          </cell>
          <cell r="P713">
            <v>49.9</v>
          </cell>
          <cell r="Q713">
            <v>0.16</v>
          </cell>
          <cell r="R713" t="str">
            <v>Nem</v>
          </cell>
          <cell r="T713" t="str">
            <v>nem</v>
          </cell>
          <cell r="U713" t="str">
            <v>nem</v>
          </cell>
          <cell r="Y713" t="str">
            <v>KMJN GY1    120.00</v>
          </cell>
          <cell r="AB713">
            <v>6</v>
          </cell>
          <cell r="AC713" t="str">
            <v>DEMASZ_595  120.00</v>
          </cell>
          <cell r="AD713" t="str">
            <v>2037Q4</v>
          </cell>
          <cell r="AF713">
            <v>53327</v>
          </cell>
          <cell r="BQ713" t="str">
            <v>54/2024 kormány rendelet</v>
          </cell>
        </row>
        <row r="714">
          <cell r="A714" t="str">
            <v>KE5254</v>
          </cell>
          <cell r="B714" t="str">
            <v>Voltrack Energy Kft.</v>
          </cell>
          <cell r="C714" t="str">
            <v>Csongrád</v>
          </cell>
          <cell r="D714" t="str">
            <v>kiesett</v>
          </cell>
          <cell r="E714">
            <v>46023</v>
          </cell>
          <cell r="F714" t="str">
            <v>DÉMÁSZ</v>
          </cell>
          <cell r="G714" t="str">
            <v>CSON</v>
          </cell>
          <cell r="H714">
            <v>1</v>
          </cell>
          <cell r="I714">
            <v>22</v>
          </cell>
          <cell r="J714" t="str">
            <v>Igen</v>
          </cell>
          <cell r="K714" t="str">
            <v>Energiatároló</v>
          </cell>
          <cell r="L714" t="str">
            <v>BATTERYSTRG</v>
          </cell>
          <cell r="N714" t="str">
            <v>Igen</v>
          </cell>
          <cell r="O714" t="str">
            <v>Nem</v>
          </cell>
          <cell r="P714">
            <v>1</v>
          </cell>
          <cell r="Q714">
            <v>0</v>
          </cell>
          <cell r="R714" t="str">
            <v>Nem</v>
          </cell>
          <cell r="S714">
            <v>2</v>
          </cell>
          <cell r="T714" t="str">
            <v>nem</v>
          </cell>
          <cell r="U714" t="str">
            <v>nem</v>
          </cell>
          <cell r="Y714" t="str">
            <v>CSON GY1    120.00</v>
          </cell>
          <cell r="AA714" t="str">
            <v>Csak 100 kW rendelkezésre állója van a meglévő csatlakozási pontotn.</v>
          </cell>
          <cell r="AB714">
            <v>2</v>
          </cell>
          <cell r="AC714" t="str">
            <v>DEMASZ_386  120.00</v>
          </cell>
          <cell r="AD714" t="str">
            <v>2029Q4</v>
          </cell>
          <cell r="AF714">
            <v>50405</v>
          </cell>
          <cell r="BQ714" t="str">
            <v>54/2024 kormány rendelet</v>
          </cell>
        </row>
        <row r="715">
          <cell r="A715" t="str">
            <v>KE5255</v>
          </cell>
          <cell r="B715" t="str">
            <v>Natural Power Energetikai Zrt.</v>
          </cell>
          <cell r="C715" t="str">
            <v>Vaskút</v>
          </cell>
          <cell r="D715" t="str">
            <v>kiesett</v>
          </cell>
          <cell r="E715">
            <v>46388</v>
          </cell>
          <cell r="F715" t="str">
            <v>DÉMÁSZ</v>
          </cell>
          <cell r="G715" t="str">
            <v>VASK</v>
          </cell>
          <cell r="H715">
            <v>48</v>
          </cell>
          <cell r="I715">
            <v>132</v>
          </cell>
          <cell r="J715" t="str">
            <v>Igen</v>
          </cell>
          <cell r="K715" t="str">
            <v>Szárazföldi telepítésű szélerőmű</v>
          </cell>
          <cell r="L715" t="str">
            <v>WINDONSHORE</v>
          </cell>
          <cell r="O715" t="str">
            <v>Nem</v>
          </cell>
          <cell r="P715">
            <v>48</v>
          </cell>
          <cell r="Q715">
            <v>0.1</v>
          </cell>
          <cell r="R715" t="str">
            <v>Nem</v>
          </cell>
          <cell r="T715" t="str">
            <v>nem</v>
          </cell>
          <cell r="U715" t="str">
            <v>nem</v>
          </cell>
          <cell r="Y715" t="str">
            <v>VASK GY1    120.00</v>
          </cell>
          <cell r="AB715">
            <v>6</v>
          </cell>
          <cell r="AC715" t="str">
            <v>DEMASZ_596  120.00</v>
          </cell>
          <cell r="AD715" t="str">
            <v>2037Q4</v>
          </cell>
          <cell r="AF715">
            <v>53327</v>
          </cell>
          <cell r="BQ715" t="str">
            <v>54/2024 kormány rendelet</v>
          </cell>
        </row>
        <row r="716">
          <cell r="A716" t="str">
            <v>KE5256</v>
          </cell>
          <cell r="B716" t="str">
            <v>SWRE Invest Zrt.</v>
          </cell>
          <cell r="C716" t="str">
            <v>Kiskunhalas</v>
          </cell>
          <cell r="D716" t="str">
            <v>kiesett</v>
          </cell>
          <cell r="E716">
            <v>46174</v>
          </cell>
          <cell r="F716" t="str">
            <v>DÉMÁSZ</v>
          </cell>
          <cell r="G716" t="str">
            <v>KHAN</v>
          </cell>
          <cell r="H716">
            <v>4.9800000000000004</v>
          </cell>
          <cell r="I716">
            <v>132</v>
          </cell>
          <cell r="J716" t="str">
            <v>Igen</v>
          </cell>
          <cell r="K716" t="str">
            <v>Naperőmű - PV farm</v>
          </cell>
          <cell r="L716" t="str">
            <v>SOLARPHOTOVO</v>
          </cell>
          <cell r="O716" t="str">
            <v>Nem</v>
          </cell>
          <cell r="P716">
            <v>4.9800000000000004</v>
          </cell>
          <cell r="Q716">
            <v>0.04</v>
          </cell>
          <cell r="R716" t="str">
            <v>Nem</v>
          </cell>
          <cell r="T716" t="str">
            <v>nem</v>
          </cell>
          <cell r="U716" t="str">
            <v>nem</v>
          </cell>
          <cell r="Y716" t="str">
            <v>KHAN GY1    120.00</v>
          </cell>
          <cell r="AB716">
            <v>3</v>
          </cell>
          <cell r="AC716" t="str">
            <v>DEMASZ_508  120.00</v>
          </cell>
          <cell r="AD716" t="str">
            <v>2034Q4</v>
          </cell>
          <cell r="AF716">
            <v>52231</v>
          </cell>
          <cell r="BQ716" t="str">
            <v>54/2024 kormány rendelet</v>
          </cell>
        </row>
        <row r="717">
          <cell r="A717" t="str">
            <v>KE5256</v>
          </cell>
          <cell r="B717" t="str">
            <v>SWRE Invest Zrt.</v>
          </cell>
          <cell r="C717" t="str">
            <v>Kiskunhalas</v>
          </cell>
          <cell r="D717" t="str">
            <v>kiesett</v>
          </cell>
          <cell r="E717">
            <v>46174</v>
          </cell>
          <cell r="F717" t="str">
            <v>DÉMÁSZ</v>
          </cell>
          <cell r="G717" t="str">
            <v>KHAN</v>
          </cell>
          <cell r="H717">
            <v>0.75</v>
          </cell>
          <cell r="I717">
            <v>132</v>
          </cell>
          <cell r="J717" t="str">
            <v>Igen</v>
          </cell>
          <cell r="K717" t="str">
            <v>-</v>
          </cell>
          <cell r="L717" t="str">
            <v>BATTERYSTRG</v>
          </cell>
          <cell r="O717" t="str">
            <v>Nem</v>
          </cell>
          <cell r="P717">
            <v>4.9800000000000004</v>
          </cell>
          <cell r="Q717">
            <v>0.04</v>
          </cell>
          <cell r="R717" t="str">
            <v>Nem</v>
          </cell>
          <cell r="S717">
            <v>10</v>
          </cell>
          <cell r="T717" t="str">
            <v>nem</v>
          </cell>
          <cell r="U717" t="str">
            <v>nem</v>
          </cell>
          <cell r="Y717" t="str">
            <v>KHAN GY1    120.00</v>
          </cell>
          <cell r="AB717">
            <v>3</v>
          </cell>
          <cell r="AC717" t="str">
            <v>DEMASZ_508  120.00</v>
          </cell>
          <cell r="AD717" t="str">
            <v>2034Q4</v>
          </cell>
          <cell r="AF717">
            <v>52231</v>
          </cell>
          <cell r="BQ717" t="str">
            <v>54/2024 kormány rendelet</v>
          </cell>
        </row>
        <row r="718">
          <cell r="A718" t="str">
            <v>KE5257</v>
          </cell>
          <cell r="B718" t="str">
            <v>Jánossomorja Asset Holding Kft.</v>
          </cell>
          <cell r="C718" t="str">
            <v>Tömörkény</v>
          </cell>
          <cell r="D718" t="str">
            <v>kiesett</v>
          </cell>
          <cell r="E718">
            <v>46357</v>
          </cell>
          <cell r="F718" t="str">
            <v>DÉMÁSZ</v>
          </cell>
          <cell r="G718" t="str">
            <v>TOMO</v>
          </cell>
          <cell r="H718">
            <v>20</v>
          </cell>
          <cell r="I718">
            <v>132</v>
          </cell>
          <cell r="J718" t="str">
            <v>Igen</v>
          </cell>
          <cell r="K718" t="str">
            <v>Naperőmű - PV farm</v>
          </cell>
          <cell r="L718" t="str">
            <v>SOLARPHOTOVO</v>
          </cell>
          <cell r="O718" t="str">
            <v>Nem</v>
          </cell>
          <cell r="P718">
            <v>20</v>
          </cell>
          <cell r="Q718">
            <v>2.1</v>
          </cell>
          <cell r="R718" t="str">
            <v>Nem</v>
          </cell>
          <cell r="T718" t="str">
            <v>nem</v>
          </cell>
          <cell r="U718" t="str">
            <v>nem</v>
          </cell>
          <cell r="Y718" t="str">
            <v>TOMO GY1    120.00</v>
          </cell>
          <cell r="AB718">
            <v>6</v>
          </cell>
          <cell r="AC718" t="str">
            <v>DEMASZ_597  120.00</v>
          </cell>
          <cell r="AD718" t="str">
            <v>2037Q4</v>
          </cell>
          <cell r="AF718">
            <v>53327</v>
          </cell>
          <cell r="BQ718" t="str">
            <v>54/2024 kormány rendelet</v>
          </cell>
        </row>
        <row r="719">
          <cell r="A719" t="str">
            <v>KE5257</v>
          </cell>
          <cell r="B719" t="str">
            <v>Jánossomorja Asset Holding Kft.</v>
          </cell>
          <cell r="C719" t="str">
            <v>Tömörkény</v>
          </cell>
          <cell r="D719" t="str">
            <v>kiesett</v>
          </cell>
          <cell r="E719">
            <v>46357</v>
          </cell>
          <cell r="F719" t="str">
            <v>DÉMÁSZ</v>
          </cell>
          <cell r="G719" t="str">
            <v>TOMO</v>
          </cell>
          <cell r="H719">
            <v>20</v>
          </cell>
          <cell r="I719">
            <v>132</v>
          </cell>
          <cell r="J719" t="str">
            <v>Igen</v>
          </cell>
          <cell r="K719" t="str">
            <v>-</v>
          </cell>
          <cell r="L719" t="str">
            <v>BATTERYSTRG</v>
          </cell>
          <cell r="O719" t="str">
            <v>Nem</v>
          </cell>
          <cell r="P719">
            <v>20</v>
          </cell>
          <cell r="Q719">
            <v>2.1</v>
          </cell>
          <cell r="R719" t="str">
            <v>Nem</v>
          </cell>
          <cell r="S719">
            <v>40</v>
          </cell>
          <cell r="T719" t="str">
            <v>nem</v>
          </cell>
          <cell r="U719" t="str">
            <v>nem</v>
          </cell>
          <cell r="Y719" t="str">
            <v>TOMO GY1    120.00</v>
          </cell>
          <cell r="AB719">
            <v>6</v>
          </cell>
          <cell r="AC719" t="str">
            <v>DEMASZ_597  120.00</v>
          </cell>
          <cell r="AD719" t="str">
            <v>2037Q4</v>
          </cell>
          <cell r="AF719">
            <v>53327</v>
          </cell>
          <cell r="BQ719" t="str">
            <v>54/2024 kormány rendelet</v>
          </cell>
        </row>
        <row r="720">
          <cell r="A720" t="str">
            <v>KE5258</v>
          </cell>
          <cell r="B720" t="str">
            <v>Metripond-M93 Kft.</v>
          </cell>
          <cell r="C720" t="str">
            <v>Hódmezővásárhely</v>
          </cell>
          <cell r="D720" t="str">
            <v>kiesett</v>
          </cell>
          <cell r="E720">
            <v>45536</v>
          </cell>
          <cell r="F720" t="str">
            <v>DÉMÁSZ</v>
          </cell>
          <cell r="G720" t="str">
            <v>HODM</v>
          </cell>
          <cell r="H720">
            <v>0.09</v>
          </cell>
          <cell r="I720">
            <v>22</v>
          </cell>
          <cell r="J720" t="str">
            <v>Igen</v>
          </cell>
          <cell r="K720" t="str">
            <v>Naperőmű - PV farm</v>
          </cell>
          <cell r="L720" t="str">
            <v>SOLARPHOTOVO</v>
          </cell>
          <cell r="O720" t="str">
            <v>Nem</v>
          </cell>
          <cell r="P720">
            <v>0.09</v>
          </cell>
          <cell r="Q720">
            <v>3.4500000000000003E-2</v>
          </cell>
          <cell r="R720" t="str">
            <v>Nem</v>
          </cell>
          <cell r="T720" t="str">
            <v>nem</v>
          </cell>
          <cell r="U720" t="str">
            <v>nem</v>
          </cell>
          <cell r="Y720" t="str">
            <v>HODM GY1    120.00</v>
          </cell>
          <cell r="AB720">
            <v>2</v>
          </cell>
          <cell r="AC720" t="str">
            <v>DEMASZ_387  120.00</v>
          </cell>
          <cell r="AD720" t="str">
            <v>2029Q4</v>
          </cell>
          <cell r="AF720">
            <v>50405</v>
          </cell>
          <cell r="BQ720" t="str">
            <v>54/2024 kormány rendelet</v>
          </cell>
        </row>
        <row r="721">
          <cell r="A721" t="str">
            <v>KE5259</v>
          </cell>
          <cell r="B721" t="str">
            <v>Ahau Solar Zrt.</v>
          </cell>
          <cell r="C721" t="str">
            <v>Battonya</v>
          </cell>
          <cell r="D721" t="str">
            <v>kiesett</v>
          </cell>
          <cell r="E721">
            <v>47088</v>
          </cell>
          <cell r="F721" t="str">
            <v>DÉMÁSZ</v>
          </cell>
          <cell r="G721" t="str">
            <v>MEHE</v>
          </cell>
          <cell r="H721">
            <v>0.3</v>
          </cell>
          <cell r="I721">
            <v>22</v>
          </cell>
          <cell r="J721" t="str">
            <v>Igen</v>
          </cell>
          <cell r="K721" t="str">
            <v>Naperőmű - PV farm</v>
          </cell>
          <cell r="L721" t="str">
            <v>SOLARPHOTOVO</v>
          </cell>
          <cell r="O721" t="str">
            <v>Nem</v>
          </cell>
          <cell r="P721">
            <v>0.3</v>
          </cell>
          <cell r="Q721">
            <v>0</v>
          </cell>
          <cell r="R721" t="str">
            <v>Nem</v>
          </cell>
          <cell r="T721" t="str">
            <v>nem</v>
          </cell>
          <cell r="U721" t="str">
            <v>nem</v>
          </cell>
          <cell r="Y721" t="str">
            <v>MEHE GY1    120.00</v>
          </cell>
          <cell r="AB721" t="str">
            <v>2B</v>
          </cell>
          <cell r="AC721" t="str">
            <v>DEMASZ_388  120.00</v>
          </cell>
          <cell r="AD721" t="str">
            <v>2033Q4</v>
          </cell>
          <cell r="AF721">
            <v>50405</v>
          </cell>
          <cell r="BQ721" t="str">
            <v>54/2024 kormány rendelet</v>
          </cell>
        </row>
        <row r="722">
          <cell r="A722" t="str">
            <v>KE5260</v>
          </cell>
          <cell r="B722" t="str">
            <v>Ahau Solar Zrt.</v>
          </cell>
          <cell r="C722" t="str">
            <v>Vasad</v>
          </cell>
          <cell r="D722" t="str">
            <v>kiesett</v>
          </cell>
          <cell r="E722">
            <v>45992</v>
          </cell>
          <cell r="F722" t="str">
            <v>DÉMÁSZ</v>
          </cell>
          <cell r="G722" t="str">
            <v>MONO</v>
          </cell>
          <cell r="H722">
            <v>1.4</v>
          </cell>
          <cell r="I722">
            <v>22</v>
          </cell>
          <cell r="J722" t="str">
            <v>Igen</v>
          </cell>
          <cell r="K722" t="str">
            <v>Naperőmű - PV farm</v>
          </cell>
          <cell r="L722" t="str">
            <v>SOLARPHOTOVO</v>
          </cell>
          <cell r="O722" t="str">
            <v>Nem</v>
          </cell>
          <cell r="P722">
            <v>1.4</v>
          </cell>
          <cell r="Q722">
            <v>5.0000000000000001E-3</v>
          </cell>
          <cell r="R722" t="str">
            <v>Nem</v>
          </cell>
          <cell r="T722" t="str">
            <v>nem</v>
          </cell>
          <cell r="U722" t="str">
            <v>nem</v>
          </cell>
          <cell r="Y722" t="str">
            <v>MONO GY1    120.00</v>
          </cell>
          <cell r="AB722">
            <v>2</v>
          </cell>
          <cell r="AC722" t="str">
            <v>DEMASZ_389  120.00</v>
          </cell>
          <cell r="AD722" t="str">
            <v>2029Q4</v>
          </cell>
          <cell r="AF722">
            <v>50405</v>
          </cell>
          <cell r="BQ722" t="str">
            <v>54/2024 kormány rendelet</v>
          </cell>
        </row>
        <row r="723">
          <cell r="A723" t="str">
            <v>KE5261</v>
          </cell>
          <cell r="B723" t="str">
            <v>Ahau Solar Zrt.</v>
          </cell>
          <cell r="C723" t="str">
            <v>Örkény</v>
          </cell>
          <cell r="D723" t="str">
            <v>kiesett</v>
          </cell>
          <cell r="E723">
            <v>45992</v>
          </cell>
          <cell r="F723" t="str">
            <v>DÉMÁSZ</v>
          </cell>
          <cell r="G723" t="str">
            <v>LAJM</v>
          </cell>
          <cell r="H723">
            <v>2</v>
          </cell>
          <cell r="I723">
            <v>22</v>
          </cell>
          <cell r="J723" t="str">
            <v>Igen</v>
          </cell>
          <cell r="K723" t="str">
            <v>Naperőmű - PV farm</v>
          </cell>
          <cell r="L723" t="str">
            <v>SOLARPHOTOVO</v>
          </cell>
          <cell r="O723" t="str">
            <v>Nem</v>
          </cell>
          <cell r="P723">
            <v>2</v>
          </cell>
          <cell r="Q723">
            <v>2.0049999999999999</v>
          </cell>
          <cell r="R723" t="str">
            <v>Nem</v>
          </cell>
          <cell r="T723" t="str">
            <v>nem</v>
          </cell>
          <cell r="U723" t="str">
            <v>nem</v>
          </cell>
          <cell r="Y723" t="str">
            <v>LAJM GY1    120.00</v>
          </cell>
          <cell r="AB723" t="str">
            <v>2B</v>
          </cell>
          <cell r="AC723" t="str">
            <v>DEMASZ_369  120.00</v>
          </cell>
          <cell r="AD723" t="str">
            <v>2033Q4</v>
          </cell>
          <cell r="AF723">
            <v>50405</v>
          </cell>
          <cell r="BQ723" t="str">
            <v>54/2024 kormány rendelet</v>
          </cell>
        </row>
        <row r="724">
          <cell r="A724" t="str">
            <v>KE5262</v>
          </cell>
          <cell r="B724" t="str">
            <v>HG Energy Zrt.</v>
          </cell>
          <cell r="C724" t="str">
            <v>Császártöltés</v>
          </cell>
          <cell r="D724" t="str">
            <v>kiesett</v>
          </cell>
          <cell r="E724">
            <v>46023</v>
          </cell>
          <cell r="F724" t="str">
            <v>DÉMÁSZ</v>
          </cell>
          <cell r="G724" t="str">
            <v>KALO</v>
          </cell>
          <cell r="H724">
            <v>0.999</v>
          </cell>
          <cell r="I724">
            <v>22</v>
          </cell>
          <cell r="J724" t="str">
            <v>Igen</v>
          </cell>
          <cell r="K724" t="str">
            <v>Naperőmű - PV farm</v>
          </cell>
          <cell r="L724" t="str">
            <v>SOLARPHOTOVO</v>
          </cell>
          <cell r="O724" t="str">
            <v>Nem</v>
          </cell>
          <cell r="P724">
            <v>0.999</v>
          </cell>
          <cell r="Q724">
            <v>8.0000000000000002E-3</v>
          </cell>
          <cell r="R724" t="str">
            <v>Nem</v>
          </cell>
          <cell r="T724" t="str">
            <v>nem</v>
          </cell>
          <cell r="U724" t="str">
            <v>nem</v>
          </cell>
          <cell r="Y724" t="str">
            <v>KALO GY1    120.00</v>
          </cell>
          <cell r="AB724">
            <v>2</v>
          </cell>
          <cell r="AC724" t="str">
            <v>DEMASZ_390  120.00</v>
          </cell>
          <cell r="AD724" t="str">
            <v>2030Q4</v>
          </cell>
          <cell r="AF724">
            <v>50405</v>
          </cell>
          <cell r="BQ724" t="str">
            <v>54/2024 kormány rendelet</v>
          </cell>
        </row>
        <row r="725">
          <cell r="A725" t="str">
            <v>KE5263</v>
          </cell>
          <cell r="B725" t="str">
            <v>Gencssolar Energy Kft.</v>
          </cell>
          <cell r="C725" t="str">
            <v>Kiskunhalas</v>
          </cell>
          <cell r="D725" t="str">
            <v>kiesett</v>
          </cell>
          <cell r="E725">
            <v>46023</v>
          </cell>
          <cell r="F725" t="str">
            <v>DÉMÁSZ</v>
          </cell>
          <cell r="G725" t="str">
            <v>KHAN</v>
          </cell>
          <cell r="H725">
            <v>4.9800000000000004</v>
          </cell>
          <cell r="I725">
            <v>132</v>
          </cell>
          <cell r="J725" t="str">
            <v>Igen</v>
          </cell>
          <cell r="K725" t="str">
            <v>Naperőmű - PV farm</v>
          </cell>
          <cell r="L725" t="str">
            <v>SOLARPHOTOVO</v>
          </cell>
          <cell r="O725" t="str">
            <v>Nem</v>
          </cell>
          <cell r="P725">
            <v>4.9800000000000004</v>
          </cell>
          <cell r="Q725">
            <v>0.04</v>
          </cell>
          <cell r="R725" t="str">
            <v>Nem</v>
          </cell>
          <cell r="T725" t="str">
            <v>nem</v>
          </cell>
          <cell r="U725" t="str">
            <v>nem</v>
          </cell>
          <cell r="Y725" t="str">
            <v>KHAN GY1    120.00</v>
          </cell>
          <cell r="AB725">
            <v>3</v>
          </cell>
          <cell r="AC725" t="str">
            <v>DEMASZ_509  120.00</v>
          </cell>
          <cell r="AD725" t="str">
            <v>2034Q4</v>
          </cell>
          <cell r="AF725">
            <v>52231</v>
          </cell>
          <cell r="BQ725" t="str">
            <v>54/2024 kormány rendelet</v>
          </cell>
        </row>
        <row r="726">
          <cell r="A726" t="str">
            <v>KE5263</v>
          </cell>
          <cell r="B726" t="str">
            <v>Gencssolar Energy Kft.</v>
          </cell>
          <cell r="C726" t="str">
            <v>Kiskunhalas</v>
          </cell>
          <cell r="D726" t="str">
            <v>kiesett</v>
          </cell>
          <cell r="E726">
            <v>46023</v>
          </cell>
          <cell r="F726" t="str">
            <v>DÉMÁSZ</v>
          </cell>
          <cell r="G726" t="str">
            <v>KHAN</v>
          </cell>
          <cell r="H726">
            <v>0.75</v>
          </cell>
          <cell r="I726">
            <v>132</v>
          </cell>
          <cell r="J726" t="str">
            <v>Igen</v>
          </cell>
          <cell r="K726" t="str">
            <v>-</v>
          </cell>
          <cell r="L726" t="str">
            <v>BATTERYSTRG</v>
          </cell>
          <cell r="O726" t="str">
            <v>Nem</v>
          </cell>
          <cell r="P726">
            <v>4.9800000000000004</v>
          </cell>
          <cell r="Q726">
            <v>0.04</v>
          </cell>
          <cell r="R726" t="str">
            <v>Nem</v>
          </cell>
          <cell r="S726">
            <v>10</v>
          </cell>
          <cell r="T726" t="str">
            <v>nem</v>
          </cell>
          <cell r="U726" t="str">
            <v>nem</v>
          </cell>
          <cell r="Y726" t="str">
            <v>KHAN GY1    120.00</v>
          </cell>
          <cell r="AB726">
            <v>3</v>
          </cell>
          <cell r="AC726" t="str">
            <v>DEMASZ_509  120.00</v>
          </cell>
          <cell r="AD726" t="str">
            <v>2034Q4</v>
          </cell>
          <cell r="AF726">
            <v>52231</v>
          </cell>
          <cell r="BQ726" t="str">
            <v>54/2024 kormány rendelet</v>
          </cell>
        </row>
        <row r="727">
          <cell r="A727" t="str">
            <v>KE5264</v>
          </cell>
          <cell r="B727" t="str">
            <v>Berkecz József</v>
          </cell>
          <cell r="C727" t="str">
            <v>Csanytelek</v>
          </cell>
          <cell r="D727" t="str">
            <v>kiesett</v>
          </cell>
          <cell r="E727">
            <v>46844</v>
          </cell>
          <cell r="F727" t="str">
            <v>DÉMÁSZ</v>
          </cell>
          <cell r="G727" t="str">
            <v>CSON</v>
          </cell>
          <cell r="H727">
            <v>0.497</v>
          </cell>
          <cell r="I727">
            <v>22</v>
          </cell>
          <cell r="J727" t="str">
            <v>Igen</v>
          </cell>
          <cell r="K727" t="str">
            <v>Naperőmű - PV farm</v>
          </cell>
          <cell r="L727" t="str">
            <v>SOLARPHOTOVO</v>
          </cell>
          <cell r="O727" t="str">
            <v>Nem</v>
          </cell>
          <cell r="P727">
            <v>0.497</v>
          </cell>
          <cell r="Q727">
            <v>1.1039999999999999E-2</v>
          </cell>
          <cell r="R727" t="str">
            <v>Nem</v>
          </cell>
          <cell r="T727" t="str">
            <v>nem</v>
          </cell>
          <cell r="U727" t="str">
            <v>nem</v>
          </cell>
          <cell r="Y727" t="str">
            <v>CSON GY1    120.00</v>
          </cell>
          <cell r="AB727">
            <v>2</v>
          </cell>
          <cell r="AC727" t="str">
            <v>DEMASZ_391  120.00</v>
          </cell>
          <cell r="AD727" t="str">
            <v>2029Q4</v>
          </cell>
          <cell r="AF727">
            <v>50405</v>
          </cell>
          <cell r="BQ727" t="str">
            <v>54/2024 kormány rendelet</v>
          </cell>
        </row>
        <row r="728">
          <cell r="A728" t="str">
            <v>KE5265</v>
          </cell>
          <cell r="B728" t="str">
            <v>Menton Energy Group Kft.</v>
          </cell>
          <cell r="C728" t="str">
            <v>Elek</v>
          </cell>
          <cell r="D728" t="str">
            <v>kiesett</v>
          </cell>
          <cell r="E728">
            <v>45901</v>
          </cell>
          <cell r="F728" t="str">
            <v>DÉMÁSZ</v>
          </cell>
          <cell r="G728" t="str">
            <v>GYLA</v>
          </cell>
          <cell r="H728">
            <v>1</v>
          </cell>
          <cell r="I728">
            <v>22</v>
          </cell>
          <cell r="J728" t="str">
            <v>Igen</v>
          </cell>
          <cell r="K728" t="str">
            <v>Naperőmű - PV farm</v>
          </cell>
          <cell r="L728" t="str">
            <v>SOLARPHOTOVO</v>
          </cell>
          <cell r="O728" t="str">
            <v>Nem</v>
          </cell>
          <cell r="P728">
            <v>2</v>
          </cell>
          <cell r="Q728">
            <v>1</v>
          </cell>
          <cell r="R728" t="str">
            <v>Igen</v>
          </cell>
          <cell r="T728" t="str">
            <v>nem</v>
          </cell>
          <cell r="U728" t="str">
            <v>nem</v>
          </cell>
          <cell r="Y728" t="str">
            <v>GYLA 2      120.00</v>
          </cell>
          <cell r="AB728" t="str">
            <v>2B</v>
          </cell>
          <cell r="AC728" t="str">
            <v>DEMASZ_370  120.00</v>
          </cell>
          <cell r="AD728" t="str">
            <v>2033Q4</v>
          </cell>
          <cell r="AF728">
            <v>50405</v>
          </cell>
          <cell r="BQ728" t="str">
            <v>54/2024 kormány rendelet</v>
          </cell>
        </row>
        <row r="729">
          <cell r="A729" t="str">
            <v>KE5266</v>
          </cell>
          <cell r="B729" t="str">
            <v>Electraplan Termelő Kft.</v>
          </cell>
          <cell r="C729" t="str">
            <v>Okány</v>
          </cell>
          <cell r="D729" t="str">
            <v>kiesett</v>
          </cell>
          <cell r="E729">
            <v>46023</v>
          </cell>
          <cell r="F729" t="str">
            <v>DÉMÁSZ</v>
          </cell>
          <cell r="G729" t="str">
            <v>MBER</v>
          </cell>
          <cell r="H729">
            <v>4.99</v>
          </cell>
          <cell r="I729">
            <v>22</v>
          </cell>
          <cell r="J729" t="str">
            <v>Igen</v>
          </cell>
          <cell r="K729" t="str">
            <v>Naperőmű - PV farm</v>
          </cell>
          <cell r="L729" t="str">
            <v>SOLARPHOTOVO</v>
          </cell>
          <cell r="O729" t="str">
            <v>Nem</v>
          </cell>
          <cell r="P729">
            <v>4.99</v>
          </cell>
          <cell r="Q729">
            <v>0.2</v>
          </cell>
          <cell r="R729" t="str">
            <v>Nem</v>
          </cell>
          <cell r="T729" t="str">
            <v>nem</v>
          </cell>
          <cell r="U729" t="str">
            <v>nem</v>
          </cell>
          <cell r="Y729" t="str">
            <v>MBER GY1    120.00</v>
          </cell>
          <cell r="AB729">
            <v>2</v>
          </cell>
          <cell r="AC729" t="str">
            <v>DEMASZ_392  120.00</v>
          </cell>
          <cell r="AD729" t="str">
            <v>2029Q4</v>
          </cell>
          <cell r="AF729">
            <v>50405</v>
          </cell>
          <cell r="BQ729" t="str">
            <v>54/2024 kormány rendelet</v>
          </cell>
        </row>
        <row r="730">
          <cell r="A730" t="str">
            <v>KE5266</v>
          </cell>
          <cell r="B730" t="str">
            <v>Electraplan Termelő Kft.</v>
          </cell>
          <cell r="C730" t="str">
            <v>Okány</v>
          </cell>
          <cell r="D730" t="str">
            <v>kiesett</v>
          </cell>
          <cell r="E730">
            <v>46023</v>
          </cell>
          <cell r="F730" t="str">
            <v>DÉMÁSZ</v>
          </cell>
          <cell r="G730" t="str">
            <v>MBER</v>
          </cell>
          <cell r="H730">
            <v>2.5</v>
          </cell>
          <cell r="I730">
            <v>22</v>
          </cell>
          <cell r="J730" t="str">
            <v>Igen</v>
          </cell>
          <cell r="K730" t="str">
            <v>-</v>
          </cell>
          <cell r="L730" t="str">
            <v>BATTERYSTRG</v>
          </cell>
          <cell r="O730" t="str">
            <v>Nem</v>
          </cell>
          <cell r="P730">
            <v>4.99</v>
          </cell>
          <cell r="Q730">
            <v>0.2</v>
          </cell>
          <cell r="R730" t="str">
            <v>Nem</v>
          </cell>
          <cell r="S730">
            <v>5</v>
          </cell>
          <cell r="T730" t="str">
            <v>nem</v>
          </cell>
          <cell r="U730" t="str">
            <v>nem</v>
          </cell>
          <cell r="Y730" t="str">
            <v>MBER GY1    120.00</v>
          </cell>
          <cell r="AB730">
            <v>2</v>
          </cell>
          <cell r="AC730" t="str">
            <v>DEMASZ_392  120.00</v>
          </cell>
          <cell r="AD730" t="str">
            <v>2029Q4</v>
          </cell>
          <cell r="AF730">
            <v>50405</v>
          </cell>
          <cell r="BQ730" t="str">
            <v>54/2024 kormány rendelet</v>
          </cell>
        </row>
        <row r="731">
          <cell r="A731" t="str">
            <v>KE5267</v>
          </cell>
          <cell r="B731" t="str">
            <v>Electraplan Termelő Kft.</v>
          </cell>
          <cell r="C731" t="str">
            <v>Vésztő</v>
          </cell>
          <cell r="D731" t="str">
            <v>kiesett</v>
          </cell>
          <cell r="E731">
            <v>46023</v>
          </cell>
          <cell r="F731" t="str">
            <v>DÉMÁSZ</v>
          </cell>
          <cell r="G731" t="str">
            <v>MBER</v>
          </cell>
          <cell r="H731">
            <v>4.99</v>
          </cell>
          <cell r="I731">
            <v>22</v>
          </cell>
          <cell r="J731" t="str">
            <v>Igen</v>
          </cell>
          <cell r="K731" t="str">
            <v>Naperőmű - PV farm</v>
          </cell>
          <cell r="L731" t="str">
            <v>SOLARPHOTOVO</v>
          </cell>
          <cell r="N731" t="str">
            <v>Igen</v>
          </cell>
          <cell r="O731" t="str">
            <v>Nem</v>
          </cell>
          <cell r="P731">
            <v>4.99</v>
          </cell>
          <cell r="Q731">
            <v>0.2</v>
          </cell>
          <cell r="R731" t="str">
            <v>Nem</v>
          </cell>
          <cell r="T731" t="str">
            <v>nem</v>
          </cell>
          <cell r="U731" t="str">
            <v>nem</v>
          </cell>
          <cell r="Y731" t="str">
            <v>MBER GY1    120.00</v>
          </cell>
          <cell r="AB731" t="str">
            <v>2B</v>
          </cell>
          <cell r="AC731" t="str">
            <v>DEMASZ_393  120.00</v>
          </cell>
          <cell r="AD731" t="str">
            <v>2029Q4</v>
          </cell>
          <cell r="AF731">
            <v>50405</v>
          </cell>
          <cell r="BQ731" t="str">
            <v>54/2024 kormány rendelet</v>
          </cell>
        </row>
        <row r="732">
          <cell r="A732" t="str">
            <v>KE5267</v>
          </cell>
          <cell r="B732" t="str">
            <v>Electraplan Termelő Kft.</v>
          </cell>
          <cell r="C732" t="str">
            <v>Vésztő</v>
          </cell>
          <cell r="D732" t="str">
            <v>kiesett</v>
          </cell>
          <cell r="E732">
            <v>46023</v>
          </cell>
          <cell r="F732" t="str">
            <v>DÉMÁSZ</v>
          </cell>
          <cell r="G732" t="str">
            <v>MBER</v>
          </cell>
          <cell r="H732">
            <v>2.5</v>
          </cell>
          <cell r="I732">
            <v>22</v>
          </cell>
          <cell r="J732" t="str">
            <v>Igen</v>
          </cell>
          <cell r="K732" t="str">
            <v>-</v>
          </cell>
          <cell r="L732" t="str">
            <v>BATTERYSTRG</v>
          </cell>
          <cell r="N732" t="str">
            <v>Igen</v>
          </cell>
          <cell r="O732" t="str">
            <v>Nem</v>
          </cell>
          <cell r="P732">
            <v>4.99</v>
          </cell>
          <cell r="Q732">
            <v>0.2</v>
          </cell>
          <cell r="R732" t="str">
            <v>Nem</v>
          </cell>
          <cell r="S732">
            <v>5</v>
          </cell>
          <cell r="T732" t="str">
            <v>nem</v>
          </cell>
          <cell r="U732" t="str">
            <v>nem</v>
          </cell>
          <cell r="Y732" t="str">
            <v>MBER GY1    120.00</v>
          </cell>
          <cell r="AB732" t="str">
            <v>2B</v>
          </cell>
          <cell r="AC732" t="str">
            <v>DEMASZ_393  120.00</v>
          </cell>
          <cell r="AD732" t="str">
            <v>2029Q4</v>
          </cell>
          <cell r="AF732">
            <v>50405</v>
          </cell>
          <cell r="BQ732" t="str">
            <v>54/2024 kormány rendelet</v>
          </cell>
        </row>
        <row r="733">
          <cell r="A733" t="str">
            <v>KE5271</v>
          </cell>
          <cell r="B733" t="str">
            <v>Kondenz Solar Kft.</v>
          </cell>
          <cell r="C733" t="str">
            <v>Izsák</v>
          </cell>
          <cell r="D733" t="str">
            <v>kiesett</v>
          </cell>
          <cell r="E733">
            <v>45809</v>
          </cell>
          <cell r="F733" t="str">
            <v>DÉMÁSZ</v>
          </cell>
          <cell r="G733" t="str">
            <v>SZAL</v>
          </cell>
          <cell r="H733">
            <v>4.9000000000000004</v>
          </cell>
          <cell r="I733">
            <v>22</v>
          </cell>
          <cell r="J733" t="str">
            <v>Igen</v>
          </cell>
          <cell r="K733" t="str">
            <v>Naperőmű - PV farm</v>
          </cell>
          <cell r="L733" t="str">
            <v>SOLARPHOTOVO</v>
          </cell>
          <cell r="O733" t="str">
            <v>Nem</v>
          </cell>
          <cell r="P733">
            <v>4.9000000000000004</v>
          </cell>
          <cell r="Q733">
            <v>0.03</v>
          </cell>
          <cell r="R733" t="str">
            <v>Nem</v>
          </cell>
          <cell r="T733" t="str">
            <v>nem</v>
          </cell>
          <cell r="U733" t="str">
            <v>nem</v>
          </cell>
          <cell r="Y733" t="str">
            <v>SZAL GY1    120.00</v>
          </cell>
          <cell r="AB733" t="str">
            <v>2B</v>
          </cell>
          <cell r="AC733" t="str">
            <v>DEMASZ_394  120.00</v>
          </cell>
          <cell r="AD733" t="str">
            <v>2033Q4</v>
          </cell>
          <cell r="AF733">
            <v>50405</v>
          </cell>
          <cell r="BQ733" t="str">
            <v>54/2024 kormány rendelet</v>
          </cell>
        </row>
        <row r="734">
          <cell r="A734" t="str">
            <v>KE5273</v>
          </cell>
          <cell r="B734" t="str">
            <v>Greco Solar Kft.</v>
          </cell>
          <cell r="C734" t="str">
            <v>Ágasegyháza</v>
          </cell>
          <cell r="D734" t="str">
            <v>kiesett</v>
          </cell>
          <cell r="E734">
            <v>46844</v>
          </cell>
          <cell r="F734" t="str">
            <v>DÉMÁSZ</v>
          </cell>
          <cell r="G734" t="str">
            <v>AGAS</v>
          </cell>
          <cell r="H734">
            <v>49.8</v>
          </cell>
          <cell r="I734">
            <v>132</v>
          </cell>
          <cell r="J734" t="str">
            <v>Igen</v>
          </cell>
          <cell r="K734" t="str">
            <v>Naperőmű - PV farm</v>
          </cell>
          <cell r="L734" t="str">
            <v>SOLARPHOTOVO</v>
          </cell>
          <cell r="O734" t="str">
            <v>Nem</v>
          </cell>
          <cell r="P734">
            <v>49.8</v>
          </cell>
          <cell r="Q734">
            <v>5.0999999999999996</v>
          </cell>
          <cell r="R734" t="str">
            <v>Nem</v>
          </cell>
          <cell r="S734">
            <v>12.5</v>
          </cell>
          <cell r="T734" t="str">
            <v>nem</v>
          </cell>
          <cell r="U734" t="str">
            <v>nem</v>
          </cell>
          <cell r="Y734" t="str">
            <v>AGAS GY1    120.00</v>
          </cell>
          <cell r="AB734">
            <v>6</v>
          </cell>
          <cell r="AC734" t="str">
            <v>DEMASZ_584  120.00</v>
          </cell>
          <cell r="AD734" t="str">
            <v>2037Q4</v>
          </cell>
          <cell r="AF734">
            <v>53327</v>
          </cell>
          <cell r="BQ734" t="str">
            <v>54/2024 kormány rendelet</v>
          </cell>
        </row>
        <row r="735">
          <cell r="A735" t="str">
            <v>KE5276</v>
          </cell>
          <cell r="B735" t="str">
            <v>Lamone Solar Kft.</v>
          </cell>
          <cell r="C735" t="str">
            <v>Lajosmizse</v>
          </cell>
          <cell r="D735" t="str">
            <v>kiesett</v>
          </cell>
          <cell r="E735">
            <v>46813</v>
          </cell>
          <cell r="F735" t="str">
            <v>DÉMÁSZ</v>
          </cell>
          <cell r="G735" t="str">
            <v>LAJN</v>
          </cell>
          <cell r="H735">
            <v>49.9</v>
          </cell>
          <cell r="I735">
            <v>132</v>
          </cell>
          <cell r="J735" t="str">
            <v>Igen</v>
          </cell>
          <cell r="K735" t="str">
            <v>Naperőmű - PV farm</v>
          </cell>
          <cell r="L735" t="str">
            <v>SOLARPHOTOVO</v>
          </cell>
          <cell r="O735" t="str">
            <v>Nem</v>
          </cell>
          <cell r="P735">
            <v>49.9</v>
          </cell>
          <cell r="Q735">
            <v>16.100000000000001</v>
          </cell>
          <cell r="R735" t="str">
            <v>Nem</v>
          </cell>
          <cell r="T735" t="str">
            <v>nem</v>
          </cell>
          <cell r="U735" t="str">
            <v>nem</v>
          </cell>
          <cell r="Y735" t="str">
            <v>LAJN GY1    120.00</v>
          </cell>
          <cell r="AB735">
            <v>6</v>
          </cell>
          <cell r="AC735" t="str">
            <v>DEMASZ_585  120.00</v>
          </cell>
          <cell r="AD735" t="str">
            <v>2037Q4</v>
          </cell>
          <cell r="AF735">
            <v>53327</v>
          </cell>
          <cell r="BQ735" t="str">
            <v>54/2024 kormány rendelet</v>
          </cell>
        </row>
        <row r="736">
          <cell r="A736" t="str">
            <v>KE5277</v>
          </cell>
          <cell r="B736" t="str">
            <v>EDPR Silvanus Kft.</v>
          </cell>
          <cell r="C736" t="str">
            <v>Bélmegyer</v>
          </cell>
          <cell r="D736" t="str">
            <v>kiesett</v>
          </cell>
          <cell r="E736">
            <v>46722</v>
          </cell>
          <cell r="F736" t="str">
            <v>DÉMÁSZ</v>
          </cell>
          <cell r="G736" t="str">
            <v>MBER</v>
          </cell>
          <cell r="H736">
            <v>49.99</v>
          </cell>
          <cell r="I736">
            <v>132</v>
          </cell>
          <cell r="J736" t="str">
            <v>Igen</v>
          </cell>
          <cell r="K736" t="str">
            <v>Naperőmű - PV farm</v>
          </cell>
          <cell r="L736" t="str">
            <v>SOLARPHOTOVO</v>
          </cell>
          <cell r="O736" t="str">
            <v>Nem</v>
          </cell>
          <cell r="P736">
            <v>49.99</v>
          </cell>
          <cell r="Q736">
            <v>0.1</v>
          </cell>
          <cell r="R736" t="str">
            <v>Nem</v>
          </cell>
          <cell r="T736" t="str">
            <v>nem</v>
          </cell>
          <cell r="U736" t="str">
            <v>nem</v>
          </cell>
          <cell r="Y736" t="str">
            <v>MBER GY1    120.00</v>
          </cell>
          <cell r="AB736">
            <v>3</v>
          </cell>
          <cell r="AC736" t="str">
            <v>DEMASZ_510  120.00</v>
          </cell>
          <cell r="AD736" t="str">
            <v>2034Q4</v>
          </cell>
          <cell r="AF736">
            <v>52231</v>
          </cell>
          <cell r="BQ736" t="str">
            <v>54/2024 kormány rendelet</v>
          </cell>
        </row>
        <row r="737">
          <cell r="A737" t="str">
            <v>KE5278</v>
          </cell>
          <cell r="B737" t="str">
            <v>EDPR Terra Kft.</v>
          </cell>
          <cell r="C737" t="str">
            <v>Dánszentmiklós</v>
          </cell>
          <cell r="D737" t="str">
            <v>kiesett</v>
          </cell>
          <cell r="E737">
            <v>46722</v>
          </cell>
          <cell r="F737" t="str">
            <v>DÉMÁSZ</v>
          </cell>
          <cell r="G737" t="str">
            <v>CBER</v>
          </cell>
          <cell r="H737">
            <v>49.99</v>
          </cell>
          <cell r="I737">
            <v>132</v>
          </cell>
          <cell r="J737" t="str">
            <v>Igen</v>
          </cell>
          <cell r="K737" t="str">
            <v>Naperőmű - PV farm</v>
          </cell>
          <cell r="L737" t="str">
            <v>SOLARPHOTOVO</v>
          </cell>
          <cell r="O737" t="str">
            <v>Nem</v>
          </cell>
          <cell r="P737">
            <v>49.99</v>
          </cell>
          <cell r="Q737">
            <v>0.1</v>
          </cell>
          <cell r="R737" t="str">
            <v>Nem</v>
          </cell>
          <cell r="T737" t="str">
            <v>nem</v>
          </cell>
          <cell r="U737" t="str">
            <v>nem</v>
          </cell>
          <cell r="Y737" t="str">
            <v>CBER GY1    120.00</v>
          </cell>
          <cell r="AB737">
            <v>6</v>
          </cell>
          <cell r="AC737" t="str">
            <v>DEMASZ_598  120.00</v>
          </cell>
          <cell r="AD737" t="str">
            <v>2037Q4</v>
          </cell>
          <cell r="AF737">
            <v>53327</v>
          </cell>
          <cell r="BQ737" t="str">
            <v>54/2024 kormány rendelet</v>
          </cell>
        </row>
        <row r="738">
          <cell r="A738" t="str">
            <v>KE5279</v>
          </cell>
          <cell r="B738" t="str">
            <v>Putnoki Dóra EV.</v>
          </cell>
          <cell r="C738" t="str">
            <v>Kunszentmiklós</v>
          </cell>
          <cell r="D738" t="str">
            <v>kiesett</v>
          </cell>
          <cell r="E738">
            <v>45597</v>
          </cell>
          <cell r="F738" t="str">
            <v>DÉMÁSZ</v>
          </cell>
          <cell r="G738" t="str">
            <v>SZAL</v>
          </cell>
          <cell r="H738">
            <v>0.498</v>
          </cell>
          <cell r="I738">
            <v>22</v>
          </cell>
          <cell r="J738" t="str">
            <v>Igen</v>
          </cell>
          <cell r="K738" t="str">
            <v>Naperőmű - PV farm</v>
          </cell>
          <cell r="L738" t="str">
            <v>SOLARPHOTOVO</v>
          </cell>
          <cell r="O738" t="str">
            <v>Nem</v>
          </cell>
          <cell r="P738">
            <v>0.498</v>
          </cell>
          <cell r="Q738">
            <v>0.02</v>
          </cell>
          <cell r="R738" t="str">
            <v>Nem</v>
          </cell>
          <cell r="T738" t="str">
            <v>nem</v>
          </cell>
          <cell r="U738" t="str">
            <v>nem</v>
          </cell>
          <cell r="Y738" t="str">
            <v>SZAL GY1    120.00</v>
          </cell>
          <cell r="AB738" t="str">
            <v>2B</v>
          </cell>
          <cell r="AC738" t="str">
            <v>DEMASZ_395  120.00</v>
          </cell>
          <cell r="AD738" t="str">
            <v>2033Q4</v>
          </cell>
          <cell r="AF738">
            <v>50405</v>
          </cell>
          <cell r="BQ738" t="str">
            <v>54/2024 kormány rendelet</v>
          </cell>
        </row>
        <row r="739">
          <cell r="A739" t="str">
            <v>KE5279</v>
          </cell>
          <cell r="B739" t="str">
            <v>Putnoki Dóra EV.</v>
          </cell>
          <cell r="C739" t="str">
            <v>Kunszentmiklós</v>
          </cell>
          <cell r="D739" t="str">
            <v>kiesett</v>
          </cell>
          <cell r="E739">
            <v>45597</v>
          </cell>
          <cell r="F739" t="str">
            <v>DÉMÁSZ</v>
          </cell>
          <cell r="G739" t="str">
            <v>SZAL</v>
          </cell>
          <cell r="H739">
            <v>0.3</v>
          </cell>
          <cell r="I739">
            <v>22</v>
          </cell>
          <cell r="J739" t="str">
            <v>Igen</v>
          </cell>
          <cell r="K739" t="str">
            <v>-</v>
          </cell>
          <cell r="L739" t="str">
            <v>BATTERYSTRG</v>
          </cell>
          <cell r="O739" t="str">
            <v>Nem</v>
          </cell>
          <cell r="P739">
            <v>0.498</v>
          </cell>
          <cell r="Q739">
            <v>0.02</v>
          </cell>
          <cell r="R739" t="str">
            <v>Nem</v>
          </cell>
          <cell r="S739">
            <v>0.6</v>
          </cell>
          <cell r="T739" t="str">
            <v>nem</v>
          </cell>
          <cell r="U739" t="str">
            <v>nem</v>
          </cell>
          <cell r="Y739" t="str">
            <v>SZAL GY1    120.00</v>
          </cell>
          <cell r="AB739" t="str">
            <v>2B</v>
          </cell>
          <cell r="AC739" t="str">
            <v>DEMASZ_395  120.00</v>
          </cell>
          <cell r="AD739" t="str">
            <v>2033Q4</v>
          </cell>
          <cell r="AF739">
            <v>50405</v>
          </cell>
          <cell r="BQ739" t="str">
            <v>54/2024 kormány rendelet</v>
          </cell>
        </row>
        <row r="740">
          <cell r="A740" t="str">
            <v>KE5281</v>
          </cell>
          <cell r="B740" t="str">
            <v>Greenvolt Energy Developments Kft.</v>
          </cell>
          <cell r="C740" t="str">
            <v>Pusztaszer</v>
          </cell>
          <cell r="D740" t="str">
            <v>kiesett</v>
          </cell>
          <cell r="E740">
            <v>47088</v>
          </cell>
          <cell r="F740" t="str">
            <v>DÉMÁSZ</v>
          </cell>
          <cell r="G740" t="str">
            <v>PERN</v>
          </cell>
          <cell r="H740">
            <v>49.99</v>
          </cell>
          <cell r="I740">
            <v>132</v>
          </cell>
          <cell r="J740" t="str">
            <v>Igen</v>
          </cell>
          <cell r="K740" t="str">
            <v>Naperőmű - PV farm</v>
          </cell>
          <cell r="L740" t="str">
            <v>SOLARPHOTOVO</v>
          </cell>
          <cell r="O740" t="str">
            <v>Nem</v>
          </cell>
          <cell r="P740">
            <v>49.99</v>
          </cell>
          <cell r="Q740">
            <v>25.1</v>
          </cell>
          <cell r="R740" t="str">
            <v>Nem</v>
          </cell>
          <cell r="T740" t="str">
            <v>nem</v>
          </cell>
          <cell r="U740" t="str">
            <v>nem</v>
          </cell>
          <cell r="Y740" t="str">
            <v>PERN GY1    120.00</v>
          </cell>
          <cell r="AB740">
            <v>6</v>
          </cell>
          <cell r="AC740" t="str">
            <v>DEMASZ_586  120.00</v>
          </cell>
          <cell r="AD740" t="str">
            <v>2037Q4</v>
          </cell>
          <cell r="AF740">
            <v>53327</v>
          </cell>
          <cell r="BQ740" t="str">
            <v>54/2024 kormány rendelet</v>
          </cell>
        </row>
        <row r="741">
          <cell r="A741" t="str">
            <v>ER-1559</v>
          </cell>
          <cell r="B741" t="str">
            <v>FEH Solar One Kft.</v>
          </cell>
          <cell r="C741" t="str">
            <v>Alsónémedi</v>
          </cell>
          <cell r="D741" t="str">
            <v>kiesett</v>
          </cell>
          <cell r="E741" t="str">
            <v>2025 Q1</v>
          </cell>
          <cell r="F741" t="str">
            <v>ELMŰ</v>
          </cell>
          <cell r="G741" t="str">
            <v>SORS</v>
          </cell>
          <cell r="H741">
            <v>3</v>
          </cell>
          <cell r="I741">
            <v>22</v>
          </cell>
          <cell r="J741" t="str">
            <v>Igen</v>
          </cell>
          <cell r="K741" t="str">
            <v>Naperőmű - PV farm</v>
          </cell>
          <cell r="L741" t="str">
            <v>SOLARPHOTOVO</v>
          </cell>
          <cell r="M741" t="str">
            <v>igen</v>
          </cell>
          <cell r="N741" t="str">
            <v>nem</v>
          </cell>
          <cell r="O741" t="str">
            <v>nem</v>
          </cell>
          <cell r="P741">
            <v>3</v>
          </cell>
          <cell r="Q741">
            <v>0.02</v>
          </cell>
          <cell r="R741" t="str">
            <v>nem</v>
          </cell>
          <cell r="S741">
            <v>0</v>
          </cell>
          <cell r="T741" t="str">
            <v>nem</v>
          </cell>
          <cell r="U741" t="str">
            <v>nem</v>
          </cell>
          <cell r="Y741" t="str">
            <v>SORS 22B    22.000</v>
          </cell>
          <cell r="AA741" t="str">
            <v>2403/2 hrsz</v>
          </cell>
          <cell r="AB741">
            <v>2</v>
          </cell>
          <cell r="AC741" t="str">
            <v>ELMU_396    22.000</v>
          </cell>
          <cell r="AD741">
            <v>48213</v>
          </cell>
          <cell r="AF741">
            <v>50405</v>
          </cell>
          <cell r="BQ741" t="str">
            <v>54/2024 kormány rendelet</v>
          </cell>
        </row>
        <row r="742">
          <cell r="A742" t="str">
            <v>ER-1559</v>
          </cell>
          <cell r="B742" t="str">
            <v>FEH Solar One Kft.</v>
          </cell>
          <cell r="C742" t="str">
            <v>Alsónémedi</v>
          </cell>
          <cell r="D742" t="str">
            <v>kiesett</v>
          </cell>
          <cell r="E742" t="str">
            <v>2025 Q1</v>
          </cell>
          <cell r="F742" t="str">
            <v>ELMŰ</v>
          </cell>
          <cell r="G742" t="str">
            <v>SORS</v>
          </cell>
          <cell r="H742">
            <v>3</v>
          </cell>
          <cell r="I742">
            <v>22</v>
          </cell>
          <cell r="J742" t="str">
            <v>Igen</v>
          </cell>
          <cell r="K742" t="str">
            <v>-</v>
          </cell>
          <cell r="L742" t="str">
            <v>BATTERYSTRG</v>
          </cell>
          <cell r="M742" t="str">
            <v>igen</v>
          </cell>
          <cell r="N742" t="str">
            <v>nem</v>
          </cell>
          <cell r="O742" t="str">
            <v>nem</v>
          </cell>
          <cell r="P742">
            <v>3</v>
          </cell>
          <cell r="Q742">
            <v>0.02</v>
          </cell>
          <cell r="R742" t="str">
            <v>nem</v>
          </cell>
          <cell r="S742">
            <v>2</v>
          </cell>
          <cell r="T742" t="str">
            <v>nem</v>
          </cell>
          <cell r="U742" t="str">
            <v>nem</v>
          </cell>
          <cell r="Y742" t="str">
            <v>SORS 22B    22.000</v>
          </cell>
          <cell r="AA742" t="str">
            <v>2403/2 hrsz</v>
          </cell>
          <cell r="AB742">
            <v>2</v>
          </cell>
          <cell r="AC742" t="str">
            <v>ELMU_396    22.000</v>
          </cell>
          <cell r="AD742">
            <v>48213</v>
          </cell>
          <cell r="AF742">
            <v>50405</v>
          </cell>
          <cell r="BQ742" t="str">
            <v>54/2024 kormány rendelet</v>
          </cell>
        </row>
        <row r="743">
          <cell r="A743" t="str">
            <v>ER-1560</v>
          </cell>
          <cell r="B743" t="str">
            <v>ADEX Solar Kft.</v>
          </cell>
          <cell r="C743" t="str">
            <v>Apaj</v>
          </cell>
          <cell r="D743" t="str">
            <v>kiesett</v>
          </cell>
          <cell r="E743" t="str">
            <v>2027 Q4</v>
          </cell>
          <cell r="F743" t="str">
            <v>ELMŰ</v>
          </cell>
          <cell r="G743" t="str">
            <v>APAJ</v>
          </cell>
          <cell r="H743">
            <v>0.499</v>
          </cell>
          <cell r="I743">
            <v>22</v>
          </cell>
          <cell r="J743" t="str">
            <v>Igen</v>
          </cell>
          <cell r="K743" t="str">
            <v>Naperőmű - PV farm</v>
          </cell>
          <cell r="L743" t="str">
            <v>SOLARPHOTOVO</v>
          </cell>
          <cell r="M743" t="str">
            <v>igen</v>
          </cell>
          <cell r="N743" t="str">
            <v>nem</v>
          </cell>
          <cell r="O743" t="str">
            <v>nem</v>
          </cell>
          <cell r="P743">
            <v>0.499</v>
          </cell>
          <cell r="Q743">
            <v>0.01</v>
          </cell>
          <cell r="R743" t="str">
            <v>nem</v>
          </cell>
          <cell r="S743">
            <v>0</v>
          </cell>
          <cell r="T743" t="str">
            <v>nem</v>
          </cell>
          <cell r="U743" t="str">
            <v>nem</v>
          </cell>
          <cell r="Y743" t="str">
            <v>APAJ 221    22.000</v>
          </cell>
          <cell r="AA743" t="str">
            <v xml:space="preserve"> 011/5 hrsz</v>
          </cell>
          <cell r="AB743" t="str">
            <v>2B</v>
          </cell>
          <cell r="AC743" t="str">
            <v>ELMU_397    22.000</v>
          </cell>
          <cell r="AD743">
            <v>48579</v>
          </cell>
          <cell r="AF743">
            <v>50405</v>
          </cell>
          <cell r="BQ743" t="str">
            <v>54/2024 kormány rendelet</v>
          </cell>
        </row>
        <row r="744">
          <cell r="A744" t="str">
            <v>ER-1561</v>
          </cell>
          <cell r="B744" t="str">
            <v>ADEX Solar Kft.</v>
          </cell>
          <cell r="C744" t="str">
            <v>Apaj</v>
          </cell>
          <cell r="D744" t="str">
            <v>kiesett</v>
          </cell>
          <cell r="E744" t="str">
            <v>2027 Q4</v>
          </cell>
          <cell r="F744" t="str">
            <v>ELMŰ</v>
          </cell>
          <cell r="G744" t="str">
            <v>APAJ</v>
          </cell>
          <cell r="H744">
            <v>0.499</v>
          </cell>
          <cell r="I744">
            <v>22</v>
          </cell>
          <cell r="J744" t="str">
            <v>Igen</v>
          </cell>
          <cell r="K744" t="str">
            <v>Naperőmű - PV farm</v>
          </cell>
          <cell r="L744" t="str">
            <v>SOLARPHOTOVO</v>
          </cell>
          <cell r="M744" t="str">
            <v>igen</v>
          </cell>
          <cell r="N744" t="str">
            <v>nem</v>
          </cell>
          <cell r="O744" t="str">
            <v>nem</v>
          </cell>
          <cell r="P744">
            <v>0.499</v>
          </cell>
          <cell r="Q744">
            <v>0.01</v>
          </cell>
          <cell r="R744" t="str">
            <v>nem</v>
          </cell>
          <cell r="S744">
            <v>0</v>
          </cell>
          <cell r="T744" t="str">
            <v>nem</v>
          </cell>
          <cell r="U744" t="str">
            <v>nem</v>
          </cell>
          <cell r="Y744" t="str">
            <v>APAJ 221    22.000</v>
          </cell>
          <cell r="AA744" t="str">
            <v xml:space="preserve"> 011/6 hrsz</v>
          </cell>
          <cell r="AB744" t="str">
            <v>2B</v>
          </cell>
          <cell r="AC744" t="str">
            <v>ELMU_398    22.000</v>
          </cell>
          <cell r="AD744">
            <v>48579</v>
          </cell>
          <cell r="AF744">
            <v>50405</v>
          </cell>
          <cell r="BQ744" t="str">
            <v>54/2024 kormány rendelet</v>
          </cell>
        </row>
        <row r="745">
          <cell r="A745" t="str">
            <v>ER-1562</v>
          </cell>
          <cell r="B745" t="str">
            <v>ADEX Solar Kft.</v>
          </cell>
          <cell r="C745" t="str">
            <v>Apaj</v>
          </cell>
          <cell r="D745" t="str">
            <v>kiesett</v>
          </cell>
          <cell r="E745" t="str">
            <v>2027 Q4</v>
          </cell>
          <cell r="F745" t="str">
            <v>ELMŰ</v>
          </cell>
          <cell r="G745" t="str">
            <v>APAJ</v>
          </cell>
          <cell r="H745">
            <v>0.499</v>
          </cell>
          <cell r="I745">
            <v>22</v>
          </cell>
          <cell r="J745" t="str">
            <v>Igen</v>
          </cell>
          <cell r="K745" t="str">
            <v>Naperőmű - PV farm</v>
          </cell>
          <cell r="L745" t="str">
            <v>SOLARPHOTOVO</v>
          </cell>
          <cell r="M745" t="str">
            <v>igen</v>
          </cell>
          <cell r="N745" t="str">
            <v>nem</v>
          </cell>
          <cell r="O745" t="str">
            <v>nem</v>
          </cell>
          <cell r="P745">
            <v>0.499</v>
          </cell>
          <cell r="Q745">
            <v>0.01</v>
          </cell>
          <cell r="R745" t="str">
            <v>nem</v>
          </cell>
          <cell r="S745">
            <v>0</v>
          </cell>
          <cell r="T745" t="str">
            <v>nem</v>
          </cell>
          <cell r="U745" t="str">
            <v>nem</v>
          </cell>
          <cell r="Y745" t="str">
            <v>APAJ 221    22.000</v>
          </cell>
          <cell r="AA745" t="str">
            <v xml:space="preserve"> 011/7 hrsz</v>
          </cell>
          <cell r="AB745" t="str">
            <v>2B</v>
          </cell>
          <cell r="AC745" t="str">
            <v>ELMU_399    22.000</v>
          </cell>
          <cell r="AD745">
            <v>48579</v>
          </cell>
          <cell r="AF745">
            <v>50405</v>
          </cell>
          <cell r="BQ745" t="str">
            <v>54/2024 kormány rendelet</v>
          </cell>
        </row>
        <row r="746">
          <cell r="A746" t="str">
            <v>ER-1563</v>
          </cell>
          <cell r="B746" t="str">
            <v>ADEX Solar Kft.</v>
          </cell>
          <cell r="C746" t="str">
            <v>Apaj</v>
          </cell>
          <cell r="D746" t="str">
            <v>kiesett</v>
          </cell>
          <cell r="E746" t="str">
            <v>2027 Q4</v>
          </cell>
          <cell r="F746" t="str">
            <v>ELMŰ</v>
          </cell>
          <cell r="G746" t="str">
            <v>APAJ</v>
          </cell>
          <cell r="H746">
            <v>0.499</v>
          </cell>
          <cell r="I746">
            <v>22</v>
          </cell>
          <cell r="J746" t="str">
            <v>Igen</v>
          </cell>
          <cell r="K746" t="str">
            <v>Naperőmű - PV farm</v>
          </cell>
          <cell r="L746" t="str">
            <v>SOLARPHOTOVO</v>
          </cell>
          <cell r="M746" t="str">
            <v>igen</v>
          </cell>
          <cell r="N746" t="str">
            <v>nem</v>
          </cell>
          <cell r="O746" t="str">
            <v>nem</v>
          </cell>
          <cell r="P746">
            <v>0.499</v>
          </cell>
          <cell r="Q746">
            <v>0.01</v>
          </cell>
          <cell r="R746" t="str">
            <v>nem</v>
          </cell>
          <cell r="S746">
            <v>0</v>
          </cell>
          <cell r="T746" t="str">
            <v>nem</v>
          </cell>
          <cell r="U746" t="str">
            <v>nem</v>
          </cell>
          <cell r="Y746" t="str">
            <v>APAJ 221    22.000</v>
          </cell>
          <cell r="AA746" t="str">
            <v xml:space="preserve"> 011/8 hrsz</v>
          </cell>
          <cell r="AB746" t="str">
            <v>2B</v>
          </cell>
          <cell r="AC746" t="str">
            <v>ELMU_400    22.000</v>
          </cell>
          <cell r="AD746">
            <v>48579</v>
          </cell>
          <cell r="AF746">
            <v>50405</v>
          </cell>
          <cell r="BQ746" t="str">
            <v>54/2024 kormány rendelet</v>
          </cell>
        </row>
        <row r="747">
          <cell r="A747" t="str">
            <v>ER-1564</v>
          </cell>
          <cell r="B747" t="str">
            <v>ADEX Solar Kft.</v>
          </cell>
          <cell r="C747" t="str">
            <v>Apaj</v>
          </cell>
          <cell r="D747" t="str">
            <v>kiesett</v>
          </cell>
          <cell r="E747" t="str">
            <v>2027 Q4</v>
          </cell>
          <cell r="F747" t="str">
            <v>ELMŰ</v>
          </cell>
          <cell r="G747" t="str">
            <v>APAJ</v>
          </cell>
          <cell r="H747">
            <v>0.499</v>
          </cell>
          <cell r="I747">
            <v>22</v>
          </cell>
          <cell r="J747" t="str">
            <v>Igen</v>
          </cell>
          <cell r="K747" t="str">
            <v>Naperőmű - PV farm</v>
          </cell>
          <cell r="L747" t="str">
            <v>SOLARPHOTOVO</v>
          </cell>
          <cell r="M747" t="str">
            <v>igen</v>
          </cell>
          <cell r="N747" t="str">
            <v>nem</v>
          </cell>
          <cell r="O747" t="str">
            <v>nem</v>
          </cell>
          <cell r="P747">
            <v>0.499</v>
          </cell>
          <cell r="Q747">
            <v>0.01</v>
          </cell>
          <cell r="R747" t="str">
            <v>nem</v>
          </cell>
          <cell r="S747">
            <v>0</v>
          </cell>
          <cell r="T747" t="str">
            <v>nem</v>
          </cell>
          <cell r="U747" t="str">
            <v>nem</v>
          </cell>
          <cell r="Y747" t="str">
            <v>APAJ 221    22.000</v>
          </cell>
          <cell r="AA747" t="str">
            <v xml:space="preserve"> 011/9 hrsz</v>
          </cell>
          <cell r="AB747" t="str">
            <v>2B</v>
          </cell>
          <cell r="AC747" t="str">
            <v>ELMU_401    22.000</v>
          </cell>
          <cell r="AD747">
            <v>48579</v>
          </cell>
          <cell r="AF747">
            <v>50405</v>
          </cell>
          <cell r="BQ747" t="str">
            <v>54/2024 kormány rendelet</v>
          </cell>
        </row>
        <row r="748">
          <cell r="A748" t="str">
            <v>ER-1565</v>
          </cell>
          <cell r="B748" t="str">
            <v>ADEX Solar Kft.</v>
          </cell>
          <cell r="C748" t="str">
            <v>Apaj</v>
          </cell>
          <cell r="D748" t="str">
            <v>kiesett</v>
          </cell>
          <cell r="E748" t="str">
            <v>2027 Q4</v>
          </cell>
          <cell r="F748" t="str">
            <v>ELMŰ</v>
          </cell>
          <cell r="G748" t="str">
            <v>APAJ</v>
          </cell>
          <cell r="H748">
            <v>0.499</v>
          </cell>
          <cell r="I748">
            <v>22</v>
          </cell>
          <cell r="J748" t="str">
            <v>Igen</v>
          </cell>
          <cell r="K748" t="str">
            <v>Naperőmű - PV farm</v>
          </cell>
          <cell r="L748" t="str">
            <v>SOLARPHOTOVO</v>
          </cell>
          <cell r="M748" t="str">
            <v>igen</v>
          </cell>
          <cell r="N748" t="str">
            <v>nem</v>
          </cell>
          <cell r="O748" t="str">
            <v>nem</v>
          </cell>
          <cell r="P748">
            <v>0.499</v>
          </cell>
          <cell r="Q748">
            <v>0.01</v>
          </cell>
          <cell r="R748" t="str">
            <v>nem</v>
          </cell>
          <cell r="S748">
            <v>0</v>
          </cell>
          <cell r="T748" t="str">
            <v>nem</v>
          </cell>
          <cell r="U748" t="str">
            <v>nem</v>
          </cell>
          <cell r="Y748" t="str">
            <v>APAJ 221    22.000</v>
          </cell>
          <cell r="AA748" t="str">
            <v xml:space="preserve"> 011/10 hrsz</v>
          </cell>
          <cell r="AB748" t="str">
            <v>2B</v>
          </cell>
          <cell r="AC748" t="str">
            <v>ELMU_402    22.000</v>
          </cell>
          <cell r="AD748">
            <v>48579</v>
          </cell>
          <cell r="AF748">
            <v>50405</v>
          </cell>
          <cell r="BQ748" t="str">
            <v>54/2024 kormány rendelet</v>
          </cell>
        </row>
        <row r="749">
          <cell r="A749" t="str">
            <v>ER-1566</v>
          </cell>
          <cell r="B749" t="str">
            <v>ADEX Solar Kft.</v>
          </cell>
          <cell r="C749" t="str">
            <v>Apaj</v>
          </cell>
          <cell r="D749" t="str">
            <v>kiesett</v>
          </cell>
          <cell r="E749" t="str">
            <v>2027 Q4</v>
          </cell>
          <cell r="F749" t="str">
            <v>ELMŰ</v>
          </cell>
          <cell r="G749" t="str">
            <v>APAJ</v>
          </cell>
          <cell r="H749">
            <v>0.499</v>
          </cell>
          <cell r="I749">
            <v>22</v>
          </cell>
          <cell r="J749" t="str">
            <v>Igen</v>
          </cell>
          <cell r="K749" t="str">
            <v>Naperőmű - PV farm</v>
          </cell>
          <cell r="L749" t="str">
            <v>SOLARPHOTOVO</v>
          </cell>
          <cell r="M749" t="str">
            <v>igen</v>
          </cell>
          <cell r="N749" t="str">
            <v>nem</v>
          </cell>
          <cell r="O749" t="str">
            <v>nem</v>
          </cell>
          <cell r="P749">
            <v>0.499</v>
          </cell>
          <cell r="Q749">
            <v>0.01</v>
          </cell>
          <cell r="R749" t="str">
            <v>nem</v>
          </cell>
          <cell r="S749">
            <v>0</v>
          </cell>
          <cell r="T749" t="str">
            <v>nem</v>
          </cell>
          <cell r="U749" t="str">
            <v>nem</v>
          </cell>
          <cell r="Y749" t="str">
            <v>APAJ 221    22.000</v>
          </cell>
          <cell r="AA749" t="str">
            <v xml:space="preserve"> 011/11 hrsz</v>
          </cell>
          <cell r="AB749" t="str">
            <v>2B</v>
          </cell>
          <cell r="AC749" t="str">
            <v>ELMU_403    22.000</v>
          </cell>
          <cell r="AD749">
            <v>48579</v>
          </cell>
          <cell r="AF749">
            <v>50405</v>
          </cell>
          <cell r="BQ749" t="str">
            <v>54/2024 kormány rendelet</v>
          </cell>
        </row>
        <row r="750">
          <cell r="A750" t="str">
            <v>ER-1567</v>
          </cell>
          <cell r="B750" t="str">
            <v>ADEX Solar Kft.</v>
          </cell>
          <cell r="C750" t="str">
            <v>Apaj</v>
          </cell>
          <cell r="D750" t="str">
            <v>kiesett</v>
          </cell>
          <cell r="E750" t="str">
            <v>2027 Q4</v>
          </cell>
          <cell r="F750" t="str">
            <v>ELMŰ</v>
          </cell>
          <cell r="G750" t="str">
            <v>APAJ</v>
          </cell>
          <cell r="H750">
            <v>0.499</v>
          </cell>
          <cell r="I750">
            <v>22</v>
          </cell>
          <cell r="J750" t="str">
            <v>Igen</v>
          </cell>
          <cell r="K750" t="str">
            <v>Naperőmű - PV farm</v>
          </cell>
          <cell r="L750" t="str">
            <v>SOLARPHOTOVO</v>
          </cell>
          <cell r="M750" t="str">
            <v>igen</v>
          </cell>
          <cell r="N750" t="str">
            <v>nem</v>
          </cell>
          <cell r="O750" t="str">
            <v>nem</v>
          </cell>
          <cell r="P750">
            <v>0.499</v>
          </cell>
          <cell r="Q750">
            <v>0.01</v>
          </cell>
          <cell r="R750" t="str">
            <v>nem</v>
          </cell>
          <cell r="S750">
            <v>0</v>
          </cell>
          <cell r="T750" t="str">
            <v>nem</v>
          </cell>
          <cell r="U750" t="str">
            <v>nem</v>
          </cell>
          <cell r="Y750" t="str">
            <v>APAJ 221    22.000</v>
          </cell>
          <cell r="AA750" t="str">
            <v xml:space="preserve"> 011/12 hrsz</v>
          </cell>
          <cell r="AB750" t="str">
            <v>2B</v>
          </cell>
          <cell r="AC750" t="str">
            <v>ELMU_404    22.000</v>
          </cell>
          <cell r="AD750">
            <v>48579</v>
          </cell>
          <cell r="AF750">
            <v>50405</v>
          </cell>
          <cell r="BQ750" t="str">
            <v>54/2024 kormány rendelet</v>
          </cell>
        </row>
        <row r="751">
          <cell r="A751" t="str">
            <v>ER-1568</v>
          </cell>
          <cell r="B751" t="str">
            <v>ADEX Solar Kft.</v>
          </cell>
          <cell r="C751" t="str">
            <v>Apaj</v>
          </cell>
          <cell r="D751" t="str">
            <v>kiesett</v>
          </cell>
          <cell r="E751" t="str">
            <v>2027 Q4</v>
          </cell>
          <cell r="F751" t="str">
            <v>ELMŰ</v>
          </cell>
          <cell r="G751" t="str">
            <v>APAJ</v>
          </cell>
          <cell r="H751">
            <v>0.499</v>
          </cell>
          <cell r="I751">
            <v>22</v>
          </cell>
          <cell r="J751" t="str">
            <v>Igen</v>
          </cell>
          <cell r="K751" t="str">
            <v>Naperőmű - PV farm</v>
          </cell>
          <cell r="L751" t="str">
            <v>SOLARPHOTOVO</v>
          </cell>
          <cell r="M751" t="str">
            <v>igen</v>
          </cell>
          <cell r="N751" t="str">
            <v>nem</v>
          </cell>
          <cell r="O751" t="str">
            <v>nem</v>
          </cell>
          <cell r="P751">
            <v>0.499</v>
          </cell>
          <cell r="Q751">
            <v>0.01</v>
          </cell>
          <cell r="R751" t="str">
            <v>nem</v>
          </cell>
          <cell r="S751">
            <v>0</v>
          </cell>
          <cell r="T751" t="str">
            <v>nem</v>
          </cell>
          <cell r="U751" t="str">
            <v>nem</v>
          </cell>
          <cell r="Y751" t="str">
            <v>APAJ 221    22.000</v>
          </cell>
          <cell r="AA751" t="str">
            <v xml:space="preserve"> 011/13 hrsz</v>
          </cell>
          <cell r="AB751" t="str">
            <v>2B</v>
          </cell>
          <cell r="AC751" t="str">
            <v>ELMU_405    22.000</v>
          </cell>
          <cell r="AD751">
            <v>48579</v>
          </cell>
          <cell r="AF751">
            <v>50405</v>
          </cell>
          <cell r="BQ751" t="str">
            <v>54/2024 kormány rendelet</v>
          </cell>
        </row>
        <row r="752">
          <cell r="A752" t="str">
            <v>ER-1569</v>
          </cell>
          <cell r="B752" t="str">
            <v>ADEX Solar Kft.</v>
          </cell>
          <cell r="C752" t="str">
            <v>Apaj</v>
          </cell>
          <cell r="D752" t="str">
            <v>kiesett</v>
          </cell>
          <cell r="E752" t="str">
            <v>2027 Q4</v>
          </cell>
          <cell r="F752" t="str">
            <v>ELMŰ</v>
          </cell>
          <cell r="G752" t="str">
            <v>APAJ</v>
          </cell>
          <cell r="H752">
            <v>0.499</v>
          </cell>
          <cell r="I752">
            <v>22</v>
          </cell>
          <cell r="J752" t="str">
            <v>Igen</v>
          </cell>
          <cell r="K752" t="str">
            <v>Naperőmű - PV farm</v>
          </cell>
          <cell r="L752" t="str">
            <v>SOLARPHOTOVO</v>
          </cell>
          <cell r="M752" t="str">
            <v>igen</v>
          </cell>
          <cell r="N752" t="str">
            <v>nem</v>
          </cell>
          <cell r="O752" t="str">
            <v>nem</v>
          </cell>
          <cell r="P752">
            <v>0.499</v>
          </cell>
          <cell r="Q752">
            <v>0.01</v>
          </cell>
          <cell r="R752" t="str">
            <v>nem</v>
          </cell>
          <cell r="S752">
            <v>0</v>
          </cell>
          <cell r="T752" t="str">
            <v>nem</v>
          </cell>
          <cell r="U752" t="str">
            <v>nem</v>
          </cell>
          <cell r="Y752" t="str">
            <v>APAJ 221    22.000</v>
          </cell>
          <cell r="AA752" t="str">
            <v xml:space="preserve"> 011/14 hrsz</v>
          </cell>
          <cell r="AB752" t="str">
            <v>2B</v>
          </cell>
          <cell r="AC752" t="str">
            <v>ELMU_406    22.000</v>
          </cell>
          <cell r="AD752">
            <v>48579</v>
          </cell>
          <cell r="AF752">
            <v>50405</v>
          </cell>
          <cell r="BQ752" t="str">
            <v>54/2024 kormány rendelet</v>
          </cell>
        </row>
        <row r="753">
          <cell r="A753" t="str">
            <v>ER-1570</v>
          </cell>
          <cell r="B753" t="str">
            <v>ADEX Solar Kft.</v>
          </cell>
          <cell r="C753" t="str">
            <v>Apaj</v>
          </cell>
          <cell r="D753" t="str">
            <v>kiesett</v>
          </cell>
          <cell r="E753" t="str">
            <v>2027 Q4</v>
          </cell>
          <cell r="F753" t="str">
            <v>ELMŰ</v>
          </cell>
          <cell r="G753" t="str">
            <v>APAJ</v>
          </cell>
          <cell r="H753">
            <v>0.499</v>
          </cell>
          <cell r="I753">
            <v>22</v>
          </cell>
          <cell r="J753" t="str">
            <v>Igen</v>
          </cell>
          <cell r="K753" t="str">
            <v>Naperőmű - PV farm</v>
          </cell>
          <cell r="L753" t="str">
            <v>SOLARPHOTOVO</v>
          </cell>
          <cell r="M753" t="str">
            <v>igen</v>
          </cell>
          <cell r="N753" t="str">
            <v>nem</v>
          </cell>
          <cell r="O753" t="str">
            <v>nem</v>
          </cell>
          <cell r="P753">
            <v>0.499</v>
          </cell>
          <cell r="Q753">
            <v>0.01</v>
          </cell>
          <cell r="R753" t="str">
            <v>nem</v>
          </cell>
          <cell r="S753">
            <v>0</v>
          </cell>
          <cell r="T753" t="str">
            <v>nem</v>
          </cell>
          <cell r="U753" t="str">
            <v>nem</v>
          </cell>
          <cell r="Y753" t="str">
            <v>APAJ 221    22.000</v>
          </cell>
          <cell r="AA753" t="str">
            <v xml:space="preserve"> 011/15 hrsz</v>
          </cell>
          <cell r="AB753" t="str">
            <v>2B</v>
          </cell>
          <cell r="AC753" t="str">
            <v>ELMU_407    22.000</v>
          </cell>
          <cell r="AD753">
            <v>48579</v>
          </cell>
          <cell r="AF753">
            <v>50405</v>
          </cell>
          <cell r="BQ753" t="str">
            <v>54/2024 kormány rendelet</v>
          </cell>
        </row>
        <row r="754">
          <cell r="A754" t="str">
            <v>ER-1571</v>
          </cell>
          <cell r="B754" t="str">
            <v>ADEX Solar Kft.</v>
          </cell>
          <cell r="C754" t="str">
            <v>Apaj</v>
          </cell>
          <cell r="D754" t="str">
            <v>kiesett</v>
          </cell>
          <cell r="E754" t="str">
            <v>2027 Q4</v>
          </cell>
          <cell r="F754" t="str">
            <v>ELMŰ</v>
          </cell>
          <cell r="G754" t="str">
            <v>APAJ</v>
          </cell>
          <cell r="H754">
            <v>0.499</v>
          </cell>
          <cell r="I754">
            <v>22</v>
          </cell>
          <cell r="J754" t="str">
            <v>Igen</v>
          </cell>
          <cell r="K754" t="str">
            <v>Naperőmű - PV farm</v>
          </cell>
          <cell r="L754" t="str">
            <v>SOLARPHOTOVO</v>
          </cell>
          <cell r="M754" t="str">
            <v>igen</v>
          </cell>
          <cell r="N754" t="str">
            <v>nem</v>
          </cell>
          <cell r="O754" t="str">
            <v>nem</v>
          </cell>
          <cell r="P754">
            <v>0.499</v>
          </cell>
          <cell r="Q754">
            <v>0.01</v>
          </cell>
          <cell r="R754" t="str">
            <v>nem</v>
          </cell>
          <cell r="S754">
            <v>0</v>
          </cell>
          <cell r="T754" t="str">
            <v>nem</v>
          </cell>
          <cell r="U754" t="str">
            <v>nem</v>
          </cell>
          <cell r="Y754" t="str">
            <v>APAJ 221    22.000</v>
          </cell>
          <cell r="AA754" t="str">
            <v xml:space="preserve"> 011/16 hrsz</v>
          </cell>
          <cell r="AB754" t="str">
            <v>2B</v>
          </cell>
          <cell r="AC754" t="str">
            <v>ELMU_408    22.000</v>
          </cell>
          <cell r="AD754">
            <v>48579</v>
          </cell>
          <cell r="AF754">
            <v>50405</v>
          </cell>
          <cell r="BQ754" t="str">
            <v>54/2024 kormány rendelet</v>
          </cell>
        </row>
        <row r="755">
          <cell r="A755" t="str">
            <v>ER-1572</v>
          </cell>
          <cell r="B755" t="str">
            <v>ADEX Solar Kft.</v>
          </cell>
          <cell r="C755" t="str">
            <v>Apaj</v>
          </cell>
          <cell r="D755" t="str">
            <v>kiesett</v>
          </cell>
          <cell r="E755" t="str">
            <v>2027 Q4</v>
          </cell>
          <cell r="F755" t="str">
            <v>ELMŰ</v>
          </cell>
          <cell r="G755" t="str">
            <v>APAJ</v>
          </cell>
          <cell r="H755">
            <v>0.499</v>
          </cell>
          <cell r="I755">
            <v>22</v>
          </cell>
          <cell r="J755" t="str">
            <v>Igen</v>
          </cell>
          <cell r="K755" t="str">
            <v>Naperőmű - PV farm</v>
          </cell>
          <cell r="L755" t="str">
            <v>SOLARPHOTOVO</v>
          </cell>
          <cell r="M755" t="str">
            <v>igen</v>
          </cell>
          <cell r="N755" t="str">
            <v>nem</v>
          </cell>
          <cell r="O755" t="str">
            <v>nem</v>
          </cell>
          <cell r="P755">
            <v>0.499</v>
          </cell>
          <cell r="Q755">
            <v>0.01</v>
          </cell>
          <cell r="R755" t="str">
            <v>nem</v>
          </cell>
          <cell r="S755">
            <v>0</v>
          </cell>
          <cell r="T755" t="str">
            <v>nem</v>
          </cell>
          <cell r="U755" t="str">
            <v>nem</v>
          </cell>
          <cell r="Y755" t="str">
            <v>APAJ 221    22.000</v>
          </cell>
          <cell r="AA755" t="str">
            <v xml:space="preserve"> 011/17 hrsz</v>
          </cell>
          <cell r="AB755" t="str">
            <v>2B</v>
          </cell>
          <cell r="AC755" t="str">
            <v>ELMU_409    22.000</v>
          </cell>
          <cell r="AD755">
            <v>48579</v>
          </cell>
          <cell r="AF755">
            <v>50405</v>
          </cell>
          <cell r="BQ755" t="str">
            <v>54/2024 kormány rendelet</v>
          </cell>
        </row>
        <row r="756">
          <cell r="A756" t="str">
            <v>ER-1573</v>
          </cell>
          <cell r="B756" t="str">
            <v>ADEX Solar Kft.</v>
          </cell>
          <cell r="C756" t="str">
            <v>Apaj</v>
          </cell>
          <cell r="D756" t="str">
            <v>kiesett</v>
          </cell>
          <cell r="E756" t="str">
            <v>2027 Q4</v>
          </cell>
          <cell r="F756" t="str">
            <v>ELMŰ</v>
          </cell>
          <cell r="G756" t="str">
            <v>APAJ</v>
          </cell>
          <cell r="H756">
            <v>0.499</v>
          </cell>
          <cell r="I756">
            <v>22</v>
          </cell>
          <cell r="J756" t="str">
            <v>Igen</v>
          </cell>
          <cell r="K756" t="str">
            <v>Naperőmű - PV farm</v>
          </cell>
          <cell r="L756" t="str">
            <v>SOLARPHOTOVO</v>
          </cell>
          <cell r="M756" t="str">
            <v>igen</v>
          </cell>
          <cell r="N756" t="str">
            <v>nem</v>
          </cell>
          <cell r="O756" t="str">
            <v>nem</v>
          </cell>
          <cell r="P756">
            <v>0.499</v>
          </cell>
          <cell r="Q756">
            <v>0.01</v>
          </cell>
          <cell r="R756" t="str">
            <v>nem</v>
          </cell>
          <cell r="S756">
            <v>0</v>
          </cell>
          <cell r="T756" t="str">
            <v>nem</v>
          </cell>
          <cell r="U756" t="str">
            <v>nem</v>
          </cell>
          <cell r="Y756" t="str">
            <v>APAJ 221    22.000</v>
          </cell>
          <cell r="AA756" t="str">
            <v xml:space="preserve"> 011/18 hrsz</v>
          </cell>
          <cell r="AB756" t="str">
            <v>2B</v>
          </cell>
          <cell r="AC756" t="str">
            <v>ELMU_410    22.000</v>
          </cell>
          <cell r="AD756">
            <v>48579</v>
          </cell>
          <cell r="AF756">
            <v>50405</v>
          </cell>
          <cell r="BQ756" t="str">
            <v>54/2024 kormány rendelet</v>
          </cell>
        </row>
        <row r="757">
          <cell r="A757" t="str">
            <v>ER-1574</v>
          </cell>
          <cell r="B757" t="str">
            <v>ADEX Solar Kft.</v>
          </cell>
          <cell r="C757" t="str">
            <v>Apaj</v>
          </cell>
          <cell r="D757" t="str">
            <v>kiesett</v>
          </cell>
          <cell r="E757" t="str">
            <v>2027 Q4</v>
          </cell>
          <cell r="F757" t="str">
            <v>ELMŰ</v>
          </cell>
          <cell r="G757" t="str">
            <v>APAJ</v>
          </cell>
          <cell r="H757">
            <v>0.499</v>
          </cell>
          <cell r="I757">
            <v>22</v>
          </cell>
          <cell r="J757" t="str">
            <v>Igen</v>
          </cell>
          <cell r="K757" t="str">
            <v>Naperőmű - PV farm</v>
          </cell>
          <cell r="L757" t="str">
            <v>SOLARPHOTOVO</v>
          </cell>
          <cell r="M757" t="str">
            <v>igen</v>
          </cell>
          <cell r="N757" t="str">
            <v>nem</v>
          </cell>
          <cell r="O757" t="str">
            <v>nem</v>
          </cell>
          <cell r="P757">
            <v>0.499</v>
          </cell>
          <cell r="Q757">
            <v>0.01</v>
          </cell>
          <cell r="R757" t="str">
            <v>nem</v>
          </cell>
          <cell r="S757">
            <v>0</v>
          </cell>
          <cell r="T757" t="str">
            <v>nem</v>
          </cell>
          <cell r="U757" t="str">
            <v>nem</v>
          </cell>
          <cell r="Y757" t="str">
            <v>APAJ 221    22.000</v>
          </cell>
          <cell r="AA757" t="str">
            <v xml:space="preserve"> 011/19 hrsz</v>
          </cell>
          <cell r="AB757" t="str">
            <v>2B</v>
          </cell>
          <cell r="AC757" t="str">
            <v>ELMU_411    22.000</v>
          </cell>
          <cell r="AD757">
            <v>48579</v>
          </cell>
          <cell r="AF757">
            <v>50405</v>
          </cell>
          <cell r="BQ757" t="str">
            <v>54/2024 kormány rendelet</v>
          </cell>
        </row>
        <row r="758">
          <cell r="A758" t="str">
            <v>ER-1575</v>
          </cell>
          <cell r="B758" t="str">
            <v>ADEX Solar Kft.</v>
          </cell>
          <cell r="C758" t="str">
            <v>Apaj</v>
          </cell>
          <cell r="D758" t="str">
            <v>kiesett</v>
          </cell>
          <cell r="E758" t="str">
            <v>2027 Q4</v>
          </cell>
          <cell r="F758" t="str">
            <v>ELMŰ</v>
          </cell>
          <cell r="G758" t="str">
            <v>APAJ</v>
          </cell>
          <cell r="H758">
            <v>0.499</v>
          </cell>
          <cell r="I758">
            <v>22</v>
          </cell>
          <cell r="J758" t="str">
            <v>Igen</v>
          </cell>
          <cell r="K758" t="str">
            <v>Naperőmű - PV farm</v>
          </cell>
          <cell r="L758" t="str">
            <v>SOLARPHOTOVO</v>
          </cell>
          <cell r="M758" t="str">
            <v>igen</v>
          </cell>
          <cell r="N758" t="str">
            <v>nem</v>
          </cell>
          <cell r="O758" t="str">
            <v>nem</v>
          </cell>
          <cell r="P758">
            <v>0.499</v>
          </cell>
          <cell r="Q758">
            <v>0.01</v>
          </cell>
          <cell r="R758" t="str">
            <v>nem</v>
          </cell>
          <cell r="S758">
            <v>0</v>
          </cell>
          <cell r="T758" t="str">
            <v>nem</v>
          </cell>
          <cell r="U758" t="str">
            <v>nem</v>
          </cell>
          <cell r="Y758" t="str">
            <v>APAJ 221    22.000</v>
          </cell>
          <cell r="AA758" t="str">
            <v xml:space="preserve"> 011/20 hrsz</v>
          </cell>
          <cell r="AB758" t="str">
            <v>2B</v>
          </cell>
          <cell r="AC758" t="str">
            <v>ELMU_412    22.000</v>
          </cell>
          <cell r="AD758">
            <v>48579</v>
          </cell>
          <cell r="AF758">
            <v>50405</v>
          </cell>
          <cell r="BQ758" t="str">
            <v>54/2024 kormány rendelet</v>
          </cell>
        </row>
        <row r="759">
          <cell r="A759" t="str">
            <v>ER-1576</v>
          </cell>
          <cell r="B759" t="str">
            <v>ADEX Solar Kft.</v>
          </cell>
          <cell r="C759" t="str">
            <v>Apaj</v>
          </cell>
          <cell r="D759" t="str">
            <v>kiesett</v>
          </cell>
          <cell r="E759" t="str">
            <v>2027 Q4</v>
          </cell>
          <cell r="F759" t="str">
            <v>ELMŰ</v>
          </cell>
          <cell r="G759" t="str">
            <v>APAJ</v>
          </cell>
          <cell r="H759">
            <v>0.499</v>
          </cell>
          <cell r="I759">
            <v>22</v>
          </cell>
          <cell r="J759" t="str">
            <v>Igen</v>
          </cell>
          <cell r="K759" t="str">
            <v>Naperőmű - PV farm</v>
          </cell>
          <cell r="L759" t="str">
            <v>SOLARPHOTOVO</v>
          </cell>
          <cell r="M759" t="str">
            <v>igen</v>
          </cell>
          <cell r="N759" t="str">
            <v>nem</v>
          </cell>
          <cell r="O759" t="str">
            <v>nem</v>
          </cell>
          <cell r="P759">
            <v>0.499</v>
          </cell>
          <cell r="Q759">
            <v>0.01</v>
          </cell>
          <cell r="R759" t="str">
            <v>nem</v>
          </cell>
          <cell r="S759">
            <v>0</v>
          </cell>
          <cell r="T759" t="str">
            <v>nem</v>
          </cell>
          <cell r="U759" t="str">
            <v>nem</v>
          </cell>
          <cell r="Y759" t="str">
            <v>APAJ 221    22.000</v>
          </cell>
          <cell r="AA759" t="str">
            <v xml:space="preserve"> 011/21 hrsz</v>
          </cell>
          <cell r="AB759" t="str">
            <v>2B</v>
          </cell>
          <cell r="AC759" t="str">
            <v>ELMU_413    22.000</v>
          </cell>
          <cell r="AD759">
            <v>48579</v>
          </cell>
          <cell r="AF759">
            <v>50405</v>
          </cell>
          <cell r="BQ759" t="str">
            <v>54/2024 kormány rendelet</v>
          </cell>
        </row>
        <row r="760">
          <cell r="A760" t="str">
            <v>ER-1577</v>
          </cell>
          <cell r="B760" t="str">
            <v>ADEX Solar Kft.</v>
          </cell>
          <cell r="C760" t="str">
            <v>Apaj</v>
          </cell>
          <cell r="D760" t="str">
            <v>kiesett</v>
          </cell>
          <cell r="E760" t="str">
            <v>2027 Q4</v>
          </cell>
          <cell r="F760" t="str">
            <v>ELMŰ</v>
          </cell>
          <cell r="G760" t="str">
            <v>APAJ</v>
          </cell>
          <cell r="H760">
            <v>0.499</v>
          </cell>
          <cell r="I760">
            <v>22</v>
          </cell>
          <cell r="J760" t="str">
            <v>Igen</v>
          </cell>
          <cell r="K760" t="str">
            <v>Naperőmű - PV farm</v>
          </cell>
          <cell r="L760" t="str">
            <v>SOLARPHOTOVO</v>
          </cell>
          <cell r="M760" t="str">
            <v>igen</v>
          </cell>
          <cell r="N760" t="str">
            <v>nem</v>
          </cell>
          <cell r="O760" t="str">
            <v>nem</v>
          </cell>
          <cell r="P760">
            <v>0.499</v>
          </cell>
          <cell r="Q760">
            <v>0.01</v>
          </cell>
          <cell r="R760" t="str">
            <v>nem</v>
          </cell>
          <cell r="S760">
            <v>0</v>
          </cell>
          <cell r="T760" t="str">
            <v>nem</v>
          </cell>
          <cell r="U760" t="str">
            <v>nem</v>
          </cell>
          <cell r="Y760" t="str">
            <v>APAJ 221    22.000</v>
          </cell>
          <cell r="AA760" t="str">
            <v xml:space="preserve"> 011/22 hrsz</v>
          </cell>
          <cell r="AB760" t="str">
            <v>2B</v>
          </cell>
          <cell r="AC760" t="str">
            <v>ELMU_414    22.000</v>
          </cell>
          <cell r="AD760">
            <v>48579</v>
          </cell>
          <cell r="AF760">
            <v>50405</v>
          </cell>
          <cell r="BQ760" t="str">
            <v>54/2024 kormány rendelet</v>
          </cell>
        </row>
        <row r="761">
          <cell r="A761" t="str">
            <v>ER-1578</v>
          </cell>
          <cell r="B761" t="str">
            <v>ADEX Solar Kft.</v>
          </cell>
          <cell r="C761" t="str">
            <v>Apaj</v>
          </cell>
          <cell r="D761" t="str">
            <v>kiesett</v>
          </cell>
          <cell r="E761" t="str">
            <v>2027 Q4</v>
          </cell>
          <cell r="F761" t="str">
            <v>ELMŰ</v>
          </cell>
          <cell r="G761" t="str">
            <v>APAJ</v>
          </cell>
          <cell r="H761">
            <v>0.999</v>
          </cell>
          <cell r="I761">
            <v>22</v>
          </cell>
          <cell r="J761" t="str">
            <v>Igen</v>
          </cell>
          <cell r="K761" t="str">
            <v>Naperőmű - PV farm</v>
          </cell>
          <cell r="L761" t="str">
            <v>SOLARPHOTOVO</v>
          </cell>
          <cell r="M761" t="str">
            <v>igen</v>
          </cell>
          <cell r="N761" t="str">
            <v>nem</v>
          </cell>
          <cell r="O761" t="str">
            <v>nem</v>
          </cell>
          <cell r="P761">
            <v>0.999</v>
          </cell>
          <cell r="Q761">
            <v>0.01</v>
          </cell>
          <cell r="R761" t="str">
            <v>nem</v>
          </cell>
          <cell r="S761">
            <v>0</v>
          </cell>
          <cell r="T761" t="str">
            <v>nem</v>
          </cell>
          <cell r="U761" t="str">
            <v>nem</v>
          </cell>
          <cell r="Y761" t="str">
            <v>APAJ 221    22.000</v>
          </cell>
          <cell r="AA761" t="str">
            <v xml:space="preserve"> 011/23-26 hrsz</v>
          </cell>
          <cell r="AB761" t="str">
            <v>2B</v>
          </cell>
          <cell r="AC761" t="str">
            <v>ELMU_415    22.000</v>
          </cell>
          <cell r="AD761">
            <v>48579</v>
          </cell>
          <cell r="AF761">
            <v>50405</v>
          </cell>
          <cell r="BQ761" t="str">
            <v>54/2024 kormány rendelet</v>
          </cell>
        </row>
        <row r="762">
          <cell r="A762" t="str">
            <v>ER-1579</v>
          </cell>
          <cell r="B762" t="str">
            <v>ADEX Solar Kft.</v>
          </cell>
          <cell r="C762" t="str">
            <v>Apaj</v>
          </cell>
          <cell r="D762" t="str">
            <v>kiesett</v>
          </cell>
          <cell r="E762" t="str">
            <v>2027 Q4</v>
          </cell>
          <cell r="F762" t="str">
            <v>ELMŰ</v>
          </cell>
          <cell r="G762" t="str">
            <v>APAJ</v>
          </cell>
          <cell r="H762">
            <v>4</v>
          </cell>
          <cell r="I762">
            <v>22</v>
          </cell>
          <cell r="J762" t="str">
            <v>Igen</v>
          </cell>
          <cell r="K762" t="str">
            <v>Naperőmű - PV farm</v>
          </cell>
          <cell r="L762" t="str">
            <v>SOLARPHOTOVO</v>
          </cell>
          <cell r="M762" t="str">
            <v>igen</v>
          </cell>
          <cell r="N762" t="str">
            <v>nem</v>
          </cell>
          <cell r="O762" t="str">
            <v>nem</v>
          </cell>
          <cell r="P762">
            <v>4</v>
          </cell>
          <cell r="Q762">
            <v>0.01</v>
          </cell>
          <cell r="R762" t="str">
            <v>nem</v>
          </cell>
          <cell r="S762">
            <v>0</v>
          </cell>
          <cell r="T762" t="str">
            <v>nem</v>
          </cell>
          <cell r="U762" t="str">
            <v>nem</v>
          </cell>
          <cell r="Y762" t="str">
            <v>APAJ 221    22.000</v>
          </cell>
          <cell r="AA762" t="str">
            <v xml:space="preserve"> 011/27-30 hrsz</v>
          </cell>
          <cell r="AB762" t="str">
            <v>2B</v>
          </cell>
          <cell r="AC762" t="str">
            <v>ELMU_416    22.000</v>
          </cell>
          <cell r="AD762">
            <v>48579</v>
          </cell>
          <cell r="AF762">
            <v>50405</v>
          </cell>
          <cell r="BQ762" t="str">
            <v>54/2024 kormány rendelet</v>
          </cell>
        </row>
        <row r="763">
          <cell r="A763" t="str">
            <v>ER-1580</v>
          </cell>
          <cell r="B763" t="str">
            <v>ADEX Solar Kft.</v>
          </cell>
          <cell r="C763" t="str">
            <v>Apaj</v>
          </cell>
          <cell r="D763" t="str">
            <v>kiesett</v>
          </cell>
          <cell r="E763" t="str">
            <v>2027 Q4</v>
          </cell>
          <cell r="F763" t="str">
            <v>ELMŰ</v>
          </cell>
          <cell r="G763" t="str">
            <v>APAJ</v>
          </cell>
          <cell r="H763">
            <v>0.999</v>
          </cell>
          <cell r="I763">
            <v>22</v>
          </cell>
          <cell r="J763" t="str">
            <v>Igen</v>
          </cell>
          <cell r="K763" t="str">
            <v>Naperőmű - PV farm</v>
          </cell>
          <cell r="L763" t="str">
            <v>SOLARPHOTOVO</v>
          </cell>
          <cell r="M763" t="str">
            <v>igen</v>
          </cell>
          <cell r="N763" t="str">
            <v>nem</v>
          </cell>
          <cell r="O763" t="str">
            <v>nem</v>
          </cell>
          <cell r="P763">
            <v>0.999</v>
          </cell>
          <cell r="Q763">
            <v>0.01</v>
          </cell>
          <cell r="R763" t="str">
            <v>nem</v>
          </cell>
          <cell r="S763">
            <v>0</v>
          </cell>
          <cell r="T763" t="str">
            <v>nem</v>
          </cell>
          <cell r="U763" t="str">
            <v>nem</v>
          </cell>
          <cell r="Y763" t="str">
            <v>APAJ 221    22.000</v>
          </cell>
          <cell r="AA763" t="str">
            <v xml:space="preserve"> 011/31 hrsz</v>
          </cell>
          <cell r="AB763" t="str">
            <v>2B</v>
          </cell>
          <cell r="AC763" t="str">
            <v>ELMU_417    22.000</v>
          </cell>
          <cell r="AD763">
            <v>48579</v>
          </cell>
          <cell r="AF763">
            <v>50405</v>
          </cell>
          <cell r="BQ763" t="str">
            <v>54/2024 kormány rendelet</v>
          </cell>
        </row>
        <row r="764">
          <cell r="A764" t="str">
            <v>ER-1581</v>
          </cell>
          <cell r="B764" t="str">
            <v>ADEX Solar Kft.</v>
          </cell>
          <cell r="C764" t="str">
            <v>Apaj</v>
          </cell>
          <cell r="D764" t="str">
            <v>kiesett</v>
          </cell>
          <cell r="E764" t="str">
            <v>2027 Q4</v>
          </cell>
          <cell r="F764" t="str">
            <v>ELMŰ</v>
          </cell>
          <cell r="G764" t="str">
            <v>APAJ</v>
          </cell>
          <cell r="H764">
            <v>0.999</v>
          </cell>
          <cell r="I764">
            <v>22</v>
          </cell>
          <cell r="J764" t="str">
            <v>Igen</v>
          </cell>
          <cell r="K764" t="str">
            <v>Naperőmű - PV farm</v>
          </cell>
          <cell r="L764" t="str">
            <v>SOLARPHOTOVO</v>
          </cell>
          <cell r="M764" t="str">
            <v>igen</v>
          </cell>
          <cell r="N764" t="str">
            <v>nem</v>
          </cell>
          <cell r="O764" t="str">
            <v>nem</v>
          </cell>
          <cell r="P764">
            <v>0.999</v>
          </cell>
          <cell r="Q764">
            <v>0.01</v>
          </cell>
          <cell r="R764" t="str">
            <v>nem</v>
          </cell>
          <cell r="S764">
            <v>0</v>
          </cell>
          <cell r="T764" t="str">
            <v>nem</v>
          </cell>
          <cell r="U764" t="str">
            <v>nem</v>
          </cell>
          <cell r="Y764" t="str">
            <v>APAJ 221    22.000</v>
          </cell>
          <cell r="AA764" t="str">
            <v xml:space="preserve"> 011/32 hrsz</v>
          </cell>
          <cell r="AB764" t="str">
            <v>2B</v>
          </cell>
          <cell r="AC764" t="str">
            <v>ELMU_418    22.000</v>
          </cell>
          <cell r="AD764">
            <v>48579</v>
          </cell>
          <cell r="AF764">
            <v>50405</v>
          </cell>
          <cell r="BQ764" t="str">
            <v>54/2024 kormány rendelet</v>
          </cell>
        </row>
        <row r="765">
          <cell r="A765" t="str">
            <v>ER-1582</v>
          </cell>
          <cell r="B765" t="str">
            <v>ADEX Solar Kft.</v>
          </cell>
          <cell r="C765" t="str">
            <v>Apaj</v>
          </cell>
          <cell r="D765" t="str">
            <v>kiesett</v>
          </cell>
          <cell r="E765" t="str">
            <v>2027 Q4</v>
          </cell>
          <cell r="F765" t="str">
            <v>ELMŰ</v>
          </cell>
          <cell r="G765" t="str">
            <v>APAJ</v>
          </cell>
          <cell r="H765">
            <v>4.9000000000000004</v>
          </cell>
          <cell r="I765">
            <v>22</v>
          </cell>
          <cell r="J765" t="str">
            <v>Igen</v>
          </cell>
          <cell r="K765" t="str">
            <v>Naperőmű - PV farm</v>
          </cell>
          <cell r="L765" t="str">
            <v>SOLARPHOTOVO</v>
          </cell>
          <cell r="M765" t="str">
            <v>igen</v>
          </cell>
          <cell r="N765" t="str">
            <v>nem</v>
          </cell>
          <cell r="O765" t="str">
            <v>nem</v>
          </cell>
          <cell r="P765">
            <v>4.9000000000000004</v>
          </cell>
          <cell r="Q765">
            <v>0.01</v>
          </cell>
          <cell r="R765" t="str">
            <v>nem</v>
          </cell>
          <cell r="S765">
            <v>0</v>
          </cell>
          <cell r="T765" t="str">
            <v>nem</v>
          </cell>
          <cell r="U765" t="str">
            <v>nem</v>
          </cell>
          <cell r="Y765" t="str">
            <v>APAJ 221    22.000</v>
          </cell>
          <cell r="AA765" t="str">
            <v xml:space="preserve"> 28/5 hrsz</v>
          </cell>
          <cell r="AB765" t="str">
            <v>2B</v>
          </cell>
          <cell r="AC765" t="str">
            <v>ELMU_419    22.000</v>
          </cell>
          <cell r="AD765">
            <v>48579</v>
          </cell>
          <cell r="AF765">
            <v>50405</v>
          </cell>
          <cell r="BQ765" t="str">
            <v>54/2024 kormány rendelet</v>
          </cell>
        </row>
        <row r="766">
          <cell r="A766" t="str">
            <v>ER-1583</v>
          </cell>
          <cell r="B766" t="str">
            <v>ADEX Solar Kft.</v>
          </cell>
          <cell r="C766" t="str">
            <v>Apaj</v>
          </cell>
          <cell r="D766" t="str">
            <v>kiesett</v>
          </cell>
          <cell r="E766" t="str">
            <v>2027 Q4</v>
          </cell>
          <cell r="F766" t="str">
            <v>ELMŰ</v>
          </cell>
          <cell r="G766" t="str">
            <v>APAJ</v>
          </cell>
          <cell r="H766">
            <v>3.2</v>
          </cell>
          <cell r="I766">
            <v>22</v>
          </cell>
          <cell r="J766" t="str">
            <v>Igen</v>
          </cell>
          <cell r="K766" t="str">
            <v>Naperőmű - PV farm</v>
          </cell>
          <cell r="L766" t="str">
            <v>SOLARPHOTOVO</v>
          </cell>
          <cell r="M766" t="str">
            <v>igen</v>
          </cell>
          <cell r="N766" t="str">
            <v>nem</v>
          </cell>
          <cell r="O766" t="str">
            <v>nem</v>
          </cell>
          <cell r="P766">
            <v>3.2</v>
          </cell>
          <cell r="Q766">
            <v>0.01</v>
          </cell>
          <cell r="R766" t="str">
            <v>nem</v>
          </cell>
          <cell r="S766">
            <v>0</v>
          </cell>
          <cell r="T766" t="str">
            <v>nem</v>
          </cell>
          <cell r="U766" t="str">
            <v>nem</v>
          </cell>
          <cell r="Y766" t="str">
            <v>APAJ 221    22.000</v>
          </cell>
          <cell r="AA766" t="str">
            <v xml:space="preserve"> 34, 35, 36 hrsz</v>
          </cell>
          <cell r="AB766" t="str">
            <v>2B</v>
          </cell>
          <cell r="AC766" t="str">
            <v>ELMU_420    22.000</v>
          </cell>
          <cell r="AD766">
            <v>48579</v>
          </cell>
          <cell r="AF766">
            <v>50405</v>
          </cell>
          <cell r="BQ766" t="str">
            <v>54/2024 kormány rendelet</v>
          </cell>
        </row>
        <row r="767">
          <cell r="A767" t="str">
            <v>ER-1584</v>
          </cell>
          <cell r="B767" t="str">
            <v>ADEX Solar Kft.</v>
          </cell>
          <cell r="C767" t="str">
            <v>Apaj</v>
          </cell>
          <cell r="D767" t="str">
            <v>kiesett</v>
          </cell>
          <cell r="E767" t="str">
            <v>2027 Q4</v>
          </cell>
          <cell r="F767" t="str">
            <v>ELMŰ</v>
          </cell>
          <cell r="G767" t="str">
            <v>APAJ</v>
          </cell>
          <cell r="H767">
            <v>4.5</v>
          </cell>
          <cell r="I767">
            <v>22</v>
          </cell>
          <cell r="J767" t="str">
            <v>Igen</v>
          </cell>
          <cell r="K767" t="str">
            <v>Naperőmű - PV farm</v>
          </cell>
          <cell r="L767" t="str">
            <v>SOLARPHOTOVO</v>
          </cell>
          <cell r="M767" t="str">
            <v>igen</v>
          </cell>
          <cell r="N767" t="str">
            <v>nem</v>
          </cell>
          <cell r="O767" t="str">
            <v>nem</v>
          </cell>
          <cell r="P767">
            <v>4.5</v>
          </cell>
          <cell r="Q767">
            <v>0.01</v>
          </cell>
          <cell r="R767" t="str">
            <v>nem</v>
          </cell>
          <cell r="S767">
            <v>0</v>
          </cell>
          <cell r="T767" t="str">
            <v>nem</v>
          </cell>
          <cell r="U767" t="str">
            <v>nem</v>
          </cell>
          <cell r="Y767" t="str">
            <v>APAJ 221    22.000</v>
          </cell>
          <cell r="AA767" t="str">
            <v xml:space="preserve"> 334/48-52, 334/54, 334/55, 334/57, 334/59-60 hrsz</v>
          </cell>
          <cell r="AB767" t="str">
            <v>2B</v>
          </cell>
          <cell r="AC767" t="str">
            <v>ELMU_421    22.000</v>
          </cell>
          <cell r="AD767">
            <v>48579</v>
          </cell>
          <cell r="AF767">
            <v>50405</v>
          </cell>
          <cell r="BQ767" t="str">
            <v>54/2024 kormány rendelet</v>
          </cell>
        </row>
        <row r="768">
          <cell r="A768" t="str">
            <v>ER-1585</v>
          </cell>
          <cell r="B768" t="str">
            <v>ADEX Solar Kft.</v>
          </cell>
          <cell r="C768" t="str">
            <v>Apaj</v>
          </cell>
          <cell r="D768" t="str">
            <v>kiesett</v>
          </cell>
          <cell r="E768" t="str">
            <v>2027 Q4</v>
          </cell>
          <cell r="F768" t="str">
            <v>ELMŰ</v>
          </cell>
          <cell r="G768" t="str">
            <v>APAJ</v>
          </cell>
          <cell r="H768">
            <v>4.5</v>
          </cell>
          <cell r="I768">
            <v>22</v>
          </cell>
          <cell r="J768" t="str">
            <v>Igen</v>
          </cell>
          <cell r="K768" t="str">
            <v>Naperőmű - PV farm</v>
          </cell>
          <cell r="L768" t="str">
            <v>SOLARPHOTOVO</v>
          </cell>
          <cell r="M768" t="str">
            <v>igen</v>
          </cell>
          <cell r="N768" t="str">
            <v>nem</v>
          </cell>
          <cell r="O768" t="str">
            <v>nem</v>
          </cell>
          <cell r="P768">
            <v>4.5</v>
          </cell>
          <cell r="Q768">
            <v>0.01</v>
          </cell>
          <cell r="R768" t="str">
            <v>nem</v>
          </cell>
          <cell r="S768">
            <v>0</v>
          </cell>
          <cell r="T768" t="str">
            <v>nem</v>
          </cell>
          <cell r="U768" t="str">
            <v>nem</v>
          </cell>
          <cell r="Y768" t="str">
            <v>APAJ 221    22.000</v>
          </cell>
          <cell r="AA768" t="str">
            <v xml:space="preserve"> 334/62-101 hrsz</v>
          </cell>
          <cell r="AB768" t="str">
            <v>2B</v>
          </cell>
          <cell r="AC768" t="str">
            <v>ELMU_422    22.000</v>
          </cell>
          <cell r="AD768">
            <v>48579</v>
          </cell>
          <cell r="AF768">
            <v>50405</v>
          </cell>
          <cell r="BQ768" t="str">
            <v>54/2024 kormány rendelet</v>
          </cell>
        </row>
        <row r="769">
          <cell r="A769" t="str">
            <v>ER-1586</v>
          </cell>
          <cell r="B769" t="str">
            <v>ADEX Solar Kft.</v>
          </cell>
          <cell r="C769" t="str">
            <v>Apaj</v>
          </cell>
          <cell r="D769" t="str">
            <v>kiesett</v>
          </cell>
          <cell r="E769" t="str">
            <v>2027 Q4</v>
          </cell>
          <cell r="F769" t="str">
            <v>ELMŰ</v>
          </cell>
          <cell r="G769" t="str">
            <v>APAJ</v>
          </cell>
          <cell r="H769">
            <v>3.6</v>
          </cell>
          <cell r="I769">
            <v>22</v>
          </cell>
          <cell r="J769" t="str">
            <v>Igen</v>
          </cell>
          <cell r="K769" t="str">
            <v>Naperőmű - PV farm</v>
          </cell>
          <cell r="L769" t="str">
            <v>SOLARPHOTOVO</v>
          </cell>
          <cell r="M769" t="str">
            <v>igen</v>
          </cell>
          <cell r="N769" t="str">
            <v>nem</v>
          </cell>
          <cell r="O769" t="str">
            <v>nem</v>
          </cell>
          <cell r="P769">
            <v>3.6</v>
          </cell>
          <cell r="Q769">
            <v>0.01</v>
          </cell>
          <cell r="R769" t="str">
            <v>nem</v>
          </cell>
          <cell r="S769">
            <v>0</v>
          </cell>
          <cell r="T769" t="str">
            <v>nem</v>
          </cell>
          <cell r="U769" t="str">
            <v>nem</v>
          </cell>
          <cell r="Y769" t="str">
            <v>APAJ 221    22.000</v>
          </cell>
          <cell r="AA769" t="str">
            <v xml:space="preserve"> 335 hrsz</v>
          </cell>
          <cell r="AB769" t="str">
            <v>2B</v>
          </cell>
          <cell r="AC769" t="str">
            <v>ELMU_423    22.000</v>
          </cell>
          <cell r="AD769">
            <v>48579</v>
          </cell>
          <cell r="AF769">
            <v>50405</v>
          </cell>
          <cell r="BQ769" t="str">
            <v>54/2024 kormány rendelet</v>
          </cell>
        </row>
        <row r="770">
          <cell r="A770" t="str">
            <v>ER-1115</v>
          </cell>
          <cell r="B770" t="str">
            <v>Omni Storage Kft.</v>
          </cell>
          <cell r="C770" t="str">
            <v>Budapest</v>
          </cell>
          <cell r="D770" t="str">
            <v>megszűnt</v>
          </cell>
          <cell r="E770" t="str">
            <v>2025 Q2</v>
          </cell>
          <cell r="F770" t="str">
            <v>ELMŰ</v>
          </cell>
          <cell r="G770" t="str">
            <v>ŐRME</v>
          </cell>
          <cell r="H770">
            <v>4</v>
          </cell>
          <cell r="I770">
            <v>11</v>
          </cell>
          <cell r="J770" t="str">
            <v>Igen</v>
          </cell>
          <cell r="K770" t="str">
            <v>Energiatároló</v>
          </cell>
          <cell r="L770" t="str">
            <v>BATTERYSTRG</v>
          </cell>
          <cell r="M770" t="str">
            <v>igen</v>
          </cell>
          <cell r="N770" t="str">
            <v>nem</v>
          </cell>
          <cell r="O770" t="str">
            <v>nem</v>
          </cell>
          <cell r="P770">
            <v>0</v>
          </cell>
          <cell r="Q770">
            <v>4</v>
          </cell>
          <cell r="R770" t="str">
            <v>nem</v>
          </cell>
          <cell r="S770">
            <v>8</v>
          </cell>
          <cell r="T770" t="str">
            <v>nem</v>
          </cell>
          <cell r="U770" t="str">
            <v>igen</v>
          </cell>
          <cell r="V770" t="str">
            <v>ER-1115</v>
          </cell>
          <cell r="W770" t="str">
            <v>Gázmotor</v>
          </cell>
          <cell r="X770">
            <v>0</v>
          </cell>
          <cell r="Y770" t="str">
            <v>ORME 111    11.000</v>
          </cell>
          <cell r="Z770" t="str">
            <v>ALBF 11C    11.000-O</v>
          </cell>
          <cell r="AA770" t="str">
            <v>XI. Kánai út 2/A 314/157 hrsz</v>
          </cell>
          <cell r="AB770">
            <v>0</v>
          </cell>
          <cell r="AC770" t="str">
            <v>ELMU_44     11.000</v>
          </cell>
          <cell r="AD770">
            <v>47483</v>
          </cell>
          <cell r="AE770">
            <v>47483</v>
          </cell>
          <cell r="AF770">
            <v>47483</v>
          </cell>
          <cell r="AK770">
            <v>88.396000000000001</v>
          </cell>
          <cell r="AS770">
            <v>47483</v>
          </cell>
          <cell r="AT770" t="str">
            <v>nem</v>
          </cell>
        </row>
        <row r="771">
          <cell r="A771" t="str">
            <v>ER-1587</v>
          </cell>
          <cell r="B771" t="str">
            <v>Pércsi 37 Ingatlanforgalmazó Kft.</v>
          </cell>
          <cell r="C771" t="str">
            <v>Budapest</v>
          </cell>
          <cell r="D771" t="str">
            <v>kiesett</v>
          </cell>
          <cell r="E771" t="str">
            <v>2024 Q4</v>
          </cell>
          <cell r="F771" t="str">
            <v>ELMŰ</v>
          </cell>
          <cell r="G771" t="str">
            <v>DIOS</v>
          </cell>
          <cell r="H771">
            <v>1</v>
          </cell>
          <cell r="I771">
            <v>22</v>
          </cell>
          <cell r="J771" t="str">
            <v>Igen</v>
          </cell>
          <cell r="K771" t="str">
            <v>Naperőmű - PV farm</v>
          </cell>
          <cell r="L771" t="str">
            <v>SOLARPHOTOVO</v>
          </cell>
          <cell r="M771" t="str">
            <v>igen</v>
          </cell>
          <cell r="N771" t="str">
            <v>nem</v>
          </cell>
          <cell r="O771" t="str">
            <v>nem</v>
          </cell>
          <cell r="P771">
            <v>1</v>
          </cell>
          <cell r="Q771">
            <v>0.1</v>
          </cell>
          <cell r="R771" t="str">
            <v>nem</v>
          </cell>
          <cell r="S771">
            <v>0</v>
          </cell>
          <cell r="T771" t="str">
            <v>nem</v>
          </cell>
          <cell r="U771" t="str">
            <v>nem</v>
          </cell>
          <cell r="Y771" t="str">
            <v>DIOS 22A    22.000</v>
          </cell>
          <cell r="AA771" t="str">
            <v>XXII. 0238035/1 hrsz</v>
          </cell>
          <cell r="AB771">
            <v>2</v>
          </cell>
          <cell r="AC771" t="str">
            <v>ELMU_424    22.000</v>
          </cell>
          <cell r="AD771">
            <v>48213</v>
          </cell>
          <cell r="AF771">
            <v>50405</v>
          </cell>
          <cell r="BQ771" t="str">
            <v>54/2024 kormány rendelet</v>
          </cell>
        </row>
        <row r="772">
          <cell r="A772" t="str">
            <v>ER-1587</v>
          </cell>
          <cell r="B772" t="str">
            <v>Pércsi 37 Ingatlanforgalmazó Kft.</v>
          </cell>
          <cell r="C772" t="str">
            <v>Budapest</v>
          </cell>
          <cell r="D772" t="str">
            <v>kiesett</v>
          </cell>
          <cell r="E772" t="str">
            <v>2024 Q4</v>
          </cell>
          <cell r="F772" t="str">
            <v>ELMŰ</v>
          </cell>
          <cell r="G772" t="str">
            <v>DIOS</v>
          </cell>
          <cell r="H772">
            <v>0.4</v>
          </cell>
          <cell r="I772">
            <v>22</v>
          </cell>
          <cell r="J772" t="str">
            <v>Igen</v>
          </cell>
          <cell r="K772" t="str">
            <v>-</v>
          </cell>
          <cell r="L772" t="str">
            <v>BATTERYSTRG</v>
          </cell>
          <cell r="M772" t="str">
            <v>igen</v>
          </cell>
          <cell r="N772" t="str">
            <v>nem</v>
          </cell>
          <cell r="O772" t="str">
            <v>nem</v>
          </cell>
          <cell r="P772">
            <v>1</v>
          </cell>
          <cell r="Q772">
            <v>0.1</v>
          </cell>
          <cell r="R772" t="str">
            <v>nem</v>
          </cell>
          <cell r="S772">
            <v>0.6</v>
          </cell>
          <cell r="T772" t="str">
            <v>nem</v>
          </cell>
          <cell r="U772" t="str">
            <v>nem</v>
          </cell>
          <cell r="Y772" t="str">
            <v>DIOS 22A    22.000</v>
          </cell>
          <cell r="AA772" t="str">
            <v>XXII. 0238035/1 hrsz</v>
          </cell>
          <cell r="AB772">
            <v>2</v>
          </cell>
          <cell r="AC772" t="str">
            <v>ELMU_424    22.000</v>
          </cell>
          <cell r="AD772">
            <v>48579</v>
          </cell>
          <cell r="AF772">
            <v>50405</v>
          </cell>
          <cell r="BQ772" t="str">
            <v>54/2024 kormány rendelet</v>
          </cell>
        </row>
        <row r="773">
          <cell r="A773" t="str">
            <v>ER-1118</v>
          </cell>
          <cell r="B773" t="str">
            <v>Nap-On Second Kft.</v>
          </cell>
          <cell r="C773" t="str">
            <v>Bugyi</v>
          </cell>
          <cell r="D773" t="str">
            <v>megszűnt</v>
          </cell>
          <cell r="E773" t="str">
            <v>2027 Q3</v>
          </cell>
          <cell r="F773" t="str">
            <v>ELMŰ</v>
          </cell>
          <cell r="G773" t="str">
            <v>FEBA</v>
          </cell>
          <cell r="H773">
            <v>1.99</v>
          </cell>
          <cell r="I773">
            <v>22</v>
          </cell>
          <cell r="J773" t="str">
            <v>Igen</v>
          </cell>
          <cell r="K773" t="str">
            <v>Energiatároló</v>
          </cell>
          <cell r="L773" t="str">
            <v>BATTERYSTRG</v>
          </cell>
          <cell r="M773" t="str">
            <v>igen</v>
          </cell>
          <cell r="N773" t="str">
            <v>nem</v>
          </cell>
          <cell r="O773" t="str">
            <v>nem</v>
          </cell>
          <cell r="P773">
            <v>0</v>
          </cell>
          <cell r="Q773">
            <v>1.99</v>
          </cell>
          <cell r="R773" t="str">
            <v>nem</v>
          </cell>
          <cell r="S773">
            <v>3.98</v>
          </cell>
          <cell r="T773" t="str">
            <v>nem</v>
          </cell>
          <cell r="U773" t="str">
            <v>igen</v>
          </cell>
          <cell r="V773" t="str">
            <v>ER-1118</v>
          </cell>
          <cell r="W773" t="str">
            <v>Naperőmű - PV farm</v>
          </cell>
          <cell r="X773">
            <v>9.99</v>
          </cell>
          <cell r="Y773" t="str">
            <v>FEBA 22B    22.000</v>
          </cell>
          <cell r="Z773" t="str">
            <v>FEBA 22B    22.000-P</v>
          </cell>
          <cell r="AA773" t="str">
            <v>01628/3 hrsz</v>
          </cell>
          <cell r="AB773">
            <v>0</v>
          </cell>
          <cell r="AC773" t="str">
            <v>ELMU_45     22.000</v>
          </cell>
          <cell r="AD773">
            <v>47118</v>
          </cell>
          <cell r="AE773">
            <v>47118</v>
          </cell>
          <cell r="AF773">
            <v>47118</v>
          </cell>
          <cell r="AK773">
            <v>24.675999999999998</v>
          </cell>
          <cell r="AS773">
            <v>47118</v>
          </cell>
          <cell r="AT773" t="str">
            <v>nem</v>
          </cell>
        </row>
        <row r="774">
          <cell r="A774" t="str">
            <v>ER-1588</v>
          </cell>
          <cell r="B774" t="str">
            <v>Nap-On Fourth Kft.</v>
          </cell>
          <cell r="C774" t="str">
            <v>Bugyi</v>
          </cell>
          <cell r="D774" t="str">
            <v>kiesett</v>
          </cell>
          <cell r="E774" t="str">
            <v>2028 Q4</v>
          </cell>
          <cell r="F774" t="str">
            <v>ELMŰ</v>
          </cell>
          <cell r="G774" t="str">
            <v>FEBA</v>
          </cell>
          <cell r="H774">
            <v>9.99</v>
          </cell>
          <cell r="I774">
            <v>22</v>
          </cell>
          <cell r="J774" t="str">
            <v>Igen</v>
          </cell>
          <cell r="K774" t="str">
            <v>Naperőmű - PV farm</v>
          </cell>
          <cell r="L774" t="str">
            <v>SOLARPHOTOVO</v>
          </cell>
          <cell r="M774" t="str">
            <v>igen</v>
          </cell>
          <cell r="N774" t="str">
            <v>nem</v>
          </cell>
          <cell r="O774" t="str">
            <v>nem</v>
          </cell>
          <cell r="P774">
            <v>9.99</v>
          </cell>
          <cell r="Q774">
            <v>0.16</v>
          </cell>
          <cell r="R774" t="str">
            <v>nem</v>
          </cell>
          <cell r="S774">
            <v>0</v>
          </cell>
          <cell r="T774" t="str">
            <v>nem</v>
          </cell>
          <cell r="U774" t="str">
            <v>nem</v>
          </cell>
          <cell r="Y774" t="str">
            <v>FEBA 22A    22.000</v>
          </cell>
          <cell r="AA774" t="str">
            <v>01630/47 hrsz</v>
          </cell>
          <cell r="AB774" t="str">
            <v>2B</v>
          </cell>
          <cell r="AC774" t="str">
            <v>ELMU_425    22.000</v>
          </cell>
          <cell r="AD774">
            <v>48213</v>
          </cell>
          <cell r="AF774">
            <v>50405</v>
          </cell>
          <cell r="BQ774" t="str">
            <v>54/2024 kormány rendelet</v>
          </cell>
        </row>
        <row r="775">
          <cell r="A775" t="str">
            <v>ER-1589</v>
          </cell>
          <cell r="B775" t="str">
            <v>Akku-on First Kft.</v>
          </cell>
          <cell r="C775" t="str">
            <v>Csömör</v>
          </cell>
          <cell r="D775" t="str">
            <v>kiesett</v>
          </cell>
          <cell r="E775" t="str">
            <v>2026 Q2</v>
          </cell>
          <cell r="F775" t="str">
            <v>ELMŰ</v>
          </cell>
          <cell r="G775" t="str">
            <v>MFÖL</v>
          </cell>
          <cell r="H775">
            <v>0.99</v>
          </cell>
          <cell r="I775">
            <v>22</v>
          </cell>
          <cell r="J775" t="str">
            <v>Igen</v>
          </cell>
          <cell r="K775" t="str">
            <v>Energiatároló</v>
          </cell>
          <cell r="L775" t="str">
            <v>BATTERYSTRG</v>
          </cell>
          <cell r="M775" t="str">
            <v>igen</v>
          </cell>
          <cell r="N775" t="str">
            <v>nem</v>
          </cell>
          <cell r="O775" t="str">
            <v>nem</v>
          </cell>
          <cell r="P775">
            <v>0.99</v>
          </cell>
          <cell r="Q775">
            <v>0.99</v>
          </cell>
          <cell r="R775" t="str">
            <v>nem</v>
          </cell>
          <cell r="S775">
            <v>1.98</v>
          </cell>
          <cell r="T775" t="str">
            <v>nem</v>
          </cell>
          <cell r="U775" t="str">
            <v>nem</v>
          </cell>
          <cell r="Y775" t="str">
            <v>MFOL 22A    22.000</v>
          </cell>
          <cell r="AA775" t="str">
            <v>034/3 hrsz</v>
          </cell>
          <cell r="AB775">
            <v>1</v>
          </cell>
          <cell r="AC775" t="str">
            <v>ELMU_137    22.000</v>
          </cell>
          <cell r="AD775">
            <v>47483</v>
          </cell>
          <cell r="AE775">
            <v>47483</v>
          </cell>
          <cell r="AF775">
            <v>50040</v>
          </cell>
          <cell r="BQ775" t="str">
            <v>54/2024 kormány rendelet</v>
          </cell>
        </row>
        <row r="776">
          <cell r="A776" t="str">
            <v>ER-1590</v>
          </cell>
          <cell r="B776" t="str">
            <v>BEKI Solar Kft.</v>
          </cell>
          <cell r="C776" t="str">
            <v>Délegyháza</v>
          </cell>
          <cell r="D776" t="str">
            <v>kiesett</v>
          </cell>
          <cell r="E776" t="str">
            <v>2025 Q2</v>
          </cell>
          <cell r="F776" t="str">
            <v>ELMŰ</v>
          </cell>
          <cell r="G776" t="str">
            <v>FEBA</v>
          </cell>
          <cell r="H776">
            <v>0.496</v>
          </cell>
          <cell r="I776">
            <v>22</v>
          </cell>
          <cell r="J776" t="str">
            <v>Igen</v>
          </cell>
          <cell r="K776" t="str">
            <v>Naperőmű - PV farm</v>
          </cell>
          <cell r="L776" t="str">
            <v>SOLARPHOTOVO</v>
          </cell>
          <cell r="M776" t="str">
            <v>igen</v>
          </cell>
          <cell r="N776" t="str">
            <v>nem</v>
          </cell>
          <cell r="O776" t="str">
            <v>nem</v>
          </cell>
          <cell r="P776">
            <v>0.496</v>
          </cell>
          <cell r="Q776">
            <v>0.11</v>
          </cell>
          <cell r="R776" t="str">
            <v>nem</v>
          </cell>
          <cell r="S776">
            <v>0</v>
          </cell>
          <cell r="T776" t="str">
            <v>nem</v>
          </cell>
          <cell r="U776" t="str">
            <v>nem</v>
          </cell>
          <cell r="Y776" t="str">
            <v>FEBA 22A    22.000</v>
          </cell>
          <cell r="AA776" t="str">
            <v>039/19 hrsz</v>
          </cell>
          <cell r="AB776">
            <v>2</v>
          </cell>
          <cell r="AC776" t="str">
            <v>ELMU_426    22.000</v>
          </cell>
          <cell r="AD776">
            <v>48579</v>
          </cell>
          <cell r="AF776">
            <v>50405</v>
          </cell>
          <cell r="BQ776" t="str">
            <v>54/2024 kormány rendelet</v>
          </cell>
        </row>
        <row r="777">
          <cell r="A777" t="str">
            <v>ER-1591</v>
          </cell>
          <cell r="B777" t="str">
            <v>ADEX Solar Kft.</v>
          </cell>
          <cell r="C777" t="str">
            <v>Dömsöd</v>
          </cell>
          <cell r="D777" t="str">
            <v>kiesett</v>
          </cell>
          <cell r="E777" t="str">
            <v>2027 Q4</v>
          </cell>
          <cell r="F777" t="str">
            <v>ELMŰ</v>
          </cell>
          <cell r="G777" t="str">
            <v>APAJ</v>
          </cell>
          <cell r="H777">
            <v>0.999</v>
          </cell>
          <cell r="I777">
            <v>22</v>
          </cell>
          <cell r="J777" t="str">
            <v>Igen</v>
          </cell>
          <cell r="K777" t="str">
            <v>Naperőmű - PV farm</v>
          </cell>
          <cell r="L777" t="str">
            <v>SOLARPHOTOVO</v>
          </cell>
          <cell r="M777" t="str">
            <v>igen</v>
          </cell>
          <cell r="N777" t="str">
            <v>nem</v>
          </cell>
          <cell r="O777" t="str">
            <v>nem</v>
          </cell>
          <cell r="P777">
            <v>0.999</v>
          </cell>
          <cell r="Q777">
            <v>0.01</v>
          </cell>
          <cell r="R777" t="str">
            <v>nem</v>
          </cell>
          <cell r="S777">
            <v>0</v>
          </cell>
          <cell r="T777" t="str">
            <v>nem</v>
          </cell>
          <cell r="U777" t="str">
            <v>nem</v>
          </cell>
          <cell r="Y777" t="str">
            <v>APAJ 221    22.000</v>
          </cell>
          <cell r="AA777" t="str">
            <v>0349/41,42 hrsz</v>
          </cell>
          <cell r="AB777" t="str">
            <v>2B</v>
          </cell>
          <cell r="AC777" t="str">
            <v>ELMU_427    22.000</v>
          </cell>
          <cell r="AD777">
            <v>48579</v>
          </cell>
          <cell r="AF777">
            <v>50405</v>
          </cell>
          <cell r="BQ777" t="str">
            <v>54/2024 kormány rendelet</v>
          </cell>
        </row>
        <row r="778">
          <cell r="A778" t="str">
            <v>ER-1592</v>
          </cell>
          <cell r="B778" t="str">
            <v>ADEX Solar Kft.</v>
          </cell>
          <cell r="C778" t="str">
            <v>Dömsöd</v>
          </cell>
          <cell r="D778" t="str">
            <v>kiesett</v>
          </cell>
          <cell r="E778" t="str">
            <v>2027 Q4</v>
          </cell>
          <cell r="F778" t="str">
            <v>ELMŰ</v>
          </cell>
          <cell r="G778" t="str">
            <v>APAJ</v>
          </cell>
          <cell r="H778">
            <v>0.999</v>
          </cell>
          <cell r="I778">
            <v>22</v>
          </cell>
          <cell r="J778" t="str">
            <v>Igen</v>
          </cell>
          <cell r="K778" t="str">
            <v>Naperőmű - PV farm</v>
          </cell>
          <cell r="L778" t="str">
            <v>SOLARPHOTOVO</v>
          </cell>
          <cell r="M778" t="str">
            <v>igen</v>
          </cell>
          <cell r="N778" t="str">
            <v>nem</v>
          </cell>
          <cell r="O778" t="str">
            <v>nem</v>
          </cell>
          <cell r="P778">
            <v>0.999</v>
          </cell>
          <cell r="Q778">
            <v>0.01</v>
          </cell>
          <cell r="R778" t="str">
            <v>nem</v>
          </cell>
          <cell r="S778">
            <v>0</v>
          </cell>
          <cell r="T778" t="str">
            <v>nem</v>
          </cell>
          <cell r="U778" t="str">
            <v>nem</v>
          </cell>
          <cell r="Y778" t="str">
            <v>APAJ 221    22.000</v>
          </cell>
          <cell r="AA778" t="str">
            <v>0349/43 hrsz</v>
          </cell>
          <cell r="AB778" t="str">
            <v>2B</v>
          </cell>
          <cell r="AC778" t="str">
            <v>ELMU_428    22.000</v>
          </cell>
          <cell r="AD778">
            <v>48579</v>
          </cell>
          <cell r="AF778">
            <v>50405</v>
          </cell>
          <cell r="BQ778" t="str">
            <v>54/2024 kormány rendelet</v>
          </cell>
        </row>
        <row r="779">
          <cell r="A779" t="str">
            <v>ER-1593</v>
          </cell>
          <cell r="B779" t="str">
            <v>ADEX Solar Kft.</v>
          </cell>
          <cell r="C779" t="str">
            <v>Dömsöd</v>
          </cell>
          <cell r="D779" t="str">
            <v>kiesett</v>
          </cell>
          <cell r="E779" t="str">
            <v>2027 Q4</v>
          </cell>
          <cell r="F779" t="str">
            <v>ELMŰ</v>
          </cell>
          <cell r="G779" t="str">
            <v>APAJ</v>
          </cell>
          <cell r="H779">
            <v>49.9</v>
          </cell>
          <cell r="I779">
            <v>132</v>
          </cell>
          <cell r="J779" t="str">
            <v>Igen</v>
          </cell>
          <cell r="K779" t="str">
            <v>Naperőmű - PV farm</v>
          </cell>
          <cell r="L779" t="str">
            <v>SOLARPHOTOVO</v>
          </cell>
          <cell r="M779" t="str">
            <v>igen</v>
          </cell>
          <cell r="N779" t="str">
            <v>nem</v>
          </cell>
          <cell r="O779" t="str">
            <v>nem</v>
          </cell>
          <cell r="P779">
            <v>49.9</v>
          </cell>
          <cell r="Q779">
            <v>0.15</v>
          </cell>
          <cell r="R779" t="str">
            <v>nem</v>
          </cell>
          <cell r="S779">
            <v>0</v>
          </cell>
          <cell r="T779" t="str">
            <v>nem</v>
          </cell>
          <cell r="U779" t="str">
            <v>nem</v>
          </cell>
          <cell r="Y779" t="str">
            <v>APAJ 22P    22.000</v>
          </cell>
          <cell r="AA779" t="str">
            <v>0364/30 hrsz</v>
          </cell>
          <cell r="AB779">
            <v>6</v>
          </cell>
          <cell r="AC779" t="str">
            <v>ELMU_599    22.000</v>
          </cell>
          <cell r="AD779">
            <v>48213</v>
          </cell>
          <cell r="AF779">
            <v>53327</v>
          </cell>
          <cell r="BQ779" t="str">
            <v>54/2024 kormány rendelet</v>
          </cell>
        </row>
        <row r="780">
          <cell r="A780" t="str">
            <v>ER-1594</v>
          </cell>
          <cell r="B780" t="str">
            <v>Merital Vagyonkezelő Kft.</v>
          </cell>
          <cell r="C780" t="str">
            <v>Dömsöd</v>
          </cell>
          <cell r="D780" t="str">
            <v>kiesett</v>
          </cell>
          <cell r="E780" t="str">
            <v>2025 Q2</v>
          </cell>
          <cell r="F780" t="str">
            <v>ELMŰ</v>
          </cell>
          <cell r="G780" t="str">
            <v>APAJ</v>
          </cell>
          <cell r="H780">
            <v>4.99</v>
          </cell>
          <cell r="I780">
            <v>22</v>
          </cell>
          <cell r="J780" t="str">
            <v>Igen</v>
          </cell>
          <cell r="K780" t="str">
            <v>Naperőmű - PV farm</v>
          </cell>
          <cell r="L780" t="str">
            <v>SOLARPHOTOVO</v>
          </cell>
          <cell r="M780" t="str">
            <v>igen</v>
          </cell>
          <cell r="N780" t="str">
            <v>nem</v>
          </cell>
          <cell r="O780" t="str">
            <v>nem</v>
          </cell>
          <cell r="P780">
            <v>4.99</v>
          </cell>
          <cell r="Q780">
            <v>2.1999999999999999E-2</v>
          </cell>
          <cell r="R780" t="str">
            <v>igen</v>
          </cell>
          <cell r="S780">
            <v>0</v>
          </cell>
          <cell r="T780" t="str">
            <v>nem</v>
          </cell>
          <cell r="U780" t="str">
            <v>nem</v>
          </cell>
          <cell r="Y780" t="str">
            <v>APAJ 221    22.000</v>
          </cell>
          <cell r="AA780" t="str">
            <v>0388/33, 0388/34, 0388/35 hrsz.</v>
          </cell>
          <cell r="AB780" t="str">
            <v>2B</v>
          </cell>
          <cell r="AC780" t="str">
            <v>ELMU_429    22.000</v>
          </cell>
          <cell r="AD780">
            <v>48579</v>
          </cell>
          <cell r="AF780">
            <v>50405</v>
          </cell>
          <cell r="BQ780" t="str">
            <v>54/2024 kormány rendelet</v>
          </cell>
        </row>
        <row r="781">
          <cell r="A781" t="str">
            <v>ER-1595</v>
          </cell>
          <cell r="B781" t="str">
            <v>Merital Vagyonkezelő Kft.</v>
          </cell>
          <cell r="C781" t="str">
            <v>Dömsöd</v>
          </cell>
          <cell r="D781" t="str">
            <v>kiesett</v>
          </cell>
          <cell r="E781" t="str">
            <v>2025 Q2</v>
          </cell>
          <cell r="F781" t="str">
            <v>ELMŰ</v>
          </cell>
          <cell r="G781" t="str">
            <v>APAJ</v>
          </cell>
          <cell r="H781">
            <v>2.5</v>
          </cell>
          <cell r="I781">
            <v>22</v>
          </cell>
          <cell r="J781" t="str">
            <v>Igen</v>
          </cell>
          <cell r="K781" t="str">
            <v>Biogáz</v>
          </cell>
          <cell r="L781" t="str">
            <v>OTHERRES</v>
          </cell>
          <cell r="M781" t="str">
            <v>igen</v>
          </cell>
          <cell r="N781" t="str">
            <v>nem</v>
          </cell>
          <cell r="O781" t="str">
            <v>nem</v>
          </cell>
          <cell r="P781">
            <v>2.5</v>
          </cell>
          <cell r="Q781">
            <v>0.25</v>
          </cell>
          <cell r="R781" t="str">
            <v>nem</v>
          </cell>
          <cell r="S781">
            <v>0</v>
          </cell>
          <cell r="T781" t="str">
            <v>nem</v>
          </cell>
          <cell r="U781" t="str">
            <v>nem</v>
          </cell>
          <cell r="Y781" t="str">
            <v>APAJ 221    22.000</v>
          </cell>
          <cell r="AA781" t="str">
            <v>0388/40 hrsz.</v>
          </cell>
          <cell r="AB781">
            <v>1</v>
          </cell>
          <cell r="AC781" t="str">
            <v>ELMU_138    22.000</v>
          </cell>
          <cell r="AD781">
            <v>48579</v>
          </cell>
          <cell r="AE781">
            <v>48579</v>
          </cell>
          <cell r="AF781">
            <v>50040</v>
          </cell>
          <cell r="BQ781" t="str">
            <v>54/2024 kormány rendelet</v>
          </cell>
        </row>
        <row r="782">
          <cell r="A782" t="str">
            <v>ER-1596</v>
          </cell>
          <cell r="B782" t="str">
            <v>FEH Solar One Kft.</v>
          </cell>
          <cell r="C782" t="str">
            <v>Fót</v>
          </cell>
          <cell r="D782" t="str">
            <v>kiesett</v>
          </cell>
          <cell r="E782" t="str">
            <v>2025 Q1</v>
          </cell>
          <cell r="F782" t="str">
            <v>ELMŰ</v>
          </cell>
          <cell r="G782" t="str">
            <v>FÓT</v>
          </cell>
          <cell r="H782">
            <v>1.5</v>
          </cell>
          <cell r="I782">
            <v>22</v>
          </cell>
          <cell r="J782" t="str">
            <v>Igen</v>
          </cell>
          <cell r="K782" t="str">
            <v>Naperőmű - PV farm</v>
          </cell>
          <cell r="L782" t="str">
            <v>SOLARPHOTOVO</v>
          </cell>
          <cell r="M782" t="str">
            <v>igen</v>
          </cell>
          <cell r="N782" t="str">
            <v>nem</v>
          </cell>
          <cell r="O782" t="str">
            <v>nem</v>
          </cell>
          <cell r="P782">
            <v>2</v>
          </cell>
          <cell r="Q782">
            <v>0.01</v>
          </cell>
          <cell r="R782" t="str">
            <v>nem</v>
          </cell>
          <cell r="S782">
            <v>0</v>
          </cell>
          <cell r="T782" t="str">
            <v>nem</v>
          </cell>
          <cell r="U782" t="str">
            <v>nem</v>
          </cell>
          <cell r="Y782" t="str">
            <v>FOT  222    22.000</v>
          </cell>
          <cell r="AA782" t="str">
            <v>5460/33 hrsz</v>
          </cell>
          <cell r="AB782">
            <v>2</v>
          </cell>
          <cell r="AC782" t="str">
            <v>ELMU_430    22.000</v>
          </cell>
          <cell r="AD782">
            <v>48579</v>
          </cell>
          <cell r="AF782">
            <v>50405</v>
          </cell>
          <cell r="BQ782" t="str">
            <v>54/2024 kormány rendelet</v>
          </cell>
        </row>
        <row r="783">
          <cell r="A783" t="str">
            <v>ER-1596</v>
          </cell>
          <cell r="B783" t="str">
            <v>FEH Solar One Kft.</v>
          </cell>
          <cell r="C783" t="str">
            <v>Fót</v>
          </cell>
          <cell r="D783" t="str">
            <v>kiesett</v>
          </cell>
          <cell r="E783" t="str">
            <v>2025 Q1</v>
          </cell>
          <cell r="F783" t="str">
            <v>ELMŰ</v>
          </cell>
          <cell r="G783" t="str">
            <v>FÓT</v>
          </cell>
          <cell r="H783">
            <v>0.5</v>
          </cell>
          <cell r="I783">
            <v>22</v>
          </cell>
          <cell r="J783" t="str">
            <v>Igen</v>
          </cell>
          <cell r="K783" t="str">
            <v>-</v>
          </cell>
          <cell r="L783" t="str">
            <v>BATTERYSTRG</v>
          </cell>
          <cell r="M783" t="str">
            <v>igen</v>
          </cell>
          <cell r="N783" t="str">
            <v>nem</v>
          </cell>
          <cell r="O783" t="str">
            <v>nem</v>
          </cell>
          <cell r="P783">
            <v>2</v>
          </cell>
          <cell r="Q783">
            <v>0.01</v>
          </cell>
          <cell r="R783" t="str">
            <v>nem</v>
          </cell>
          <cell r="S783">
            <v>1</v>
          </cell>
          <cell r="T783" t="str">
            <v>nem</v>
          </cell>
          <cell r="U783" t="str">
            <v>nem</v>
          </cell>
          <cell r="Y783" t="str">
            <v>FOT  222    22.000</v>
          </cell>
          <cell r="AA783" t="str">
            <v>5460/33 hrsz</v>
          </cell>
          <cell r="AB783">
            <v>2</v>
          </cell>
          <cell r="AC783" t="str">
            <v>ELMU_430    22.000</v>
          </cell>
          <cell r="AD783">
            <v>48579</v>
          </cell>
          <cell r="AF783">
            <v>50405</v>
          </cell>
          <cell r="BQ783" t="str">
            <v>54/2024 kormány rendelet</v>
          </cell>
        </row>
        <row r="784">
          <cell r="A784" t="str">
            <v>ER-1597</v>
          </cell>
          <cell r="B784" t="str">
            <v>FEH Solar One Kft.</v>
          </cell>
          <cell r="C784" t="str">
            <v>Fót</v>
          </cell>
          <cell r="D784" t="str">
            <v>kiesett</v>
          </cell>
          <cell r="E784" t="str">
            <v>2025 Q1</v>
          </cell>
          <cell r="F784" t="str">
            <v>ELMŰ</v>
          </cell>
          <cell r="G784" t="str">
            <v>FÓT</v>
          </cell>
          <cell r="H784">
            <v>2.5</v>
          </cell>
          <cell r="I784">
            <v>22</v>
          </cell>
          <cell r="J784" t="str">
            <v>Igen</v>
          </cell>
          <cell r="K784" t="str">
            <v>Naperőmű - PV farm</v>
          </cell>
          <cell r="L784" t="str">
            <v>SOLARPHOTOVO</v>
          </cell>
          <cell r="M784" t="str">
            <v>igen</v>
          </cell>
          <cell r="N784" t="str">
            <v>nem</v>
          </cell>
          <cell r="O784" t="str">
            <v>nem</v>
          </cell>
          <cell r="P784">
            <v>3</v>
          </cell>
          <cell r="Q784">
            <v>0.02</v>
          </cell>
          <cell r="R784" t="str">
            <v>nem</v>
          </cell>
          <cell r="S784">
            <v>0</v>
          </cell>
          <cell r="T784" t="str">
            <v>nem</v>
          </cell>
          <cell r="U784" t="str">
            <v>nem</v>
          </cell>
          <cell r="Y784" t="str">
            <v>FOT  222    22.000</v>
          </cell>
          <cell r="AA784" t="str">
            <v>5460/34 hrsz</v>
          </cell>
          <cell r="AB784">
            <v>2</v>
          </cell>
          <cell r="AC784" t="str">
            <v>ELMU_431    22.000</v>
          </cell>
          <cell r="AD784">
            <v>48579</v>
          </cell>
          <cell r="AF784">
            <v>50405</v>
          </cell>
          <cell r="BQ784" t="str">
            <v>54/2024 kormány rendelet</v>
          </cell>
        </row>
        <row r="785">
          <cell r="A785" t="str">
            <v>ER-1597</v>
          </cell>
          <cell r="B785" t="str">
            <v>FEH Solar One Kft.</v>
          </cell>
          <cell r="C785" t="str">
            <v>Fót</v>
          </cell>
          <cell r="D785" t="str">
            <v>kiesett</v>
          </cell>
          <cell r="E785" t="str">
            <v>2025 Q1</v>
          </cell>
          <cell r="F785" t="str">
            <v>ELMŰ</v>
          </cell>
          <cell r="G785" t="str">
            <v>FÓT</v>
          </cell>
          <cell r="H785">
            <v>1</v>
          </cell>
          <cell r="I785">
            <v>22</v>
          </cell>
          <cell r="J785" t="str">
            <v>Igen</v>
          </cell>
          <cell r="K785" t="str">
            <v>-</v>
          </cell>
          <cell r="L785" t="str">
            <v>BATTERYSTRG</v>
          </cell>
          <cell r="M785" t="str">
            <v>igen</v>
          </cell>
          <cell r="N785" t="str">
            <v>nem</v>
          </cell>
          <cell r="O785" t="str">
            <v>nem</v>
          </cell>
          <cell r="P785">
            <v>3</v>
          </cell>
          <cell r="Q785">
            <v>0.02</v>
          </cell>
          <cell r="R785" t="str">
            <v>nem</v>
          </cell>
          <cell r="S785">
            <v>2</v>
          </cell>
          <cell r="T785" t="str">
            <v>nem</v>
          </cell>
          <cell r="U785" t="str">
            <v>nem</v>
          </cell>
          <cell r="Y785" t="str">
            <v>FOT  222    22.000</v>
          </cell>
          <cell r="AA785" t="str">
            <v>5460/34 hrsz</v>
          </cell>
          <cell r="AB785">
            <v>2</v>
          </cell>
          <cell r="AC785" t="str">
            <v>ELMU_431    22.000</v>
          </cell>
          <cell r="AD785">
            <v>48579</v>
          </cell>
          <cell r="AF785">
            <v>50405</v>
          </cell>
          <cell r="BQ785" t="str">
            <v>54/2024 kormány rendelet</v>
          </cell>
        </row>
        <row r="786">
          <cell r="A786" t="str">
            <v>ER-1598</v>
          </cell>
          <cell r="B786" t="str">
            <v>FEH Solar One Kft.</v>
          </cell>
          <cell r="C786" t="str">
            <v>Fót</v>
          </cell>
          <cell r="D786" t="str">
            <v>kiesett</v>
          </cell>
          <cell r="E786" t="str">
            <v>2025 Q1</v>
          </cell>
          <cell r="F786" t="str">
            <v>ELMŰ</v>
          </cell>
          <cell r="G786" t="str">
            <v>FÓT</v>
          </cell>
          <cell r="H786">
            <v>2.5</v>
          </cell>
          <cell r="I786">
            <v>22</v>
          </cell>
          <cell r="J786" t="str">
            <v>Igen</v>
          </cell>
          <cell r="K786" t="str">
            <v>Naperőmű - PV farm</v>
          </cell>
          <cell r="L786" t="str">
            <v>SOLARPHOTOVO</v>
          </cell>
          <cell r="M786" t="str">
            <v>igen</v>
          </cell>
          <cell r="N786" t="str">
            <v>nem</v>
          </cell>
          <cell r="O786" t="str">
            <v>nem</v>
          </cell>
          <cell r="P786">
            <v>3</v>
          </cell>
          <cell r="Q786">
            <v>0.02</v>
          </cell>
          <cell r="R786" t="str">
            <v>nem</v>
          </cell>
          <cell r="S786">
            <v>0</v>
          </cell>
          <cell r="T786" t="str">
            <v>nem</v>
          </cell>
          <cell r="U786" t="str">
            <v>nem</v>
          </cell>
          <cell r="Y786" t="str">
            <v>FOT  222    22.000</v>
          </cell>
          <cell r="AA786" t="str">
            <v>5460/35 hrsz</v>
          </cell>
          <cell r="AB786">
            <v>2</v>
          </cell>
          <cell r="AC786" t="str">
            <v>ELMU_432    22.000</v>
          </cell>
          <cell r="AD786">
            <v>48579</v>
          </cell>
          <cell r="AF786">
            <v>50405</v>
          </cell>
          <cell r="BQ786" t="str">
            <v>54/2024 kormány rendelet</v>
          </cell>
        </row>
        <row r="787">
          <cell r="A787" t="str">
            <v>ER-1598</v>
          </cell>
          <cell r="B787" t="str">
            <v>FEH Solar One Kft.</v>
          </cell>
          <cell r="C787" t="str">
            <v>Fót</v>
          </cell>
          <cell r="D787" t="str">
            <v>kiesett</v>
          </cell>
          <cell r="E787" t="str">
            <v>2025 Q1</v>
          </cell>
          <cell r="F787" t="str">
            <v>ELMŰ</v>
          </cell>
          <cell r="G787" t="str">
            <v>FÓT</v>
          </cell>
          <cell r="H787">
            <v>1</v>
          </cell>
          <cell r="I787">
            <v>22</v>
          </cell>
          <cell r="J787" t="str">
            <v>Igen</v>
          </cell>
          <cell r="K787" t="str">
            <v>-</v>
          </cell>
          <cell r="L787" t="str">
            <v>BATTERYSTRG</v>
          </cell>
          <cell r="M787" t="str">
            <v>igen</v>
          </cell>
          <cell r="N787" t="str">
            <v>nem</v>
          </cell>
          <cell r="O787" t="str">
            <v>nem</v>
          </cell>
          <cell r="P787">
            <v>3</v>
          </cell>
          <cell r="Q787">
            <v>0.02</v>
          </cell>
          <cell r="R787" t="str">
            <v>nem</v>
          </cell>
          <cell r="S787">
            <v>2</v>
          </cell>
          <cell r="T787" t="str">
            <v>nem</v>
          </cell>
          <cell r="U787" t="str">
            <v>nem</v>
          </cell>
          <cell r="Y787" t="str">
            <v>FOT  222    22.000</v>
          </cell>
          <cell r="AA787" t="str">
            <v>5460/35 hrsz</v>
          </cell>
          <cell r="AB787">
            <v>2</v>
          </cell>
          <cell r="AC787" t="str">
            <v>ELMU_432    22.000</v>
          </cell>
          <cell r="AD787">
            <v>48579</v>
          </cell>
          <cell r="AF787">
            <v>50405</v>
          </cell>
          <cell r="BQ787" t="str">
            <v>54/2024 kormány rendelet</v>
          </cell>
        </row>
        <row r="788">
          <cell r="A788" t="str">
            <v>ER-1599</v>
          </cell>
          <cell r="B788" t="str">
            <v>FEH Solar One Kft.</v>
          </cell>
          <cell r="C788" t="str">
            <v>Fót</v>
          </cell>
          <cell r="D788" t="str">
            <v>kiesett</v>
          </cell>
          <cell r="E788" t="str">
            <v>2025 Q1</v>
          </cell>
          <cell r="F788" t="str">
            <v>ELMŰ</v>
          </cell>
          <cell r="G788" t="str">
            <v>FÓT</v>
          </cell>
          <cell r="H788">
            <v>1.2</v>
          </cell>
          <cell r="I788">
            <v>22</v>
          </cell>
          <cell r="J788" t="str">
            <v>Igen</v>
          </cell>
          <cell r="K788" t="str">
            <v>Naperőmű - PV farm</v>
          </cell>
          <cell r="L788" t="str">
            <v>SOLARPHOTOVO</v>
          </cell>
          <cell r="M788" t="str">
            <v>igen</v>
          </cell>
          <cell r="N788" t="str">
            <v>nem</v>
          </cell>
          <cell r="O788" t="str">
            <v>nem</v>
          </cell>
          <cell r="P788">
            <v>1</v>
          </cell>
          <cell r="Q788">
            <v>0.01</v>
          </cell>
          <cell r="R788" t="str">
            <v>nem</v>
          </cell>
          <cell r="S788">
            <v>0</v>
          </cell>
          <cell r="T788" t="str">
            <v>nem</v>
          </cell>
          <cell r="U788" t="str">
            <v>nem</v>
          </cell>
          <cell r="Y788" t="str">
            <v>FOT  222    22.000</v>
          </cell>
          <cell r="AA788" t="str">
            <v>5460/67 hrsz</v>
          </cell>
          <cell r="AB788">
            <v>2</v>
          </cell>
          <cell r="AC788" t="str">
            <v>ELMU_433    22.000</v>
          </cell>
          <cell r="AD788">
            <v>48579</v>
          </cell>
          <cell r="AF788">
            <v>50405</v>
          </cell>
          <cell r="BQ788" t="str">
            <v>54/2024 kormány rendelet</v>
          </cell>
        </row>
        <row r="789">
          <cell r="A789" t="str">
            <v>ER-1599</v>
          </cell>
          <cell r="B789" t="str">
            <v>FEH Solar One Kft.</v>
          </cell>
          <cell r="C789" t="str">
            <v>Fót</v>
          </cell>
          <cell r="D789" t="str">
            <v>kiesett</v>
          </cell>
          <cell r="E789" t="str">
            <v>2025 Q1</v>
          </cell>
          <cell r="F789" t="str">
            <v>ELMŰ</v>
          </cell>
          <cell r="G789" t="str">
            <v>FÓT</v>
          </cell>
          <cell r="H789">
            <v>0.4</v>
          </cell>
          <cell r="I789">
            <v>22</v>
          </cell>
          <cell r="J789" t="str">
            <v>Igen</v>
          </cell>
          <cell r="K789" t="str">
            <v>-</v>
          </cell>
          <cell r="L789" t="str">
            <v>BATTERYSTRG</v>
          </cell>
          <cell r="M789" t="str">
            <v>igen</v>
          </cell>
          <cell r="N789" t="str">
            <v>nem</v>
          </cell>
          <cell r="O789" t="str">
            <v>nem</v>
          </cell>
          <cell r="P789">
            <v>1</v>
          </cell>
          <cell r="Q789">
            <v>0.01</v>
          </cell>
          <cell r="R789" t="str">
            <v>nem</v>
          </cell>
          <cell r="S789">
            <v>0.8</v>
          </cell>
          <cell r="T789" t="str">
            <v>nem</v>
          </cell>
          <cell r="U789" t="str">
            <v>nem</v>
          </cell>
          <cell r="Y789" t="str">
            <v>FOT  222    22.000</v>
          </cell>
          <cell r="AA789" t="str">
            <v>5460/67 hrsz</v>
          </cell>
          <cell r="AB789">
            <v>2</v>
          </cell>
          <cell r="AC789" t="str">
            <v>ELMU_433    22.000</v>
          </cell>
          <cell r="AD789">
            <v>48579</v>
          </cell>
          <cell r="AF789">
            <v>50405</v>
          </cell>
          <cell r="BQ789" t="str">
            <v>54/2024 kormány rendelet</v>
          </cell>
        </row>
        <row r="790">
          <cell r="A790" t="str">
            <v>ER-1600</v>
          </cell>
          <cell r="B790" t="str">
            <v>FEH Solar One Kft.</v>
          </cell>
          <cell r="C790" t="str">
            <v>Fót</v>
          </cell>
          <cell r="D790" t="str">
            <v>kiesett</v>
          </cell>
          <cell r="E790" t="str">
            <v>2025 Q1</v>
          </cell>
          <cell r="F790" t="str">
            <v>ELMŰ</v>
          </cell>
          <cell r="G790" t="str">
            <v>FÓT</v>
          </cell>
          <cell r="H790">
            <v>3</v>
          </cell>
          <cell r="I790">
            <v>22</v>
          </cell>
          <cell r="J790" t="str">
            <v>Igen</v>
          </cell>
          <cell r="K790" t="str">
            <v>Naperőmű - PV farm</v>
          </cell>
          <cell r="L790" t="str">
            <v>SOLARPHOTOVO</v>
          </cell>
          <cell r="M790" t="str">
            <v>igen</v>
          </cell>
          <cell r="N790" t="str">
            <v>nem</v>
          </cell>
          <cell r="O790" t="str">
            <v>nem</v>
          </cell>
          <cell r="P790">
            <v>3</v>
          </cell>
          <cell r="Q790">
            <v>0.02</v>
          </cell>
          <cell r="R790" t="str">
            <v>nem</v>
          </cell>
          <cell r="S790">
            <v>0</v>
          </cell>
          <cell r="T790" t="str">
            <v>nem</v>
          </cell>
          <cell r="U790" t="str">
            <v>nem</v>
          </cell>
          <cell r="Y790" t="str">
            <v>FOT  222    22.000</v>
          </cell>
          <cell r="AA790" t="str">
            <v>5460/69 hrsz</v>
          </cell>
          <cell r="AB790">
            <v>2</v>
          </cell>
          <cell r="AC790" t="str">
            <v>ELMU_434    22.000</v>
          </cell>
          <cell r="AD790">
            <v>48579</v>
          </cell>
          <cell r="AF790">
            <v>50405</v>
          </cell>
          <cell r="BQ790" t="str">
            <v>54/2024 kormány rendelet</v>
          </cell>
        </row>
        <row r="791">
          <cell r="A791" t="str">
            <v>ER-1600</v>
          </cell>
          <cell r="B791" t="str">
            <v>FEH Solar One Kft.</v>
          </cell>
          <cell r="C791" t="str">
            <v>Fót</v>
          </cell>
          <cell r="D791" t="str">
            <v>kiesett</v>
          </cell>
          <cell r="E791" t="str">
            <v>2025 Q1</v>
          </cell>
          <cell r="F791" t="str">
            <v>ELMŰ</v>
          </cell>
          <cell r="G791" t="str">
            <v>FÓT</v>
          </cell>
          <cell r="H791">
            <v>0.5</v>
          </cell>
          <cell r="I791">
            <v>22</v>
          </cell>
          <cell r="J791" t="str">
            <v>Igen</v>
          </cell>
          <cell r="K791" t="str">
            <v>-</v>
          </cell>
          <cell r="L791" t="str">
            <v>BATTERYSTRG</v>
          </cell>
          <cell r="M791" t="str">
            <v>igen</v>
          </cell>
          <cell r="N791" t="str">
            <v>nem</v>
          </cell>
          <cell r="O791" t="str">
            <v>nem</v>
          </cell>
          <cell r="P791">
            <v>3</v>
          </cell>
          <cell r="Q791">
            <v>0.02</v>
          </cell>
          <cell r="R791" t="str">
            <v>nem</v>
          </cell>
          <cell r="S791">
            <v>1</v>
          </cell>
          <cell r="T791" t="str">
            <v>nem</v>
          </cell>
          <cell r="U791" t="str">
            <v>nem</v>
          </cell>
          <cell r="Y791" t="str">
            <v>FOT  222    22.000</v>
          </cell>
          <cell r="AA791" t="str">
            <v>5460/69 hrsz</v>
          </cell>
          <cell r="AB791">
            <v>2</v>
          </cell>
          <cell r="AC791" t="str">
            <v>ELMU_434    22.000</v>
          </cell>
          <cell r="AD791">
            <v>48579</v>
          </cell>
          <cell r="AF791">
            <v>50405</v>
          </cell>
          <cell r="BQ791" t="str">
            <v>54/2024 kormány rendelet</v>
          </cell>
        </row>
        <row r="792">
          <cell r="A792" t="str">
            <v>ER-1601</v>
          </cell>
          <cell r="B792" t="str">
            <v>Klenáncz József</v>
          </cell>
          <cell r="C792" t="str">
            <v>Kiskunlacháza</v>
          </cell>
          <cell r="D792" t="str">
            <v>kiesett</v>
          </cell>
          <cell r="E792" t="str">
            <v>2025 Q2</v>
          </cell>
          <cell r="F792" t="str">
            <v>ELMŰ</v>
          </cell>
          <cell r="G792" t="str">
            <v>RÁCK</v>
          </cell>
          <cell r="H792">
            <v>0.49</v>
          </cell>
          <cell r="I792">
            <v>22</v>
          </cell>
          <cell r="J792" t="str">
            <v>Igen</v>
          </cell>
          <cell r="K792" t="str">
            <v>Naperőmű - PV farm</v>
          </cell>
          <cell r="L792" t="str">
            <v>SOLARPHOTOVO</v>
          </cell>
          <cell r="M792" t="str">
            <v>igen</v>
          </cell>
          <cell r="N792" t="str">
            <v>nem</v>
          </cell>
          <cell r="O792" t="str">
            <v>nem</v>
          </cell>
          <cell r="P792">
            <v>0.49</v>
          </cell>
          <cell r="Q792">
            <v>1.0999999999999999E-2</v>
          </cell>
          <cell r="R792" t="str">
            <v>nem</v>
          </cell>
          <cell r="S792">
            <v>0</v>
          </cell>
          <cell r="T792" t="str">
            <v>nem</v>
          </cell>
          <cell r="U792" t="str">
            <v>nem</v>
          </cell>
          <cell r="Y792" t="str">
            <v>RACK 22A    22.000</v>
          </cell>
          <cell r="AA792" t="str">
            <v>0793/9,10,11 hrsz</v>
          </cell>
          <cell r="AB792">
            <v>2</v>
          </cell>
          <cell r="AC792" t="str">
            <v>ELMU_435    22.000</v>
          </cell>
          <cell r="AD792">
            <v>48579</v>
          </cell>
          <cell r="AF792">
            <v>50405</v>
          </cell>
          <cell r="BQ792" t="str">
            <v>54/2024 kormány rendelet</v>
          </cell>
        </row>
        <row r="793">
          <cell r="A793" t="str">
            <v>ER-1602</v>
          </cell>
          <cell r="B793" t="str">
            <v>Klenáncz Szabolcs</v>
          </cell>
          <cell r="C793" t="str">
            <v>Kiskunlacháza</v>
          </cell>
          <cell r="D793" t="str">
            <v>kiesett</v>
          </cell>
          <cell r="E793" t="str">
            <v>2025 Q2</v>
          </cell>
          <cell r="F793" t="str">
            <v>ELMŰ</v>
          </cell>
          <cell r="G793" t="str">
            <v>RÁCK</v>
          </cell>
          <cell r="H793">
            <v>0.49</v>
          </cell>
          <cell r="I793">
            <v>22</v>
          </cell>
          <cell r="J793" t="str">
            <v>Igen</v>
          </cell>
          <cell r="K793" t="str">
            <v>Naperőmű - PV farm</v>
          </cell>
          <cell r="L793" t="str">
            <v>SOLARPHOTOVO</v>
          </cell>
          <cell r="M793" t="str">
            <v>igen</v>
          </cell>
          <cell r="N793" t="str">
            <v>nem</v>
          </cell>
          <cell r="O793" t="str">
            <v>nem</v>
          </cell>
          <cell r="P793">
            <v>0.49</v>
          </cell>
          <cell r="Q793">
            <v>1.0999999999999999E-2</v>
          </cell>
          <cell r="R793" t="str">
            <v>nem</v>
          </cell>
          <cell r="S793">
            <v>0</v>
          </cell>
          <cell r="T793" t="str">
            <v>nem</v>
          </cell>
          <cell r="U793" t="str">
            <v>nem</v>
          </cell>
          <cell r="Y793" t="str">
            <v>RACK 22A    22.000</v>
          </cell>
          <cell r="AA793" t="str">
            <v>0793/11 hrsz</v>
          </cell>
          <cell r="AB793">
            <v>2</v>
          </cell>
          <cell r="AC793" t="str">
            <v>ELMU_436    22.000</v>
          </cell>
          <cell r="AD793">
            <v>48579</v>
          </cell>
          <cell r="AF793">
            <v>50405</v>
          </cell>
          <cell r="BQ793" t="str">
            <v>54/2024 kormány rendelet</v>
          </cell>
        </row>
        <row r="794">
          <cell r="A794" t="str">
            <v>ER-1603</v>
          </cell>
          <cell r="B794" t="str">
            <v>FEH Solar One Kft.</v>
          </cell>
          <cell r="C794" t="str">
            <v>Maglód</v>
          </cell>
          <cell r="D794" t="str">
            <v>kiesett</v>
          </cell>
          <cell r="E794" t="str">
            <v>2025 Q1</v>
          </cell>
          <cell r="F794" t="str">
            <v>ELMŰ</v>
          </cell>
          <cell r="G794" t="str">
            <v>ÜLLŐ</v>
          </cell>
          <cell r="H794">
            <v>19</v>
          </cell>
          <cell r="I794">
            <v>132</v>
          </cell>
          <cell r="J794" t="str">
            <v>Igen</v>
          </cell>
          <cell r="K794" t="str">
            <v>Naperőmű - PV farm</v>
          </cell>
          <cell r="L794" t="str">
            <v>SOLARPHOTOVO</v>
          </cell>
          <cell r="M794" t="str">
            <v>igen</v>
          </cell>
          <cell r="N794" t="str">
            <v>nem</v>
          </cell>
          <cell r="O794" t="str">
            <v>nem</v>
          </cell>
          <cell r="P794">
            <v>19</v>
          </cell>
          <cell r="Q794">
            <v>0.1</v>
          </cell>
          <cell r="R794" t="str">
            <v>nem</v>
          </cell>
          <cell r="S794">
            <v>0</v>
          </cell>
          <cell r="T794" t="str">
            <v>nem</v>
          </cell>
          <cell r="U794" t="str">
            <v>nem</v>
          </cell>
          <cell r="Y794" t="str">
            <v>ULLO 221    22.000</v>
          </cell>
          <cell r="AA794" t="str">
            <v>034/14 hrsz</v>
          </cell>
          <cell r="AB794">
            <v>3</v>
          </cell>
          <cell r="AC794" t="str">
            <v>ELMU_437    22.000</v>
          </cell>
          <cell r="AD794">
            <v>48944</v>
          </cell>
          <cell r="AF794">
            <v>52231</v>
          </cell>
          <cell r="BQ794" t="str">
            <v>54/2024 kormány rendelet</v>
          </cell>
        </row>
        <row r="795">
          <cell r="A795" t="str">
            <v>ER-1604</v>
          </cell>
          <cell r="B795" t="str">
            <v>FEH Solar One Kft.</v>
          </cell>
          <cell r="C795" t="str">
            <v>Maglód</v>
          </cell>
          <cell r="D795" t="str">
            <v>kiesett</v>
          </cell>
          <cell r="E795" t="str">
            <v>2025 Q1</v>
          </cell>
          <cell r="F795" t="str">
            <v>ELMŰ</v>
          </cell>
          <cell r="G795" t="str">
            <v>PÉCL</v>
          </cell>
          <cell r="H795">
            <v>1.8</v>
          </cell>
          <cell r="I795">
            <v>22</v>
          </cell>
          <cell r="J795" t="str">
            <v>Igen</v>
          </cell>
          <cell r="K795" t="str">
            <v>Naperőmű - PV farm</v>
          </cell>
          <cell r="L795" t="str">
            <v>SOLARPHOTOVO</v>
          </cell>
          <cell r="M795" t="str">
            <v>igen</v>
          </cell>
          <cell r="N795" t="str">
            <v>nem</v>
          </cell>
          <cell r="O795" t="str">
            <v>nem</v>
          </cell>
          <cell r="P795">
            <v>2</v>
          </cell>
          <cell r="Q795">
            <v>0.01</v>
          </cell>
          <cell r="R795" t="str">
            <v>nem</v>
          </cell>
          <cell r="S795">
            <v>0</v>
          </cell>
          <cell r="T795" t="str">
            <v>nem</v>
          </cell>
          <cell r="U795" t="str">
            <v>nem</v>
          </cell>
          <cell r="Y795" t="str">
            <v>PECL 221    22.000</v>
          </cell>
          <cell r="AA795" t="str">
            <v>4280/10 hrsz MG3</v>
          </cell>
          <cell r="AB795">
            <v>2</v>
          </cell>
          <cell r="AC795" t="str">
            <v>ELMU_438    22.000</v>
          </cell>
          <cell r="AD795">
            <v>48579</v>
          </cell>
          <cell r="AF795">
            <v>50405</v>
          </cell>
          <cell r="BQ795" t="str">
            <v>54/2024 kormány rendelet</v>
          </cell>
        </row>
        <row r="796">
          <cell r="A796" t="str">
            <v>ER-1604</v>
          </cell>
          <cell r="B796" t="str">
            <v>FEH Solar One Kft.</v>
          </cell>
          <cell r="C796" t="str">
            <v>Maglód</v>
          </cell>
          <cell r="D796" t="str">
            <v>kiesett</v>
          </cell>
          <cell r="E796" t="str">
            <v>2025 Q1</v>
          </cell>
          <cell r="F796" t="str">
            <v>ELMŰ</v>
          </cell>
          <cell r="G796" t="str">
            <v>PÉCL</v>
          </cell>
          <cell r="H796">
            <v>0.5</v>
          </cell>
          <cell r="I796">
            <v>22</v>
          </cell>
          <cell r="J796" t="str">
            <v>Igen</v>
          </cell>
          <cell r="K796" t="str">
            <v>-</v>
          </cell>
          <cell r="L796" t="str">
            <v>BATTERYSTRG</v>
          </cell>
          <cell r="M796" t="str">
            <v>igen</v>
          </cell>
          <cell r="N796" t="str">
            <v>nem</v>
          </cell>
          <cell r="O796" t="str">
            <v>nem</v>
          </cell>
          <cell r="P796">
            <v>2</v>
          </cell>
          <cell r="Q796">
            <v>0.01</v>
          </cell>
          <cell r="R796" t="str">
            <v>nem</v>
          </cell>
          <cell r="S796">
            <v>1</v>
          </cell>
          <cell r="T796" t="str">
            <v>nem</v>
          </cell>
          <cell r="U796" t="str">
            <v>nem</v>
          </cell>
          <cell r="Y796" t="str">
            <v>PECL 221    22.000</v>
          </cell>
          <cell r="AA796" t="str">
            <v>4280/10 hrsz MG3</v>
          </cell>
          <cell r="AB796">
            <v>2</v>
          </cell>
          <cell r="AC796" t="str">
            <v>ELMU_438    22.000</v>
          </cell>
          <cell r="AD796">
            <v>48579</v>
          </cell>
          <cell r="AF796">
            <v>50405</v>
          </cell>
          <cell r="BQ796" t="str">
            <v>54/2024 kormány rendelet</v>
          </cell>
        </row>
        <row r="797">
          <cell r="A797" t="str">
            <v>ER-1605</v>
          </cell>
          <cell r="B797" t="str">
            <v>FEH Solar One Kft.</v>
          </cell>
          <cell r="C797" t="str">
            <v>Maglód</v>
          </cell>
          <cell r="D797" t="str">
            <v>kiesett</v>
          </cell>
          <cell r="E797" t="str">
            <v>2025 Q1</v>
          </cell>
          <cell r="F797" t="str">
            <v>ELMŰ</v>
          </cell>
          <cell r="G797" t="str">
            <v>PÉCL</v>
          </cell>
          <cell r="H797">
            <v>2.7</v>
          </cell>
          <cell r="I797">
            <v>22</v>
          </cell>
          <cell r="J797" t="str">
            <v>Igen</v>
          </cell>
          <cell r="K797" t="str">
            <v>Naperőmű - PV farm</v>
          </cell>
          <cell r="L797" t="str">
            <v>SOLARPHOTOVO</v>
          </cell>
          <cell r="M797" t="str">
            <v>igen</v>
          </cell>
          <cell r="N797" t="str">
            <v>nem</v>
          </cell>
          <cell r="O797" t="str">
            <v>nem</v>
          </cell>
          <cell r="P797">
            <v>3</v>
          </cell>
          <cell r="Q797">
            <v>0.02</v>
          </cell>
          <cell r="R797" t="str">
            <v>nem</v>
          </cell>
          <cell r="S797">
            <v>0</v>
          </cell>
          <cell r="T797" t="str">
            <v>nem</v>
          </cell>
          <cell r="U797" t="str">
            <v>nem</v>
          </cell>
          <cell r="Y797" t="str">
            <v>PECL 221    22.000</v>
          </cell>
          <cell r="AA797" t="str">
            <v>4280/10 hrsz MG4</v>
          </cell>
          <cell r="AB797">
            <v>2</v>
          </cell>
          <cell r="AC797" t="str">
            <v>ELMU_439    22.000</v>
          </cell>
          <cell r="AD797">
            <v>48579</v>
          </cell>
          <cell r="AF797">
            <v>50405</v>
          </cell>
          <cell r="BQ797" t="str">
            <v>54/2024 kormány rendelet</v>
          </cell>
        </row>
        <row r="798">
          <cell r="A798" t="str">
            <v>ER-1605</v>
          </cell>
          <cell r="B798" t="str">
            <v>FEH Solar One Kft.</v>
          </cell>
          <cell r="C798" t="str">
            <v>Maglód</v>
          </cell>
          <cell r="D798" t="str">
            <v>kiesett</v>
          </cell>
          <cell r="E798" t="str">
            <v>2025 Q1</v>
          </cell>
          <cell r="F798" t="str">
            <v>ELMŰ</v>
          </cell>
          <cell r="G798" t="str">
            <v>PÉCL</v>
          </cell>
          <cell r="H798">
            <v>1</v>
          </cell>
          <cell r="I798">
            <v>22</v>
          </cell>
          <cell r="J798" t="str">
            <v>Igen</v>
          </cell>
          <cell r="K798" t="str">
            <v>-</v>
          </cell>
          <cell r="L798" t="str">
            <v>BATTERYSTRG</v>
          </cell>
          <cell r="M798" t="str">
            <v>igen</v>
          </cell>
          <cell r="N798" t="str">
            <v>nem</v>
          </cell>
          <cell r="O798" t="str">
            <v>nem</v>
          </cell>
          <cell r="P798">
            <v>3</v>
          </cell>
          <cell r="Q798">
            <v>0.02</v>
          </cell>
          <cell r="R798" t="str">
            <v>nem</v>
          </cell>
          <cell r="S798">
            <v>2</v>
          </cell>
          <cell r="T798" t="str">
            <v>nem</v>
          </cell>
          <cell r="U798" t="str">
            <v>nem</v>
          </cell>
          <cell r="Y798" t="str">
            <v>PECL 221    22.000</v>
          </cell>
          <cell r="AA798" t="str">
            <v>4280/10 hrsz MG4</v>
          </cell>
          <cell r="AB798">
            <v>2</v>
          </cell>
          <cell r="AC798" t="str">
            <v>ELMU_439    22.000</v>
          </cell>
          <cell r="AD798">
            <v>48579</v>
          </cell>
          <cell r="AF798">
            <v>50405</v>
          </cell>
          <cell r="BQ798" t="str">
            <v>54/2024 kormány rendelet</v>
          </cell>
        </row>
        <row r="799">
          <cell r="A799" t="str">
            <v>ER-1606</v>
          </cell>
          <cell r="B799" t="str">
            <v>FEH Solar One Kft.</v>
          </cell>
          <cell r="C799" t="str">
            <v>Maglód</v>
          </cell>
          <cell r="D799" t="str">
            <v>kiesett</v>
          </cell>
          <cell r="E799" t="str">
            <v>2025 Q1</v>
          </cell>
          <cell r="F799" t="str">
            <v>ELMŰ</v>
          </cell>
          <cell r="G799" t="str">
            <v>PÉCL</v>
          </cell>
          <cell r="H799">
            <v>1.4</v>
          </cell>
          <cell r="I799">
            <v>22</v>
          </cell>
          <cell r="J799" t="str">
            <v>Igen</v>
          </cell>
          <cell r="K799" t="str">
            <v>Naperőmű - PV farm</v>
          </cell>
          <cell r="L799" t="str">
            <v>SOLARPHOTOVO</v>
          </cell>
          <cell r="M799" t="str">
            <v>igen</v>
          </cell>
          <cell r="N799" t="str">
            <v>nem</v>
          </cell>
          <cell r="O799" t="str">
            <v>nem</v>
          </cell>
          <cell r="P799">
            <v>1</v>
          </cell>
          <cell r="Q799">
            <v>0.01</v>
          </cell>
          <cell r="R799" t="str">
            <v>nem</v>
          </cell>
          <cell r="S799">
            <v>0</v>
          </cell>
          <cell r="T799" t="str">
            <v>nem</v>
          </cell>
          <cell r="U799" t="str">
            <v>nem</v>
          </cell>
          <cell r="Y799" t="str">
            <v>PECL 221    22.000</v>
          </cell>
          <cell r="AA799" t="str">
            <v>4280/14 hrsz</v>
          </cell>
          <cell r="AB799">
            <v>2</v>
          </cell>
          <cell r="AC799" t="str">
            <v>ELMU_440    22.000</v>
          </cell>
          <cell r="AD799">
            <v>48579</v>
          </cell>
          <cell r="AF799">
            <v>50405</v>
          </cell>
          <cell r="BQ799" t="str">
            <v>54/2024 kormány rendelet</v>
          </cell>
        </row>
        <row r="800">
          <cell r="A800" t="str">
            <v>ER-1606</v>
          </cell>
          <cell r="B800" t="str">
            <v>FEH Solar One Kft.</v>
          </cell>
          <cell r="C800" t="str">
            <v>Maglód</v>
          </cell>
          <cell r="D800" t="str">
            <v>kiesett</v>
          </cell>
          <cell r="E800" t="str">
            <v>2025 Q1</v>
          </cell>
          <cell r="F800" t="str">
            <v>ELMŰ</v>
          </cell>
          <cell r="G800" t="str">
            <v>PÉCL</v>
          </cell>
          <cell r="H800">
            <v>0.5</v>
          </cell>
          <cell r="I800">
            <v>22</v>
          </cell>
          <cell r="J800" t="str">
            <v>Igen</v>
          </cell>
          <cell r="K800" t="str">
            <v>-</v>
          </cell>
          <cell r="L800" t="str">
            <v>BATTERYSTRG</v>
          </cell>
          <cell r="M800" t="str">
            <v>igen</v>
          </cell>
          <cell r="N800" t="str">
            <v>nem</v>
          </cell>
          <cell r="O800" t="str">
            <v>nem</v>
          </cell>
          <cell r="P800">
            <v>1</v>
          </cell>
          <cell r="Q800">
            <v>0.01</v>
          </cell>
          <cell r="R800" t="str">
            <v>nem</v>
          </cell>
          <cell r="S800">
            <v>1</v>
          </cell>
          <cell r="T800" t="str">
            <v>nem</v>
          </cell>
          <cell r="U800" t="str">
            <v>nem</v>
          </cell>
          <cell r="Y800" t="str">
            <v>PECL 221    22.000</v>
          </cell>
          <cell r="AA800" t="str">
            <v>4280/14 hrsz</v>
          </cell>
          <cell r="AB800">
            <v>2</v>
          </cell>
          <cell r="AC800" t="str">
            <v>ELMU_440    22.000</v>
          </cell>
          <cell r="AD800">
            <v>48579</v>
          </cell>
          <cell r="AF800">
            <v>50405</v>
          </cell>
          <cell r="BQ800" t="str">
            <v>54/2024 kormány rendelet</v>
          </cell>
        </row>
        <row r="801">
          <cell r="A801" t="str">
            <v>ER-1610</v>
          </cell>
          <cell r="B801" t="str">
            <v>PEC Power Electrolysis House Kft.</v>
          </cell>
          <cell r="C801" t="str">
            <v>Tököl</v>
          </cell>
          <cell r="D801" t="str">
            <v>kiesett</v>
          </cell>
          <cell r="E801" t="str">
            <v>2026 Q1</v>
          </cell>
          <cell r="F801" t="str">
            <v>ELMŰ</v>
          </cell>
          <cell r="G801" t="str">
            <v>SZIH</v>
          </cell>
          <cell r="H801">
            <v>20</v>
          </cell>
          <cell r="I801">
            <v>22</v>
          </cell>
          <cell r="J801" t="str">
            <v>Igen</v>
          </cell>
          <cell r="K801" t="str">
            <v>Naperőmű - PV farm</v>
          </cell>
          <cell r="L801" t="str">
            <v>SOLARPHOTOVO</v>
          </cell>
          <cell r="M801" t="str">
            <v>igen</v>
          </cell>
          <cell r="N801" t="str">
            <v>nem</v>
          </cell>
          <cell r="O801" t="str">
            <v>nem</v>
          </cell>
          <cell r="P801">
            <v>26</v>
          </cell>
          <cell r="Q801">
            <v>6.05</v>
          </cell>
          <cell r="R801" t="str">
            <v>nem</v>
          </cell>
          <cell r="S801">
            <v>0</v>
          </cell>
          <cell r="T801" t="str">
            <v>nem</v>
          </cell>
          <cell r="U801" t="str">
            <v>nem</v>
          </cell>
          <cell r="Y801" t="str">
            <v>SZIH 223    22.000</v>
          </cell>
          <cell r="AA801" t="str">
            <v>0322/6 hrsz</v>
          </cell>
          <cell r="AB801" t="str">
            <v>2B</v>
          </cell>
          <cell r="AC801" t="str">
            <v>ELMU_441    22.000</v>
          </cell>
          <cell r="AD801">
            <v>48944</v>
          </cell>
          <cell r="AF801">
            <v>50405</v>
          </cell>
          <cell r="BQ801" t="str">
            <v>54/2024 kormány rendelet</v>
          </cell>
        </row>
        <row r="802">
          <cell r="A802" t="str">
            <v>ER-1610</v>
          </cell>
          <cell r="B802" t="str">
            <v>PEC Power Electrolysis House Kft.</v>
          </cell>
          <cell r="C802" t="str">
            <v>Tököl</v>
          </cell>
          <cell r="D802" t="str">
            <v>kiesett</v>
          </cell>
          <cell r="E802" t="str">
            <v>2026 Q1</v>
          </cell>
          <cell r="F802" t="str">
            <v>ELMŰ</v>
          </cell>
          <cell r="G802" t="str">
            <v>SZIH</v>
          </cell>
          <cell r="H802">
            <v>6</v>
          </cell>
          <cell r="I802">
            <v>22</v>
          </cell>
          <cell r="J802" t="str">
            <v>Igen</v>
          </cell>
          <cell r="K802" t="str">
            <v>-</v>
          </cell>
          <cell r="L802" t="str">
            <v>BATTERYSTRG</v>
          </cell>
          <cell r="M802" t="str">
            <v>igen</v>
          </cell>
          <cell r="N802" t="str">
            <v>nem</v>
          </cell>
          <cell r="O802" t="str">
            <v>nem</v>
          </cell>
          <cell r="P802">
            <v>26</v>
          </cell>
          <cell r="Q802">
            <v>6.05</v>
          </cell>
          <cell r="R802" t="str">
            <v>nem</v>
          </cell>
          <cell r="S802">
            <v>12</v>
          </cell>
          <cell r="T802" t="str">
            <v>nem</v>
          </cell>
          <cell r="U802" t="str">
            <v>nem</v>
          </cell>
          <cell r="Y802" t="str">
            <v>SZIH 223    22.000</v>
          </cell>
          <cell r="AA802" t="str">
            <v>0322/6 hrsz</v>
          </cell>
          <cell r="AB802" t="str">
            <v>2B</v>
          </cell>
          <cell r="AC802" t="str">
            <v>ELMU_441    22.000</v>
          </cell>
          <cell r="AD802">
            <v>48944</v>
          </cell>
          <cell r="AE802">
            <v>48944</v>
          </cell>
          <cell r="AF802">
            <v>50405</v>
          </cell>
          <cell r="BQ802" t="str">
            <v>54/2024 kormány rendelet</v>
          </cell>
        </row>
        <row r="803">
          <cell r="A803" t="str">
            <v>ER-1611</v>
          </cell>
          <cell r="B803" t="str">
            <v>NRGION Renewable Energy Kft.</v>
          </cell>
          <cell r="C803" t="str">
            <v>Letkés</v>
          </cell>
          <cell r="D803" t="str">
            <v>kiesett</v>
          </cell>
          <cell r="E803" t="str">
            <v>2025 Q1</v>
          </cell>
          <cell r="F803" t="str">
            <v>ELMŰ</v>
          </cell>
          <cell r="G803" t="str">
            <v>VÁC (NABÖ)</v>
          </cell>
          <cell r="H803">
            <v>0.496</v>
          </cell>
          <cell r="I803">
            <v>22</v>
          </cell>
          <cell r="J803" t="str">
            <v>Igen</v>
          </cell>
          <cell r="K803" t="str">
            <v>Naperőmű - PV farm</v>
          </cell>
          <cell r="L803" t="str">
            <v>SOLARPHOTOVO</v>
          </cell>
          <cell r="M803" t="str">
            <v>igen</v>
          </cell>
          <cell r="N803" t="str">
            <v>nem</v>
          </cell>
          <cell r="O803" t="str">
            <v>nem</v>
          </cell>
          <cell r="P803">
            <v>0.499</v>
          </cell>
          <cell r="Q803">
            <v>0.5</v>
          </cell>
          <cell r="R803" t="str">
            <v>nem</v>
          </cell>
          <cell r="S803">
            <v>0</v>
          </cell>
          <cell r="T803" t="str">
            <v>nem</v>
          </cell>
          <cell r="U803" t="str">
            <v>nem</v>
          </cell>
          <cell r="Y803" t="str">
            <v>VAC  354    35.000</v>
          </cell>
          <cell r="AA803" t="str">
            <v>068/57 hrsz</v>
          </cell>
          <cell r="AB803">
            <v>2</v>
          </cell>
          <cell r="AC803" t="str">
            <v>ELMU_442    35.000</v>
          </cell>
          <cell r="AD803">
            <v>48579</v>
          </cell>
          <cell r="AF803">
            <v>50405</v>
          </cell>
          <cell r="BQ803" t="str">
            <v>54/2024 kormány rendelet</v>
          </cell>
        </row>
        <row r="804">
          <cell r="A804" t="str">
            <v>ER-1611</v>
          </cell>
          <cell r="B804" t="str">
            <v>NRGION Renewable Energy Kft.</v>
          </cell>
          <cell r="C804" t="str">
            <v>Letkés</v>
          </cell>
          <cell r="D804" t="str">
            <v>kiesett</v>
          </cell>
          <cell r="E804" t="str">
            <v>2025 Q1</v>
          </cell>
          <cell r="F804" t="str">
            <v>ELMŰ</v>
          </cell>
          <cell r="G804" t="str">
            <v>VÁC (NABÖ)</v>
          </cell>
          <cell r="H804">
            <v>0.5</v>
          </cell>
          <cell r="I804">
            <v>22</v>
          </cell>
          <cell r="J804" t="str">
            <v>Igen</v>
          </cell>
          <cell r="K804" t="str">
            <v>-</v>
          </cell>
          <cell r="L804" t="str">
            <v>BATTERYSTRG</v>
          </cell>
          <cell r="M804" t="str">
            <v>igen</v>
          </cell>
          <cell r="N804" t="str">
            <v>nem</v>
          </cell>
          <cell r="O804" t="str">
            <v>nem</v>
          </cell>
          <cell r="P804">
            <v>0.499</v>
          </cell>
          <cell r="Q804">
            <v>0.5</v>
          </cell>
          <cell r="R804" t="str">
            <v>nem</v>
          </cell>
          <cell r="S804">
            <v>1</v>
          </cell>
          <cell r="T804" t="str">
            <v>nem</v>
          </cell>
          <cell r="U804" t="str">
            <v>nem</v>
          </cell>
          <cell r="Y804" t="str">
            <v>VAC  354    35.000</v>
          </cell>
          <cell r="AA804" t="str">
            <v>068/57 hrsz</v>
          </cell>
          <cell r="AB804">
            <v>2</v>
          </cell>
          <cell r="AC804" t="str">
            <v>ELMU_442    35.000</v>
          </cell>
          <cell r="AD804">
            <v>48579</v>
          </cell>
          <cell r="AE804">
            <v>48579</v>
          </cell>
          <cell r="AF804">
            <v>50405</v>
          </cell>
          <cell r="BQ804" t="str">
            <v>54/2024 kormány rendelet</v>
          </cell>
        </row>
        <row r="805">
          <cell r="A805" t="str">
            <v>ER-1612</v>
          </cell>
          <cell r="B805" t="str">
            <v>AGE Central HU1 Project Kft.</v>
          </cell>
          <cell r="C805" t="str">
            <v>Isaszeg</v>
          </cell>
          <cell r="D805" t="str">
            <v>kiesett</v>
          </cell>
          <cell r="E805" t="str">
            <v>2026 Q4</v>
          </cell>
          <cell r="F805" t="str">
            <v>ELMŰ</v>
          </cell>
          <cell r="G805" t="str">
            <v>PÉCL</v>
          </cell>
          <cell r="H805">
            <v>6.67</v>
          </cell>
          <cell r="I805">
            <v>22</v>
          </cell>
          <cell r="J805" t="str">
            <v>Igen</v>
          </cell>
          <cell r="K805" t="str">
            <v>Geotermikus</v>
          </cell>
          <cell r="L805" t="str">
            <v>OTHERRES</v>
          </cell>
          <cell r="M805" t="str">
            <v>igen</v>
          </cell>
          <cell r="N805" t="str">
            <v>nem</v>
          </cell>
          <cell r="O805" t="str">
            <v>nem</v>
          </cell>
          <cell r="P805">
            <v>4.0999999999999996</v>
          </cell>
          <cell r="Q805">
            <v>2.4</v>
          </cell>
          <cell r="R805" t="str">
            <v>nem</v>
          </cell>
          <cell r="S805">
            <v>0</v>
          </cell>
          <cell r="T805" t="str">
            <v>nem</v>
          </cell>
          <cell r="U805" t="str">
            <v>nem</v>
          </cell>
          <cell r="Y805" t="str">
            <v>PECL 221    22.000</v>
          </cell>
          <cell r="AA805" t="str">
            <v>019/5, 023/15, 023/14 hrsz</v>
          </cell>
          <cell r="AB805">
            <v>1</v>
          </cell>
          <cell r="AC805" t="str">
            <v>ELMU_139    22.000</v>
          </cell>
          <cell r="AD805">
            <v>47483</v>
          </cell>
          <cell r="AE805">
            <v>47483</v>
          </cell>
          <cell r="AF805">
            <v>50040</v>
          </cell>
          <cell r="BQ805" t="str">
            <v>54/2024 kormány rendelet</v>
          </cell>
        </row>
        <row r="806">
          <cell r="A806" t="str">
            <v>ER-1613</v>
          </cell>
          <cell r="B806" t="str">
            <v>NRGION Renewable Energy Kft.</v>
          </cell>
          <cell r="C806" t="str">
            <v>Vámosmikola</v>
          </cell>
          <cell r="D806" t="str">
            <v>kiesett</v>
          </cell>
          <cell r="E806" t="str">
            <v>2025 Q2</v>
          </cell>
          <cell r="F806" t="str">
            <v>ELMŰ</v>
          </cell>
          <cell r="G806" t="str">
            <v>VÁC (NABÖ)</v>
          </cell>
          <cell r="H806">
            <v>0.5</v>
          </cell>
          <cell r="I806">
            <v>22</v>
          </cell>
          <cell r="J806" t="str">
            <v>Igen</v>
          </cell>
          <cell r="K806" t="str">
            <v>Biogáz</v>
          </cell>
          <cell r="L806" t="str">
            <v>OTHERRES</v>
          </cell>
          <cell r="M806" t="str">
            <v>igen</v>
          </cell>
          <cell r="N806" t="str">
            <v>nem</v>
          </cell>
          <cell r="O806" t="str">
            <v>nem</v>
          </cell>
          <cell r="P806">
            <v>0.5</v>
          </cell>
          <cell r="Q806">
            <v>0.02</v>
          </cell>
          <cell r="R806" t="str">
            <v>nem</v>
          </cell>
          <cell r="S806">
            <v>0</v>
          </cell>
          <cell r="T806" t="str">
            <v>nem</v>
          </cell>
          <cell r="U806" t="str">
            <v>nem</v>
          </cell>
          <cell r="Y806" t="str">
            <v>VAC  354    35.000</v>
          </cell>
          <cell r="AA806" t="str">
            <v>017/5 hrsz</v>
          </cell>
          <cell r="AB806">
            <v>1</v>
          </cell>
          <cell r="AC806" t="str">
            <v>ELMU_140    35.000</v>
          </cell>
          <cell r="AD806">
            <v>47483</v>
          </cell>
          <cell r="AE806">
            <v>47483</v>
          </cell>
          <cell r="AF806">
            <v>50040</v>
          </cell>
          <cell r="BQ806" t="str">
            <v>54/2024 kormány rendelet</v>
          </cell>
        </row>
        <row r="807">
          <cell r="A807" t="str">
            <v>ER-1614</v>
          </cell>
          <cell r="B807" t="str">
            <v>CTP Management Hungary Kft.</v>
          </cell>
          <cell r="C807" t="str">
            <v>Biatorbágy</v>
          </cell>
          <cell r="D807" t="str">
            <v>kiesett</v>
          </cell>
          <cell r="E807" t="str">
            <v>2025 Q1</v>
          </cell>
          <cell r="F807" t="str">
            <v>ELMŰ</v>
          </cell>
          <cell r="G807" t="str">
            <v>BIAT</v>
          </cell>
          <cell r="H807">
            <v>0.5</v>
          </cell>
          <cell r="I807">
            <v>22</v>
          </cell>
          <cell r="J807" t="str">
            <v>Igen</v>
          </cell>
          <cell r="K807" t="str">
            <v>Naperőmű - PV farm</v>
          </cell>
          <cell r="L807" t="str">
            <v>SOLARPHOTOVO</v>
          </cell>
          <cell r="M807" t="str">
            <v>igen</v>
          </cell>
          <cell r="N807" t="str">
            <v>igen</v>
          </cell>
          <cell r="O807" t="str">
            <v>nem</v>
          </cell>
          <cell r="P807">
            <v>0.5</v>
          </cell>
          <cell r="Q807">
            <v>0</v>
          </cell>
          <cell r="R807" t="str">
            <v>nem</v>
          </cell>
          <cell r="S807">
            <v>0</v>
          </cell>
          <cell r="T807" t="str">
            <v>nem</v>
          </cell>
          <cell r="U807" t="str">
            <v>nem</v>
          </cell>
          <cell r="Y807" t="str">
            <v>BIAT 221    22.000</v>
          </cell>
          <cell r="AA807" t="str">
            <v>8003 hrsz BIA3 C</v>
          </cell>
          <cell r="AB807">
            <v>2</v>
          </cell>
          <cell r="AC807" t="str">
            <v>ELMU_443    22.000</v>
          </cell>
          <cell r="AD807">
            <v>48579</v>
          </cell>
          <cell r="AF807">
            <v>50405</v>
          </cell>
          <cell r="BQ807" t="str">
            <v>54/2024 kormány rendelet</v>
          </cell>
        </row>
        <row r="808">
          <cell r="A808" t="str">
            <v>ER-1615</v>
          </cell>
          <cell r="B808" t="str">
            <v>CTP Management Hungary Kft.</v>
          </cell>
          <cell r="C808" t="str">
            <v>Biatorbágy</v>
          </cell>
          <cell r="D808" t="str">
            <v>kiesett</v>
          </cell>
          <cell r="E808" t="str">
            <v>2025 Q1</v>
          </cell>
          <cell r="F808" t="str">
            <v>ELMŰ</v>
          </cell>
          <cell r="G808" t="str">
            <v>BIAT</v>
          </cell>
          <cell r="H808">
            <v>0.5</v>
          </cell>
          <cell r="I808">
            <v>22</v>
          </cell>
          <cell r="J808" t="str">
            <v>Igen</v>
          </cell>
          <cell r="K808" t="str">
            <v>Naperőmű - PV farm</v>
          </cell>
          <cell r="L808" t="str">
            <v>SOLARPHOTOVO</v>
          </cell>
          <cell r="M808" t="str">
            <v>igen</v>
          </cell>
          <cell r="N808" t="str">
            <v>igen</v>
          </cell>
          <cell r="O808" t="str">
            <v>nem</v>
          </cell>
          <cell r="P808">
            <v>0.5</v>
          </cell>
          <cell r="Q808">
            <v>0</v>
          </cell>
          <cell r="R808" t="str">
            <v>nem</v>
          </cell>
          <cell r="S808">
            <v>0</v>
          </cell>
          <cell r="T808" t="str">
            <v>nem</v>
          </cell>
          <cell r="U808" t="str">
            <v>nem</v>
          </cell>
          <cell r="Y808" t="str">
            <v>BIAT 221    22.000</v>
          </cell>
          <cell r="AA808" t="str">
            <v>8003 hrsz BIA3 Linde</v>
          </cell>
          <cell r="AB808">
            <v>2</v>
          </cell>
          <cell r="AC808" t="str">
            <v>ELMU_444    22.000</v>
          </cell>
          <cell r="AD808">
            <v>48579</v>
          </cell>
          <cell r="AF808">
            <v>50405</v>
          </cell>
          <cell r="BQ808" t="str">
            <v>54/2024 kormány rendelet</v>
          </cell>
        </row>
        <row r="809">
          <cell r="A809" t="str">
            <v>ER-1616</v>
          </cell>
          <cell r="B809" t="str">
            <v>CTP Management Hungary Kft.</v>
          </cell>
          <cell r="C809" t="str">
            <v>Biatorbágy</v>
          </cell>
          <cell r="D809" t="str">
            <v>kiesett</v>
          </cell>
          <cell r="E809" t="str">
            <v>2025 Q1</v>
          </cell>
          <cell r="F809" t="str">
            <v>ELMŰ</v>
          </cell>
          <cell r="G809" t="str">
            <v>BIAT</v>
          </cell>
          <cell r="H809">
            <v>1.5</v>
          </cell>
          <cell r="I809">
            <v>22</v>
          </cell>
          <cell r="J809" t="str">
            <v>Igen</v>
          </cell>
          <cell r="K809" t="str">
            <v>Naperőmű - PV farm</v>
          </cell>
          <cell r="L809" t="str">
            <v>SOLARPHOTOVO</v>
          </cell>
          <cell r="M809" t="str">
            <v>igen</v>
          </cell>
          <cell r="N809" t="str">
            <v>igen</v>
          </cell>
          <cell r="O809" t="str">
            <v>nem</v>
          </cell>
          <cell r="P809">
            <v>1.5</v>
          </cell>
          <cell r="Q809">
            <v>0</v>
          </cell>
          <cell r="R809" t="str">
            <v>nem</v>
          </cell>
          <cell r="S809">
            <v>0</v>
          </cell>
          <cell r="T809" t="str">
            <v>nem</v>
          </cell>
          <cell r="U809" t="str">
            <v>nem</v>
          </cell>
          <cell r="Y809" t="str">
            <v>BIAT 221    22.000</v>
          </cell>
          <cell r="AA809" t="str">
            <v>7724/76 hrsz</v>
          </cell>
          <cell r="AB809">
            <v>2</v>
          </cell>
          <cell r="AC809" t="str">
            <v>ELMU_445    22.000</v>
          </cell>
          <cell r="AD809">
            <v>48579</v>
          </cell>
          <cell r="AF809">
            <v>50405</v>
          </cell>
          <cell r="BQ809" t="str">
            <v>54/2024 kormány rendelet</v>
          </cell>
        </row>
        <row r="810">
          <cell r="A810" t="str">
            <v>ER-1617</v>
          </cell>
          <cell r="B810" t="str">
            <v>CTP Management Hungary Kft.</v>
          </cell>
          <cell r="C810" t="str">
            <v>Biatorbágy</v>
          </cell>
          <cell r="D810" t="str">
            <v>kiesett</v>
          </cell>
          <cell r="E810" t="str">
            <v>2025 Q1</v>
          </cell>
          <cell r="F810" t="str">
            <v>ELMŰ</v>
          </cell>
          <cell r="G810" t="str">
            <v>BIAT</v>
          </cell>
          <cell r="H810">
            <v>1</v>
          </cell>
          <cell r="I810">
            <v>22</v>
          </cell>
          <cell r="J810" t="str">
            <v>Igen</v>
          </cell>
          <cell r="K810" t="str">
            <v>Naperőmű - PV farm</v>
          </cell>
          <cell r="L810" t="str">
            <v>SOLARPHOTOVO</v>
          </cell>
          <cell r="M810" t="str">
            <v>igen</v>
          </cell>
          <cell r="N810" t="str">
            <v>igen</v>
          </cell>
          <cell r="O810" t="str">
            <v>nem</v>
          </cell>
          <cell r="P810">
            <v>1</v>
          </cell>
          <cell r="Q810">
            <v>0</v>
          </cell>
          <cell r="R810" t="str">
            <v>nem</v>
          </cell>
          <cell r="S810">
            <v>0</v>
          </cell>
          <cell r="T810" t="str">
            <v>nem</v>
          </cell>
          <cell r="U810" t="str">
            <v>nem</v>
          </cell>
          <cell r="Y810" t="str">
            <v>BIAT 221    22.000</v>
          </cell>
          <cell r="AA810" t="str">
            <v>7724/66 hrsz</v>
          </cell>
          <cell r="AB810">
            <v>2</v>
          </cell>
          <cell r="AC810" t="str">
            <v>ELMU_446    22.000</v>
          </cell>
          <cell r="AD810">
            <v>48579</v>
          </cell>
          <cell r="AF810">
            <v>50405</v>
          </cell>
          <cell r="BQ810" t="str">
            <v>54/2024 kormány rendelet</v>
          </cell>
        </row>
        <row r="811">
          <cell r="A811" t="str">
            <v>ER-1618</v>
          </cell>
          <cell r="B811" t="str">
            <v>CTP Management Hungary Kft.</v>
          </cell>
          <cell r="C811" t="str">
            <v>Biatorbágy</v>
          </cell>
          <cell r="D811" t="str">
            <v>kiesett</v>
          </cell>
          <cell r="E811" t="str">
            <v>2025 Q1</v>
          </cell>
          <cell r="F811" t="str">
            <v>ELMŰ</v>
          </cell>
          <cell r="G811" t="str">
            <v>BIAT</v>
          </cell>
          <cell r="H811">
            <v>1</v>
          </cell>
          <cell r="I811">
            <v>22</v>
          </cell>
          <cell r="J811" t="str">
            <v>Igen</v>
          </cell>
          <cell r="K811" t="str">
            <v>Naperőmű - PV farm</v>
          </cell>
          <cell r="L811" t="str">
            <v>SOLARPHOTOVO</v>
          </cell>
          <cell r="M811" t="str">
            <v>igen</v>
          </cell>
          <cell r="N811" t="str">
            <v>igen</v>
          </cell>
          <cell r="O811" t="str">
            <v>nem</v>
          </cell>
          <cell r="P811">
            <v>1</v>
          </cell>
          <cell r="Q811">
            <v>0</v>
          </cell>
          <cell r="R811" t="str">
            <v>nem</v>
          </cell>
          <cell r="S811">
            <v>0</v>
          </cell>
          <cell r="T811" t="str">
            <v>nem</v>
          </cell>
          <cell r="U811" t="str">
            <v>nem</v>
          </cell>
          <cell r="Y811" t="str">
            <v>BIAT 221    22.000</v>
          </cell>
          <cell r="AA811" t="str">
            <v>7721/18 hrsz</v>
          </cell>
          <cell r="AB811">
            <v>2</v>
          </cell>
          <cell r="AC811" t="str">
            <v>ELMU_447    22.000</v>
          </cell>
          <cell r="AD811">
            <v>48579</v>
          </cell>
          <cell r="AF811">
            <v>50405</v>
          </cell>
          <cell r="BQ811" t="str">
            <v>54/2024 kormány rendelet</v>
          </cell>
        </row>
        <row r="812">
          <cell r="A812" t="str">
            <v>ER-1619</v>
          </cell>
          <cell r="B812" t="str">
            <v>CTP Management Hungary Kft.</v>
          </cell>
          <cell r="C812" t="str">
            <v>Biatorbágy</v>
          </cell>
          <cell r="D812" t="str">
            <v>kiesett</v>
          </cell>
          <cell r="E812" t="str">
            <v>2025 Q1</v>
          </cell>
          <cell r="F812" t="str">
            <v>ELMŰ</v>
          </cell>
          <cell r="G812" t="str">
            <v>BIAT</v>
          </cell>
          <cell r="H812">
            <v>1</v>
          </cell>
          <cell r="I812">
            <v>22</v>
          </cell>
          <cell r="J812" t="str">
            <v>Igen</v>
          </cell>
          <cell r="K812" t="str">
            <v>Naperőmű - PV farm</v>
          </cell>
          <cell r="L812" t="str">
            <v>SOLARPHOTOVO</v>
          </cell>
          <cell r="M812" t="str">
            <v>igen</v>
          </cell>
          <cell r="N812" t="str">
            <v>igen</v>
          </cell>
          <cell r="O812" t="str">
            <v>nem</v>
          </cell>
          <cell r="P812">
            <v>1</v>
          </cell>
          <cell r="Q812">
            <v>0</v>
          </cell>
          <cell r="R812" t="str">
            <v>nem</v>
          </cell>
          <cell r="S812">
            <v>0</v>
          </cell>
          <cell r="T812" t="str">
            <v>nem</v>
          </cell>
          <cell r="U812" t="str">
            <v>nem</v>
          </cell>
          <cell r="Y812" t="str">
            <v>BIAT 221    22.000</v>
          </cell>
          <cell r="AA812" t="str">
            <v>2667/46 hrsz</v>
          </cell>
          <cell r="AB812">
            <v>2</v>
          </cell>
          <cell r="AC812" t="str">
            <v>ELMU_448    22.000</v>
          </cell>
          <cell r="AD812">
            <v>48579</v>
          </cell>
          <cell r="AF812">
            <v>50405</v>
          </cell>
          <cell r="BQ812" t="str">
            <v>54/2024 kormány rendelet</v>
          </cell>
        </row>
        <row r="813">
          <cell r="A813" t="str">
            <v>ER-1620</v>
          </cell>
          <cell r="B813" t="str">
            <v>CTPark Nineteen Kft.</v>
          </cell>
          <cell r="C813" t="str">
            <v>Szigetszentmiklós</v>
          </cell>
          <cell r="D813" t="str">
            <v>kiesett</v>
          </cell>
          <cell r="E813" t="str">
            <v>2025 Q1</v>
          </cell>
          <cell r="F813" t="str">
            <v>ELMŰ</v>
          </cell>
          <cell r="G813" t="str">
            <v>DUVA</v>
          </cell>
          <cell r="H813">
            <v>3.5</v>
          </cell>
          <cell r="I813">
            <v>22</v>
          </cell>
          <cell r="J813" t="str">
            <v>Igen</v>
          </cell>
          <cell r="K813" t="str">
            <v>Naperőmű - PV farm</v>
          </cell>
          <cell r="L813" t="str">
            <v>SOLARPHOTOVO</v>
          </cell>
          <cell r="M813" t="str">
            <v>igen</v>
          </cell>
          <cell r="N813" t="str">
            <v>igen</v>
          </cell>
          <cell r="O813" t="str">
            <v>nem</v>
          </cell>
          <cell r="P813">
            <v>3.5</v>
          </cell>
          <cell r="Q813">
            <v>0</v>
          </cell>
          <cell r="R813" t="str">
            <v>nem</v>
          </cell>
          <cell r="S813">
            <v>0</v>
          </cell>
          <cell r="T813" t="str">
            <v>nem</v>
          </cell>
          <cell r="U813" t="str">
            <v>nem</v>
          </cell>
          <cell r="Y813" t="str">
            <v>DUVA 221    22.000</v>
          </cell>
          <cell r="AA813" t="str">
            <v>13400 hrsz.</v>
          </cell>
          <cell r="AB813">
            <v>2</v>
          </cell>
          <cell r="AC813" t="str">
            <v>ELMU_449    22.000</v>
          </cell>
          <cell r="AD813">
            <v>48579</v>
          </cell>
          <cell r="AF813">
            <v>50405</v>
          </cell>
          <cell r="BQ813" t="str">
            <v>54/2024 kormány rendelet</v>
          </cell>
        </row>
        <row r="814">
          <cell r="A814" t="str">
            <v>ER-1621</v>
          </cell>
          <cell r="B814" t="str">
            <v>CTPark Twelve Kft.</v>
          </cell>
          <cell r="C814" t="str">
            <v>Vecsés</v>
          </cell>
          <cell r="D814" t="str">
            <v>kiesett</v>
          </cell>
          <cell r="E814" t="str">
            <v>2025 Q1</v>
          </cell>
          <cell r="F814" t="str">
            <v>ELMŰ</v>
          </cell>
          <cell r="G814" t="str">
            <v>VECS</v>
          </cell>
          <cell r="H814">
            <v>1</v>
          </cell>
          <cell r="I814">
            <v>22</v>
          </cell>
          <cell r="J814" t="str">
            <v>Igen</v>
          </cell>
          <cell r="K814" t="str">
            <v>Naperőmű - PV farm</v>
          </cell>
          <cell r="L814" t="str">
            <v>SOLARPHOTOVO</v>
          </cell>
          <cell r="M814" t="str">
            <v>igen</v>
          </cell>
          <cell r="N814" t="str">
            <v>igen</v>
          </cell>
          <cell r="O814" t="str">
            <v>nem</v>
          </cell>
          <cell r="P814">
            <v>1</v>
          </cell>
          <cell r="Q814">
            <v>0</v>
          </cell>
          <cell r="R814" t="str">
            <v>nem</v>
          </cell>
          <cell r="S814">
            <v>0</v>
          </cell>
          <cell r="T814" t="str">
            <v>nem</v>
          </cell>
          <cell r="U814" t="str">
            <v>nem</v>
          </cell>
          <cell r="Y814" t="str">
            <v>VECS 22A    22.000</v>
          </cell>
          <cell r="AA814" t="str">
            <v>6127 hrsz</v>
          </cell>
          <cell r="AB814">
            <v>2</v>
          </cell>
          <cell r="AC814" t="str">
            <v>ELMU_450    22.000</v>
          </cell>
          <cell r="AD814">
            <v>48579</v>
          </cell>
          <cell r="AF814">
            <v>50405</v>
          </cell>
          <cell r="BQ814" t="str">
            <v>54/2024 kormány rendelet</v>
          </cell>
        </row>
        <row r="815">
          <cell r="A815" t="str">
            <v>ER-1622</v>
          </cell>
          <cell r="B815" t="str">
            <v>CTP Management Hungary Kft.</v>
          </cell>
          <cell r="C815" t="str">
            <v>Üllő</v>
          </cell>
          <cell r="D815" t="str">
            <v>kiesett</v>
          </cell>
          <cell r="E815" t="str">
            <v>2025 Q1</v>
          </cell>
          <cell r="F815" t="str">
            <v>ELMŰ</v>
          </cell>
          <cell r="G815" t="str">
            <v>ÜLLŐ</v>
          </cell>
          <cell r="H815">
            <v>2</v>
          </cell>
          <cell r="I815">
            <v>22</v>
          </cell>
          <cell r="J815" t="str">
            <v>Igen</v>
          </cell>
          <cell r="K815" t="str">
            <v>Naperőmű - PV farm</v>
          </cell>
          <cell r="L815" t="str">
            <v>SOLARPHOTOVO</v>
          </cell>
          <cell r="M815" t="str">
            <v>igen</v>
          </cell>
          <cell r="N815" t="str">
            <v>igen</v>
          </cell>
          <cell r="O815" t="str">
            <v>nem</v>
          </cell>
          <cell r="P815">
            <v>2</v>
          </cell>
          <cell r="Q815">
            <v>0</v>
          </cell>
          <cell r="R815" t="str">
            <v>nem</v>
          </cell>
          <cell r="S815">
            <v>0</v>
          </cell>
          <cell r="T815" t="str">
            <v>nem</v>
          </cell>
          <cell r="U815" t="str">
            <v>nem</v>
          </cell>
          <cell r="Y815" t="str">
            <v>ULLO 221    22.000</v>
          </cell>
          <cell r="AA815" t="str">
            <v>3757 hrsz.</v>
          </cell>
          <cell r="AB815">
            <v>2</v>
          </cell>
          <cell r="AC815" t="str">
            <v>ELMU_451    22.000</v>
          </cell>
          <cell r="AD815">
            <v>48579</v>
          </cell>
          <cell r="AF815">
            <v>50405</v>
          </cell>
          <cell r="BQ815" t="str">
            <v>54/2024 kormány rendelet</v>
          </cell>
        </row>
        <row r="816">
          <cell r="A816" t="str">
            <v>ER-1623</v>
          </cell>
          <cell r="B816" t="str">
            <v>Shopper Park Plus Nyrt.</v>
          </cell>
          <cell r="C816" t="str">
            <v>Budapest</v>
          </cell>
          <cell r="D816" t="str">
            <v>kiesett</v>
          </cell>
          <cell r="E816" t="str">
            <v>2025 Q2</v>
          </cell>
          <cell r="F816" t="str">
            <v>ELMŰ</v>
          </cell>
          <cell r="G816" t="str">
            <v>ANGY</v>
          </cell>
          <cell r="H816">
            <v>1</v>
          </cell>
          <cell r="I816">
            <v>11</v>
          </cell>
          <cell r="J816" t="str">
            <v>Igen</v>
          </cell>
          <cell r="K816" t="str">
            <v>Energiatároló</v>
          </cell>
          <cell r="L816" t="str">
            <v>BATTERYSTRG</v>
          </cell>
          <cell r="M816" t="str">
            <v>igen</v>
          </cell>
          <cell r="N816" t="str">
            <v>igen</v>
          </cell>
          <cell r="O816" t="str">
            <v>nem</v>
          </cell>
          <cell r="P816">
            <v>1</v>
          </cell>
          <cell r="Q816">
            <v>1</v>
          </cell>
          <cell r="R816" t="str">
            <v>igen</v>
          </cell>
          <cell r="S816">
            <v>2</v>
          </cell>
          <cell r="T816" t="str">
            <v>nem</v>
          </cell>
          <cell r="U816" t="str">
            <v>nem</v>
          </cell>
          <cell r="Y816" t="str">
            <v>ANGY 11A    11.000</v>
          </cell>
          <cell r="AA816" t="str">
            <v>XIII. Váci út 189. 26009/13 hrsz.</v>
          </cell>
          <cell r="AB816">
            <v>1</v>
          </cell>
          <cell r="AC816" t="str">
            <v>ELMU_141    11.000</v>
          </cell>
          <cell r="AD816">
            <v>47483</v>
          </cell>
          <cell r="AE816">
            <v>47483</v>
          </cell>
          <cell r="AF816">
            <v>50040</v>
          </cell>
          <cell r="BQ816" t="str">
            <v>54/2024 kormány rendelet</v>
          </cell>
        </row>
        <row r="817">
          <cell r="A817" t="str">
            <v>ER-1624</v>
          </cell>
          <cell r="B817" t="str">
            <v>Shopper Park Plus Nyrt.</v>
          </cell>
          <cell r="C817" t="str">
            <v>Érd</v>
          </cell>
          <cell r="D817" t="str">
            <v>kiesett</v>
          </cell>
          <cell r="E817" t="str">
            <v>2025 Q2</v>
          </cell>
          <cell r="F817" t="str">
            <v>ELMŰ</v>
          </cell>
          <cell r="G817" t="str">
            <v>DIÓS</v>
          </cell>
          <cell r="H817">
            <v>1</v>
          </cell>
          <cell r="I817">
            <v>22</v>
          </cell>
          <cell r="J817" t="str">
            <v>Igen</v>
          </cell>
          <cell r="K817" t="str">
            <v>Energiatároló</v>
          </cell>
          <cell r="L817" t="str">
            <v>BATTERYSTRG</v>
          </cell>
          <cell r="M817" t="str">
            <v>igen</v>
          </cell>
          <cell r="N817" t="str">
            <v>igen</v>
          </cell>
          <cell r="O817" t="str">
            <v>nem</v>
          </cell>
          <cell r="P817">
            <v>1</v>
          </cell>
          <cell r="Q817">
            <v>1</v>
          </cell>
          <cell r="R817" t="str">
            <v>igen</v>
          </cell>
          <cell r="S817">
            <v>2</v>
          </cell>
          <cell r="T817" t="str">
            <v>nem</v>
          </cell>
          <cell r="U817" t="str">
            <v>nem</v>
          </cell>
          <cell r="Y817" t="str">
            <v>DIOS 22A    22.000</v>
          </cell>
          <cell r="AA817" t="str">
            <v>Budafoki út 2-4. 014/55 hrsz</v>
          </cell>
          <cell r="AB817">
            <v>1</v>
          </cell>
          <cell r="AC817" t="str">
            <v>ELMU_142    22.000</v>
          </cell>
          <cell r="AD817">
            <v>47483</v>
          </cell>
          <cell r="AE817">
            <v>47483</v>
          </cell>
          <cell r="AF817">
            <v>50040</v>
          </cell>
          <cell r="BQ817" t="str">
            <v>54/2024 kormány rendelet</v>
          </cell>
        </row>
        <row r="818">
          <cell r="A818" t="str">
            <v>ER-1625</v>
          </cell>
          <cell r="B818" t="str">
            <v>Shopper Park Plus Nyrt.</v>
          </cell>
          <cell r="C818" t="str">
            <v>Budaörs</v>
          </cell>
          <cell r="D818" t="str">
            <v>kiesett</v>
          </cell>
          <cell r="E818" t="str">
            <v>2025 Q2</v>
          </cell>
          <cell r="F818" t="str">
            <v>ELMŰ</v>
          </cell>
          <cell r="G818" t="str">
            <v>BUDÖ</v>
          </cell>
          <cell r="H818">
            <v>1</v>
          </cell>
          <cell r="I818">
            <v>22</v>
          </cell>
          <cell r="J818" t="str">
            <v>Igen</v>
          </cell>
          <cell r="K818" t="str">
            <v>Energiatároló</v>
          </cell>
          <cell r="L818" t="str">
            <v>BATTERYSTRG</v>
          </cell>
          <cell r="M818" t="str">
            <v>igen</v>
          </cell>
          <cell r="N818" t="str">
            <v>igen</v>
          </cell>
          <cell r="O818" t="str">
            <v>nem</v>
          </cell>
          <cell r="P818">
            <v>1</v>
          </cell>
          <cell r="Q818">
            <v>1</v>
          </cell>
          <cell r="R818" t="str">
            <v>igen</v>
          </cell>
          <cell r="S818">
            <v>2</v>
          </cell>
          <cell r="T818" t="str">
            <v>nem</v>
          </cell>
          <cell r="U818" t="str">
            <v>nem</v>
          </cell>
          <cell r="Y818" t="str">
            <v>BUDO 221    22.000</v>
          </cell>
          <cell r="AA818" t="str">
            <v>10643/15 hrsz.</v>
          </cell>
          <cell r="AB818">
            <v>1</v>
          </cell>
          <cell r="AC818" t="str">
            <v>ELMU_143    22.000</v>
          </cell>
          <cell r="AD818">
            <v>47483</v>
          </cell>
          <cell r="AE818">
            <v>47483</v>
          </cell>
          <cell r="AF818">
            <v>50040</v>
          </cell>
          <cell r="BQ818" t="str">
            <v>54/2024 kormány rendelet</v>
          </cell>
        </row>
        <row r="819">
          <cell r="A819" t="str">
            <v>ER-1626</v>
          </cell>
          <cell r="B819" t="str">
            <v>Shopper Park Plus Nyrt.</v>
          </cell>
          <cell r="C819" t="str">
            <v>Budapest</v>
          </cell>
          <cell r="D819" t="str">
            <v>kiesett</v>
          </cell>
          <cell r="E819" t="str">
            <v>2025 Q2</v>
          </cell>
          <cell r="F819" t="str">
            <v>ELMŰ</v>
          </cell>
          <cell r="G819" t="str">
            <v>KISP</v>
          </cell>
          <cell r="H819">
            <v>1</v>
          </cell>
          <cell r="I819">
            <v>11</v>
          </cell>
          <cell r="J819" t="str">
            <v>Igen</v>
          </cell>
          <cell r="K819" t="str">
            <v>Energiatároló</v>
          </cell>
          <cell r="L819" t="str">
            <v>BATTERYSTRG</v>
          </cell>
          <cell r="M819" t="str">
            <v>igen</v>
          </cell>
          <cell r="N819" t="str">
            <v>igen</v>
          </cell>
          <cell r="O819" t="str">
            <v>nem</v>
          </cell>
          <cell r="P819">
            <v>1</v>
          </cell>
          <cell r="Q819">
            <v>1</v>
          </cell>
          <cell r="R819" t="str">
            <v>igen</v>
          </cell>
          <cell r="S819">
            <v>2</v>
          </cell>
          <cell r="T819" t="str">
            <v>nem</v>
          </cell>
          <cell r="U819" t="str">
            <v>nem</v>
          </cell>
          <cell r="Y819" t="str">
            <v>KISP 11A    11.000</v>
          </cell>
          <cell r="AA819" t="str">
            <v>XIX. Vak Bottyán utca 163205/20,19,25 hrsz</v>
          </cell>
          <cell r="AB819">
            <v>1</v>
          </cell>
          <cell r="AC819" t="str">
            <v>ELMU_144    11.000</v>
          </cell>
          <cell r="AD819">
            <v>47483</v>
          </cell>
          <cell r="AE819">
            <v>47483</v>
          </cell>
          <cell r="AF819">
            <v>50040</v>
          </cell>
          <cell r="BQ819" t="str">
            <v>54/2024 kormány rendelet</v>
          </cell>
        </row>
        <row r="820">
          <cell r="A820" t="str">
            <v>ER-1627</v>
          </cell>
          <cell r="B820" t="str">
            <v>Garda Solar Kft.</v>
          </cell>
          <cell r="C820" t="str">
            <v>Gyál</v>
          </cell>
          <cell r="D820" t="str">
            <v>kiesett</v>
          </cell>
          <cell r="E820" t="str">
            <v>2027 Q1</v>
          </cell>
          <cell r="F820" t="str">
            <v>ELMŰ</v>
          </cell>
          <cell r="G820" t="str">
            <v>PAKO</v>
          </cell>
          <cell r="H820">
            <v>4</v>
          </cell>
          <cell r="I820">
            <v>22</v>
          </cell>
          <cell r="J820" t="str">
            <v>Igen</v>
          </cell>
          <cell r="K820" t="str">
            <v>Naperőmű - PV farm</v>
          </cell>
          <cell r="L820" t="str">
            <v>SOLARPHOTOVO</v>
          </cell>
          <cell r="M820" t="str">
            <v>igen</v>
          </cell>
          <cell r="N820" t="str">
            <v>nem</v>
          </cell>
          <cell r="O820" t="str">
            <v>nem</v>
          </cell>
          <cell r="P820">
            <v>4</v>
          </cell>
          <cell r="Q820">
            <v>4.0999999999999996</v>
          </cell>
          <cell r="R820" t="str">
            <v>nem</v>
          </cell>
          <cell r="S820">
            <v>0</v>
          </cell>
          <cell r="T820" t="str">
            <v>nem</v>
          </cell>
          <cell r="U820" t="str">
            <v>nem</v>
          </cell>
          <cell r="Y820" t="str">
            <v>PAKO 221    22.000</v>
          </cell>
          <cell r="AA820" t="str">
            <v>076/2, 078/8-13 hrsz</v>
          </cell>
          <cell r="AB820" t="str">
            <v>2B</v>
          </cell>
          <cell r="AC820" t="str">
            <v>ELMU_452    22.000</v>
          </cell>
          <cell r="AD820">
            <v>48944</v>
          </cell>
          <cell r="AF820">
            <v>50405</v>
          </cell>
          <cell r="BQ820" t="str">
            <v>54/2024 kormány rendelet</v>
          </cell>
        </row>
        <row r="821">
          <cell r="A821" t="str">
            <v>ER-1627</v>
          </cell>
          <cell r="B821" t="str">
            <v>Garda Solar Kft.</v>
          </cell>
          <cell r="C821" t="str">
            <v>Gyál</v>
          </cell>
          <cell r="D821" t="str">
            <v>kiesett</v>
          </cell>
          <cell r="E821" t="str">
            <v>2027 Q1</v>
          </cell>
          <cell r="F821" t="str">
            <v>ELMŰ</v>
          </cell>
          <cell r="G821" t="str">
            <v>PAKO</v>
          </cell>
          <cell r="H821">
            <v>4</v>
          </cell>
          <cell r="I821">
            <v>22</v>
          </cell>
          <cell r="J821" t="str">
            <v>Igen</v>
          </cell>
          <cell r="K821" t="str">
            <v>-</v>
          </cell>
          <cell r="L821" t="str">
            <v>BATTERYSTRG</v>
          </cell>
          <cell r="M821" t="str">
            <v>igen</v>
          </cell>
          <cell r="N821" t="str">
            <v>nem</v>
          </cell>
          <cell r="O821" t="str">
            <v>nem</v>
          </cell>
          <cell r="P821">
            <v>4</v>
          </cell>
          <cell r="Q821">
            <v>4.0999999999999996</v>
          </cell>
          <cell r="R821" t="str">
            <v>nem</v>
          </cell>
          <cell r="S821">
            <v>10</v>
          </cell>
          <cell r="T821" t="str">
            <v>nem</v>
          </cell>
          <cell r="U821" t="str">
            <v>nem</v>
          </cell>
          <cell r="Y821" t="str">
            <v>PAKO 221    22.000</v>
          </cell>
          <cell r="AA821" t="str">
            <v>076/2, 078/8-13 hrsz</v>
          </cell>
          <cell r="AB821" t="str">
            <v>2B</v>
          </cell>
          <cell r="AC821" t="str">
            <v>ELMU_452    22.000</v>
          </cell>
          <cell r="AD821">
            <v>48944</v>
          </cell>
          <cell r="AE821">
            <v>48944</v>
          </cell>
          <cell r="AF821">
            <v>50405</v>
          </cell>
          <cell r="BQ821" t="str">
            <v>54/2024 kormány rendelet</v>
          </cell>
        </row>
        <row r="822">
          <cell r="A822" t="str">
            <v>ER-1628</v>
          </cell>
          <cell r="B822" t="str">
            <v>GÜN Solar Kft.</v>
          </cell>
          <cell r="C822" t="str">
            <v>Isaszeg</v>
          </cell>
          <cell r="D822" t="str">
            <v>kiesett</v>
          </cell>
          <cell r="E822" t="str">
            <v>2029 Q1</v>
          </cell>
          <cell r="F822" t="str">
            <v>ELMŰ</v>
          </cell>
          <cell r="G822" t="str">
            <v>PÉCL</v>
          </cell>
          <cell r="H822">
            <v>10</v>
          </cell>
          <cell r="I822">
            <v>22</v>
          </cell>
          <cell r="J822" t="str">
            <v>Igen</v>
          </cell>
          <cell r="K822" t="str">
            <v>Energiatároló</v>
          </cell>
          <cell r="L822" t="str">
            <v>BATTERYSTRG</v>
          </cell>
          <cell r="M822" t="str">
            <v>igen</v>
          </cell>
          <cell r="N822" t="str">
            <v>nem</v>
          </cell>
          <cell r="O822" t="str">
            <v>nem</v>
          </cell>
          <cell r="P822">
            <v>10</v>
          </cell>
          <cell r="Q822">
            <v>10</v>
          </cell>
          <cell r="R822" t="str">
            <v>igen</v>
          </cell>
          <cell r="S822">
            <v>20</v>
          </cell>
          <cell r="T822" t="str">
            <v>nem</v>
          </cell>
          <cell r="U822" t="str">
            <v>nem</v>
          </cell>
          <cell r="Y822" t="str">
            <v>PECL 221    22.000</v>
          </cell>
          <cell r="AA822" t="str">
            <v>0109 hrsz.</v>
          </cell>
          <cell r="AB822">
            <v>1</v>
          </cell>
          <cell r="AC822" t="str">
            <v>ELMU_145    22.000</v>
          </cell>
          <cell r="AD822">
            <v>47483</v>
          </cell>
          <cell r="AE822">
            <v>47483</v>
          </cell>
          <cell r="AF822">
            <v>50040</v>
          </cell>
          <cell r="BQ822" t="str">
            <v>54/2024 kormány rendelet</v>
          </cell>
        </row>
        <row r="823">
          <cell r="A823" t="str">
            <v>ER-1629</v>
          </cell>
          <cell r="B823" t="str">
            <v>CTP Management Hungary Kft.</v>
          </cell>
          <cell r="C823" t="str">
            <v>Biatorbágy</v>
          </cell>
          <cell r="D823" t="str">
            <v>kiesett</v>
          </cell>
          <cell r="E823" t="str">
            <v>2025 Q1</v>
          </cell>
          <cell r="F823" t="str">
            <v>ELMŰ</v>
          </cell>
          <cell r="G823" t="str">
            <v>BIAT</v>
          </cell>
          <cell r="H823">
            <v>0.5</v>
          </cell>
          <cell r="I823">
            <v>22</v>
          </cell>
          <cell r="J823" t="str">
            <v>Igen</v>
          </cell>
          <cell r="K823" t="str">
            <v>Naperőmű - PV farm</v>
          </cell>
          <cell r="L823" t="str">
            <v>SOLARPHOTOVO</v>
          </cell>
          <cell r="M823" t="str">
            <v>igen</v>
          </cell>
          <cell r="N823" t="str">
            <v>igen</v>
          </cell>
          <cell r="O823" t="str">
            <v>nem</v>
          </cell>
          <cell r="P823">
            <v>0.5</v>
          </cell>
          <cell r="Q823">
            <v>0</v>
          </cell>
          <cell r="R823" t="str">
            <v>nem</v>
          </cell>
          <cell r="S823">
            <v>0</v>
          </cell>
          <cell r="T823" t="str">
            <v>nem</v>
          </cell>
          <cell r="U823" t="str">
            <v>nem</v>
          </cell>
          <cell r="Y823" t="str">
            <v>BIAT 221    22.000</v>
          </cell>
          <cell r="AA823" t="str">
            <v>8003 hrsz A-B</v>
          </cell>
          <cell r="AB823">
            <v>2</v>
          </cell>
          <cell r="AC823" t="str">
            <v>ELMU_453    22.000</v>
          </cell>
          <cell r="AD823">
            <v>48579</v>
          </cell>
          <cell r="AF823">
            <v>50405</v>
          </cell>
          <cell r="BQ823" t="str">
            <v>54/2024 kormány rendelet</v>
          </cell>
        </row>
        <row r="824">
          <cell r="A824" t="str">
            <v>ER-1630</v>
          </cell>
          <cell r="B824" t="str">
            <v>Electraplan-Termelő Kft.</v>
          </cell>
          <cell r="C824" t="str">
            <v>Érd</v>
          </cell>
          <cell r="D824" t="str">
            <v>kiesett</v>
          </cell>
          <cell r="E824" t="str">
            <v>2026 Q1</v>
          </cell>
          <cell r="F824" t="str">
            <v>ELMŰ</v>
          </cell>
          <cell r="G824" t="str">
            <v>ÉRD</v>
          </cell>
          <cell r="H824">
            <v>3</v>
          </cell>
          <cell r="I824">
            <v>22</v>
          </cell>
          <cell r="J824" t="str">
            <v>Igen</v>
          </cell>
          <cell r="K824" t="str">
            <v>Energiatároló</v>
          </cell>
          <cell r="L824" t="str">
            <v>BATTERYSTRG</v>
          </cell>
          <cell r="M824" t="str">
            <v>igen</v>
          </cell>
          <cell r="N824" t="str">
            <v>nem</v>
          </cell>
          <cell r="O824" t="str">
            <v>nem</v>
          </cell>
          <cell r="P824">
            <v>3</v>
          </cell>
          <cell r="Q824">
            <v>3</v>
          </cell>
          <cell r="R824" t="str">
            <v>nem</v>
          </cell>
          <cell r="S824">
            <v>6</v>
          </cell>
          <cell r="T824" t="str">
            <v>nem</v>
          </cell>
          <cell r="U824" t="str">
            <v>nem</v>
          </cell>
          <cell r="Y824" t="str">
            <v>ERD  221    22.000</v>
          </cell>
          <cell r="AA824" t="str">
            <v>018/5 hrsz</v>
          </cell>
          <cell r="AB824">
            <v>1</v>
          </cell>
          <cell r="AC824" t="str">
            <v>ELMU_146    22.000</v>
          </cell>
          <cell r="AD824">
            <v>47483</v>
          </cell>
          <cell r="AE824">
            <v>47483</v>
          </cell>
          <cell r="AF824">
            <v>50040</v>
          </cell>
          <cell r="BQ824" t="str">
            <v>54/2024 kormány rendelet</v>
          </cell>
        </row>
        <row r="825">
          <cell r="A825" t="str">
            <v>ER-1631</v>
          </cell>
          <cell r="B825" t="str">
            <v>Greenfield Investments Kft.</v>
          </cell>
          <cell r="C825" t="str">
            <v>Budapest</v>
          </cell>
          <cell r="D825" t="str">
            <v>kiesett</v>
          </cell>
          <cell r="E825" t="str">
            <v>2028 Q2</v>
          </cell>
          <cell r="F825" t="str">
            <v>ELMŰ</v>
          </cell>
          <cell r="G825" t="str">
            <v>SORS</v>
          </cell>
          <cell r="H825">
            <v>1.1000000000000001</v>
          </cell>
          <cell r="I825">
            <v>22</v>
          </cell>
          <cell r="J825" t="str">
            <v>Igen</v>
          </cell>
          <cell r="K825" t="str">
            <v>Naperőmű - PV farm</v>
          </cell>
          <cell r="L825" t="str">
            <v>SOLARPHOTOVO</v>
          </cell>
          <cell r="M825" t="str">
            <v>igen</v>
          </cell>
          <cell r="N825" t="str">
            <v>nem</v>
          </cell>
          <cell r="O825" t="str">
            <v>nem</v>
          </cell>
          <cell r="P825">
            <v>1.1000000000000001</v>
          </cell>
          <cell r="Q825">
            <v>0.01</v>
          </cell>
          <cell r="R825" t="str">
            <v>nem</v>
          </cell>
          <cell r="S825">
            <v>0</v>
          </cell>
          <cell r="T825" t="str">
            <v>nem</v>
          </cell>
          <cell r="U825" t="str">
            <v>nem</v>
          </cell>
          <cell r="Y825" t="str">
            <v>SORS 22B    22.000</v>
          </cell>
          <cell r="AA825" t="str">
            <v>XXIII. Szentlőrinci út 17. 195815/3 hrsz</v>
          </cell>
          <cell r="AB825">
            <v>2</v>
          </cell>
          <cell r="AC825" t="str">
            <v>ELMU_454    22.000</v>
          </cell>
          <cell r="AD825">
            <v>48579</v>
          </cell>
          <cell r="AF825">
            <v>50405</v>
          </cell>
          <cell r="BQ825" t="str">
            <v>54/2024 kormány rendelet</v>
          </cell>
        </row>
        <row r="826">
          <cell r="A826" t="str">
            <v>ER-1632</v>
          </cell>
          <cell r="B826" t="str">
            <v>Turia Solar Kft.</v>
          </cell>
          <cell r="C826" t="str">
            <v>Budapest</v>
          </cell>
          <cell r="D826" t="str">
            <v>kiesett</v>
          </cell>
          <cell r="E826" t="str">
            <v>2026 Q4</v>
          </cell>
          <cell r="F826" t="str">
            <v>ELMŰ</v>
          </cell>
          <cell r="G826" t="str">
            <v>SORS</v>
          </cell>
          <cell r="H826">
            <v>15</v>
          </cell>
          <cell r="I826">
            <v>22</v>
          </cell>
          <cell r="J826" t="str">
            <v>Igen</v>
          </cell>
          <cell r="K826" t="str">
            <v>Energiatároló</v>
          </cell>
          <cell r="L826" t="str">
            <v>BATTERYSTRG</v>
          </cell>
          <cell r="M826" t="str">
            <v>igen</v>
          </cell>
          <cell r="N826" t="str">
            <v>nem</v>
          </cell>
          <cell r="O826" t="str">
            <v>nem</v>
          </cell>
          <cell r="P826">
            <v>15</v>
          </cell>
          <cell r="Q826">
            <v>15</v>
          </cell>
          <cell r="R826" t="str">
            <v>nem</v>
          </cell>
          <cell r="S826">
            <v>37.5</v>
          </cell>
          <cell r="T826" t="str">
            <v>nem</v>
          </cell>
          <cell r="U826" t="str">
            <v>nem</v>
          </cell>
          <cell r="Y826" t="str">
            <v>SORS 22B    22.000</v>
          </cell>
          <cell r="AA826" t="str">
            <v>XXIII. 187974/3 hrsz</v>
          </cell>
          <cell r="AB826">
            <v>1</v>
          </cell>
          <cell r="AC826" t="str">
            <v>ELMU_147    22.000</v>
          </cell>
          <cell r="AD826">
            <v>47483</v>
          </cell>
          <cell r="AE826">
            <v>47483</v>
          </cell>
          <cell r="AF826">
            <v>50040</v>
          </cell>
          <cell r="BQ826" t="str">
            <v>54/2024 kormány rendelet</v>
          </cell>
        </row>
        <row r="827">
          <cell r="A827" t="str">
            <v>ER-1633</v>
          </cell>
          <cell r="B827" t="str">
            <v>Grappa Solar Kft.</v>
          </cell>
          <cell r="C827" t="str">
            <v>Budakeszi</v>
          </cell>
          <cell r="D827" t="str">
            <v>kiesett</v>
          </cell>
          <cell r="E827" t="str">
            <v>2026 Q4</v>
          </cell>
          <cell r="F827" t="str">
            <v>ELMŰ</v>
          </cell>
          <cell r="G827" t="str">
            <v>PÁTY</v>
          </cell>
          <cell r="H827">
            <v>48</v>
          </cell>
          <cell r="I827">
            <v>132</v>
          </cell>
          <cell r="J827" t="str">
            <v>Igen</v>
          </cell>
          <cell r="K827" t="str">
            <v>Energiatároló</v>
          </cell>
          <cell r="L827" t="str">
            <v>BATTERYSTRG</v>
          </cell>
          <cell r="M827" t="str">
            <v>igen</v>
          </cell>
          <cell r="N827" t="str">
            <v>nem</v>
          </cell>
          <cell r="O827" t="str">
            <v>nem</v>
          </cell>
          <cell r="P827">
            <v>48</v>
          </cell>
          <cell r="Q827">
            <v>48</v>
          </cell>
          <cell r="R827" t="str">
            <v>nem</v>
          </cell>
          <cell r="S827">
            <v>120</v>
          </cell>
          <cell r="T827" t="str">
            <v>nem</v>
          </cell>
          <cell r="U827" t="str">
            <v>nem</v>
          </cell>
          <cell r="Y827" t="str">
            <v>PATY 22P    22.000</v>
          </cell>
          <cell r="AA827" t="str">
            <v>0120/281,282 hrsz</v>
          </cell>
          <cell r="AB827">
            <v>6</v>
          </cell>
          <cell r="AC827" t="str">
            <v>ELMU_600    22.000</v>
          </cell>
          <cell r="AD827">
            <v>48579</v>
          </cell>
          <cell r="AE827">
            <v>48579</v>
          </cell>
          <cell r="AF827">
            <v>53327</v>
          </cell>
          <cell r="BQ827" t="str">
            <v>54/2024 kormány rendelet</v>
          </cell>
        </row>
        <row r="828">
          <cell r="A828" t="str">
            <v>ER-1634</v>
          </cell>
          <cell r="B828" t="str">
            <v>Maggiorasca Solar Kft.</v>
          </cell>
          <cell r="C828" t="str">
            <v>Budapest</v>
          </cell>
          <cell r="D828" t="str">
            <v>kiesett</v>
          </cell>
          <cell r="E828" t="str">
            <v>2028 Q3</v>
          </cell>
          <cell r="F828" t="str">
            <v>ELMŰ</v>
          </cell>
          <cell r="G828" t="str">
            <v>KŐBA</v>
          </cell>
          <cell r="H828">
            <v>49.9</v>
          </cell>
          <cell r="I828">
            <v>132</v>
          </cell>
          <cell r="J828" t="str">
            <v>Igen</v>
          </cell>
          <cell r="K828" t="str">
            <v>Energiatároló</v>
          </cell>
          <cell r="L828" t="str">
            <v>BATTERYSTRG</v>
          </cell>
          <cell r="M828" t="str">
            <v>igen</v>
          </cell>
          <cell r="N828" t="str">
            <v>nem</v>
          </cell>
          <cell r="O828" t="str">
            <v>nem</v>
          </cell>
          <cell r="P828">
            <v>49.9</v>
          </cell>
          <cell r="Q828">
            <v>49.9</v>
          </cell>
          <cell r="R828" t="str">
            <v>igen</v>
          </cell>
          <cell r="S828">
            <v>125</v>
          </cell>
          <cell r="T828" t="str">
            <v>nem</v>
          </cell>
          <cell r="U828" t="str">
            <v>nem</v>
          </cell>
          <cell r="Y828" t="str">
            <v>KOBA K      120.00</v>
          </cell>
          <cell r="AA828" t="str">
            <v>X. 41007/26, 41012/15, 42518/51, 42518/41 hrsz</v>
          </cell>
          <cell r="AB828">
            <v>1</v>
          </cell>
          <cell r="AC828" t="str">
            <v>ELMU_148    120.00</v>
          </cell>
          <cell r="AD828">
            <v>48213</v>
          </cell>
          <cell r="AE828">
            <v>48213</v>
          </cell>
          <cell r="AF828">
            <v>50040</v>
          </cell>
          <cell r="BQ828" t="str">
            <v>54/2024 kormány rendelet</v>
          </cell>
        </row>
        <row r="829">
          <cell r="A829" t="str">
            <v>ER-1635</v>
          </cell>
          <cell r="B829" t="str">
            <v>Mileto Solar Kft.</v>
          </cell>
          <cell r="C829" t="str">
            <v>Kosd</v>
          </cell>
          <cell r="D829" t="str">
            <v>kiesett</v>
          </cell>
          <cell r="E829" t="str">
            <v>2027 Q1</v>
          </cell>
          <cell r="F829" t="str">
            <v>ELMŰ</v>
          </cell>
          <cell r="G829" t="str">
            <v>VÁC</v>
          </cell>
          <cell r="H829">
            <v>4</v>
          </cell>
          <cell r="I829">
            <v>22</v>
          </cell>
          <cell r="J829" t="str">
            <v>Igen</v>
          </cell>
          <cell r="K829" t="str">
            <v>Naperőmű - PV farm</v>
          </cell>
          <cell r="L829" t="str">
            <v>SOLARPHOTOVO</v>
          </cell>
          <cell r="M829" t="str">
            <v>igen</v>
          </cell>
          <cell r="N829" t="str">
            <v>nem</v>
          </cell>
          <cell r="O829" t="str">
            <v>nem</v>
          </cell>
          <cell r="P829">
            <v>4</v>
          </cell>
          <cell r="Q829">
            <v>1.1000000000000001</v>
          </cell>
          <cell r="R829" t="str">
            <v>nem</v>
          </cell>
          <cell r="S829">
            <v>0</v>
          </cell>
          <cell r="T829" t="str">
            <v>nem</v>
          </cell>
          <cell r="U829" t="str">
            <v>nem</v>
          </cell>
          <cell r="Y829" t="str">
            <v>VAC  225    22.000</v>
          </cell>
          <cell r="AA829" t="str">
            <v>0161/1,2 hrsz</v>
          </cell>
          <cell r="AB829">
            <v>2</v>
          </cell>
          <cell r="AC829" t="str">
            <v>ELMU_455    22.000</v>
          </cell>
          <cell r="AD829">
            <v>48579</v>
          </cell>
          <cell r="AF829">
            <v>50405</v>
          </cell>
          <cell r="BQ829" t="str">
            <v>54/2024 kormány rendelet</v>
          </cell>
        </row>
        <row r="830">
          <cell r="A830" t="str">
            <v>ER-1635</v>
          </cell>
          <cell r="B830" t="str">
            <v>Mileto Solar Kft.</v>
          </cell>
          <cell r="C830" t="str">
            <v>Kosd</v>
          </cell>
          <cell r="D830" t="str">
            <v>kiesett</v>
          </cell>
          <cell r="E830" t="str">
            <v>2027 Q1</v>
          </cell>
          <cell r="F830" t="str">
            <v>ELMŰ</v>
          </cell>
          <cell r="G830" t="str">
            <v>VÁC</v>
          </cell>
          <cell r="H830">
            <v>1</v>
          </cell>
          <cell r="I830">
            <v>22</v>
          </cell>
          <cell r="J830" t="str">
            <v>Igen</v>
          </cell>
          <cell r="K830" t="str">
            <v>-</v>
          </cell>
          <cell r="L830" t="str">
            <v>BATTERYSTRG</v>
          </cell>
          <cell r="M830" t="str">
            <v>igen</v>
          </cell>
          <cell r="N830" t="str">
            <v>nem</v>
          </cell>
          <cell r="O830" t="str">
            <v>nem</v>
          </cell>
          <cell r="P830">
            <v>4</v>
          </cell>
          <cell r="Q830">
            <v>1.1000000000000001</v>
          </cell>
          <cell r="R830" t="str">
            <v>nem</v>
          </cell>
          <cell r="S830">
            <v>2.5</v>
          </cell>
          <cell r="T830" t="str">
            <v>nem</v>
          </cell>
          <cell r="U830" t="str">
            <v>nem</v>
          </cell>
          <cell r="Y830" t="str">
            <v>VAC  225    22.000</v>
          </cell>
          <cell r="AA830" t="str">
            <v>0161/1,2 hrsz</v>
          </cell>
          <cell r="AB830">
            <v>2</v>
          </cell>
          <cell r="AC830" t="str">
            <v>ELMU_455    22.000</v>
          </cell>
          <cell r="AD830">
            <v>48579</v>
          </cell>
          <cell r="AE830">
            <v>48579</v>
          </cell>
          <cell r="AF830">
            <v>50405</v>
          </cell>
          <cell r="BQ830" t="str">
            <v>54/2024 kormány rendelet</v>
          </cell>
        </row>
        <row r="831">
          <cell r="A831" t="str">
            <v>ER-750</v>
          </cell>
          <cell r="B831" t="str">
            <v>Ceminvest Kft.</v>
          </cell>
          <cell r="C831" t="str">
            <v>Budapest</v>
          </cell>
          <cell r="D831" t="str">
            <v>előrejelzett</v>
          </cell>
          <cell r="F831" t="str">
            <v>ELMŰ</v>
          </cell>
          <cell r="G831" t="str">
            <v>PERZ</v>
          </cell>
          <cell r="H831">
            <v>0.997</v>
          </cell>
          <cell r="I831">
            <v>11</v>
          </cell>
          <cell r="J831" t="str">
            <v>Igen</v>
          </cell>
          <cell r="K831" t="str">
            <v>Naperőmű - PV farm</v>
          </cell>
          <cell r="L831" t="str">
            <v>SOLARPHOTOVO</v>
          </cell>
          <cell r="M831" t="str">
            <v>igen</v>
          </cell>
          <cell r="N831" t="str">
            <v>nem</v>
          </cell>
          <cell r="O831" t="str">
            <v>nem</v>
          </cell>
          <cell r="P831">
            <v>0.997</v>
          </cell>
          <cell r="Q831">
            <v>0</v>
          </cell>
          <cell r="R831" t="str">
            <v>nem</v>
          </cell>
          <cell r="S831">
            <v>0</v>
          </cell>
          <cell r="T831" t="str">
            <v>kiegészítő p. biztosíték</v>
          </cell>
          <cell r="U831" t="str">
            <v>nem</v>
          </cell>
          <cell r="V831" t="str">
            <v>ER-750</v>
          </cell>
          <cell r="Y831" t="str">
            <v>PERZ 11B    11.000</v>
          </cell>
          <cell r="AA831" t="str">
            <v>IX. Kén utca 8. 38187/1 hrsz</v>
          </cell>
          <cell r="AB831">
            <v>0</v>
          </cell>
          <cell r="AC831" t="str">
            <v>ELMU_46     11.000</v>
          </cell>
          <cell r="AD831">
            <v>47118</v>
          </cell>
          <cell r="AF831">
            <v>47118</v>
          </cell>
          <cell r="AS831">
            <v>47118</v>
          </cell>
          <cell r="AT831" t="str">
            <v>igen</v>
          </cell>
          <cell r="AX831" t="str">
            <v>nem kell fizetnie</v>
          </cell>
        </row>
        <row r="832">
          <cell r="A832" t="str">
            <v>ER-1636</v>
          </cell>
          <cell r="B832" t="str">
            <v>Bokföring Számviteli Szolgáltató Magyar-Svéd Kft.</v>
          </cell>
          <cell r="C832" t="str">
            <v>Ráckeve</v>
          </cell>
          <cell r="D832" t="str">
            <v>kiesett</v>
          </cell>
          <cell r="E832" t="str">
            <v>2024 Q1</v>
          </cell>
          <cell r="F832" t="str">
            <v>ELMŰ</v>
          </cell>
          <cell r="G832" t="str">
            <v>RÁCK</v>
          </cell>
          <cell r="H832">
            <v>3</v>
          </cell>
          <cell r="I832">
            <v>22</v>
          </cell>
          <cell r="J832" t="str">
            <v>Igen</v>
          </cell>
          <cell r="K832" t="str">
            <v>Energiatároló</v>
          </cell>
          <cell r="L832" t="str">
            <v>BATTERYSTRG</v>
          </cell>
          <cell r="M832" t="str">
            <v>igen</v>
          </cell>
          <cell r="N832" t="str">
            <v>nem</v>
          </cell>
          <cell r="O832" t="str">
            <v>nem</v>
          </cell>
          <cell r="P832">
            <v>3</v>
          </cell>
          <cell r="Q832">
            <v>3</v>
          </cell>
          <cell r="R832" t="str">
            <v>igen</v>
          </cell>
          <cell r="S832">
            <v>6</v>
          </cell>
          <cell r="T832" t="str">
            <v>nem</v>
          </cell>
          <cell r="U832" t="str">
            <v>nem</v>
          </cell>
          <cell r="Y832" t="str">
            <v>RACK 22A    22.000</v>
          </cell>
          <cell r="AA832" t="str">
            <v>017/40 hrsz</v>
          </cell>
          <cell r="AB832">
            <v>1</v>
          </cell>
          <cell r="AC832" t="str">
            <v>ELMU_149    22.000</v>
          </cell>
          <cell r="AD832">
            <v>47483</v>
          </cell>
          <cell r="AE832">
            <v>47483</v>
          </cell>
          <cell r="AF832">
            <v>50040</v>
          </cell>
          <cell r="BQ832" t="str">
            <v>54/2024 kormány rendelet</v>
          </cell>
        </row>
        <row r="833">
          <cell r="A833" t="str">
            <v>ER-1637</v>
          </cell>
          <cell r="B833" t="str">
            <v>Brenta Solar Kft.</v>
          </cell>
          <cell r="C833" t="str">
            <v>Göd</v>
          </cell>
          <cell r="D833" t="str">
            <v>kiesett</v>
          </cell>
          <cell r="E833" t="str">
            <v>2027 Q4</v>
          </cell>
          <cell r="F833" t="str">
            <v>ELMŰ</v>
          </cell>
          <cell r="G833" t="str">
            <v>GÖDÚ</v>
          </cell>
          <cell r="H833">
            <v>49.9</v>
          </cell>
          <cell r="I833">
            <v>132</v>
          </cell>
          <cell r="J833" t="str">
            <v>Igen</v>
          </cell>
          <cell r="K833" t="str">
            <v>Energiatároló</v>
          </cell>
          <cell r="L833" t="str">
            <v>BATTERYSTRG</v>
          </cell>
          <cell r="M833" t="str">
            <v>igen</v>
          </cell>
          <cell r="N833" t="str">
            <v>nem</v>
          </cell>
          <cell r="O833" t="str">
            <v>nem</v>
          </cell>
          <cell r="P833">
            <v>49.9</v>
          </cell>
          <cell r="Q833">
            <v>49.9</v>
          </cell>
          <cell r="R833" t="str">
            <v>nem</v>
          </cell>
          <cell r="S833">
            <v>125</v>
          </cell>
          <cell r="T833" t="str">
            <v>nem</v>
          </cell>
          <cell r="U833" t="str">
            <v>nem</v>
          </cell>
          <cell r="Y833" t="str">
            <v>GODU 22P2   22.000</v>
          </cell>
          <cell r="AA833" t="str">
            <v>0211 hrsz</v>
          </cell>
          <cell r="AB833">
            <v>6</v>
          </cell>
          <cell r="AC833" t="str">
            <v>ELMU_601    22.000</v>
          </cell>
          <cell r="AD833">
            <v>49309</v>
          </cell>
          <cell r="AE833">
            <v>49309</v>
          </cell>
          <cell r="AF833">
            <v>53327</v>
          </cell>
          <cell r="BQ833" t="str">
            <v>54/2024 kormány rendelet</v>
          </cell>
        </row>
        <row r="834">
          <cell r="A834" t="str">
            <v>ER-1638</v>
          </cell>
          <cell r="B834" t="str">
            <v>Hungaro-GM Energiatermelő Kft.</v>
          </cell>
          <cell r="C834" t="str">
            <v>Budapest</v>
          </cell>
          <cell r="D834" t="str">
            <v>kiesett</v>
          </cell>
          <cell r="E834" t="str">
            <v>2025 Q1</v>
          </cell>
          <cell r="F834" t="str">
            <v>ELMŰ</v>
          </cell>
          <cell r="G834" t="str">
            <v>NÉPL</v>
          </cell>
          <cell r="H834">
            <v>2.6</v>
          </cell>
          <cell r="I834">
            <v>11</v>
          </cell>
          <cell r="J834" t="str">
            <v>Igen</v>
          </cell>
          <cell r="K834" t="str">
            <v>Gázmotor</v>
          </cell>
          <cell r="L834" t="str">
            <v>OTHERNONRES</v>
          </cell>
          <cell r="M834" t="str">
            <v>igen</v>
          </cell>
          <cell r="N834" t="str">
            <v>nem</v>
          </cell>
          <cell r="O834" t="str">
            <v>nem</v>
          </cell>
          <cell r="P834">
            <v>2.6</v>
          </cell>
          <cell r="Q834">
            <v>0.05</v>
          </cell>
          <cell r="R834" t="str">
            <v>nem</v>
          </cell>
          <cell r="S834">
            <v>0</v>
          </cell>
          <cell r="T834" t="str">
            <v>nem</v>
          </cell>
          <cell r="U834" t="str">
            <v>nem</v>
          </cell>
          <cell r="Y834" t="str">
            <v>NEPL 111    11.000</v>
          </cell>
          <cell r="AA834" t="str">
            <v>X. Hungária krt. 9-11. 39800/12 hrsz</v>
          </cell>
          <cell r="AB834">
            <v>1</v>
          </cell>
          <cell r="AC834" t="str">
            <v>ELMU_150    11.000</v>
          </cell>
          <cell r="AD834">
            <v>47483</v>
          </cell>
          <cell r="AE834">
            <v>47483</v>
          </cell>
          <cell r="AF834">
            <v>50040</v>
          </cell>
          <cell r="BQ834" t="str">
            <v>54/2024 kormány rendelet</v>
          </cell>
        </row>
        <row r="835">
          <cell r="A835" t="str">
            <v>ER-1639</v>
          </cell>
          <cell r="B835" t="str">
            <v>Amaro Solar Kft.</v>
          </cell>
          <cell r="C835" t="str">
            <v>Üllő</v>
          </cell>
          <cell r="D835" t="str">
            <v>kiesett</v>
          </cell>
          <cell r="E835" t="str">
            <v>2029 Q2</v>
          </cell>
          <cell r="F835" t="str">
            <v>ELMŰ</v>
          </cell>
          <cell r="G835" t="str">
            <v>ÜLLŐ</v>
          </cell>
          <cell r="H835">
            <v>49.9</v>
          </cell>
          <cell r="I835">
            <v>132</v>
          </cell>
          <cell r="J835" t="str">
            <v>Igen</v>
          </cell>
          <cell r="K835" t="str">
            <v>Naperőmű - PV farm</v>
          </cell>
          <cell r="L835" t="str">
            <v>SOLARPHOTOVO</v>
          </cell>
          <cell r="M835" t="str">
            <v>igen</v>
          </cell>
          <cell r="N835" t="str">
            <v>nem</v>
          </cell>
          <cell r="O835" t="str">
            <v>nem</v>
          </cell>
          <cell r="P835">
            <v>49.9</v>
          </cell>
          <cell r="Q835">
            <v>20.100000000000001</v>
          </cell>
          <cell r="R835" t="str">
            <v>nem</v>
          </cell>
          <cell r="S835">
            <v>0</v>
          </cell>
          <cell r="T835" t="str">
            <v>nem</v>
          </cell>
          <cell r="U835" t="str">
            <v>nem</v>
          </cell>
          <cell r="Y835" t="str">
            <v>ULLO 22P    22.000</v>
          </cell>
          <cell r="AA835" t="str">
            <v>0153/12, 0210/1,2, 0212/1,2, 0205/2,3,4,5,6,7 hrsz</v>
          </cell>
          <cell r="AB835">
            <v>3</v>
          </cell>
          <cell r="AC835" t="str">
            <v>ELMU_511    22.000</v>
          </cell>
          <cell r="AD835">
            <v>48944</v>
          </cell>
          <cell r="AF835">
            <v>52231</v>
          </cell>
          <cell r="BQ835" t="str">
            <v>54/2024 kormány rendelet</v>
          </cell>
        </row>
        <row r="836">
          <cell r="A836" t="str">
            <v>ER-1639</v>
          </cell>
          <cell r="B836" t="str">
            <v>Amaro Solar Kft.</v>
          </cell>
          <cell r="C836" t="str">
            <v>Üllő</v>
          </cell>
          <cell r="D836" t="str">
            <v>kiesett</v>
          </cell>
          <cell r="E836" t="str">
            <v>2029 Q2</v>
          </cell>
          <cell r="F836" t="str">
            <v>ELMŰ</v>
          </cell>
          <cell r="G836" t="str">
            <v>ÜLLŐ</v>
          </cell>
          <cell r="H836">
            <v>20</v>
          </cell>
          <cell r="I836">
            <v>132</v>
          </cell>
          <cell r="J836" t="str">
            <v>Igen</v>
          </cell>
          <cell r="K836" t="str">
            <v>-</v>
          </cell>
          <cell r="L836" t="str">
            <v>BATTERYSTRG</v>
          </cell>
          <cell r="M836" t="str">
            <v>igen</v>
          </cell>
          <cell r="N836" t="str">
            <v>nem</v>
          </cell>
          <cell r="O836" t="str">
            <v>nem</v>
          </cell>
          <cell r="P836">
            <v>49.9</v>
          </cell>
          <cell r="Q836">
            <v>20.100000000000001</v>
          </cell>
          <cell r="R836" t="str">
            <v>nem</v>
          </cell>
          <cell r="S836">
            <v>50</v>
          </cell>
          <cell r="T836" t="str">
            <v>nem</v>
          </cell>
          <cell r="U836" t="str">
            <v>nem</v>
          </cell>
          <cell r="Y836" t="str">
            <v>ULLO 22P    22.000</v>
          </cell>
          <cell r="AA836" t="str">
            <v>0153/12, 0210/1,2, 0212/1,2, 0205/2,3,4,5,6,7 hrsz</v>
          </cell>
          <cell r="AB836">
            <v>3</v>
          </cell>
          <cell r="AC836" t="str">
            <v>ELMU_511    22.000</v>
          </cell>
          <cell r="AD836">
            <v>48944</v>
          </cell>
          <cell r="AE836">
            <v>48944</v>
          </cell>
          <cell r="AF836">
            <v>52231</v>
          </cell>
          <cell r="BQ836" t="str">
            <v>54/2024 kormány rendelet</v>
          </cell>
        </row>
        <row r="837">
          <cell r="A837" t="str">
            <v>ER-1640</v>
          </cell>
          <cell r="B837" t="str">
            <v>CTP Management Hungary Kft.</v>
          </cell>
          <cell r="C837" t="str">
            <v>Biatorbágy</v>
          </cell>
          <cell r="D837" t="str">
            <v>kiesett</v>
          </cell>
          <cell r="E837" t="str">
            <v>2025 Q1</v>
          </cell>
          <cell r="F837" t="str">
            <v>ELMŰ</v>
          </cell>
          <cell r="G837" t="str">
            <v>BIAT</v>
          </cell>
          <cell r="H837">
            <v>1</v>
          </cell>
          <cell r="I837">
            <v>22</v>
          </cell>
          <cell r="J837" t="str">
            <v>Igen</v>
          </cell>
          <cell r="K837" t="str">
            <v>Naperőmű - PV farm</v>
          </cell>
          <cell r="L837" t="str">
            <v>SOLARPHOTOVO</v>
          </cell>
          <cell r="M837" t="str">
            <v>igen</v>
          </cell>
          <cell r="N837" t="str">
            <v>igen</v>
          </cell>
          <cell r="O837" t="str">
            <v>nem</v>
          </cell>
          <cell r="P837">
            <v>1</v>
          </cell>
          <cell r="Q837">
            <v>0</v>
          </cell>
          <cell r="R837" t="str">
            <v>nem</v>
          </cell>
          <cell r="S837">
            <v>0</v>
          </cell>
          <cell r="T837" t="str">
            <v>nem</v>
          </cell>
          <cell r="U837" t="str">
            <v>nem</v>
          </cell>
          <cell r="Y837" t="str">
            <v>BIAT 221    22.000</v>
          </cell>
          <cell r="AA837" t="str">
            <v>7790 hrsz</v>
          </cell>
          <cell r="AB837">
            <v>2</v>
          </cell>
          <cell r="AC837" t="str">
            <v>ELMU_456    22.000</v>
          </cell>
          <cell r="AD837">
            <v>48579</v>
          </cell>
          <cell r="AF837">
            <v>50405</v>
          </cell>
          <cell r="BQ837" t="str">
            <v>54/2024 kormány rendelet</v>
          </cell>
        </row>
        <row r="838">
          <cell r="A838" t="str">
            <v>ER-1641</v>
          </cell>
          <cell r="B838" t="str">
            <v>HAM-BAU Kft.</v>
          </cell>
          <cell r="C838" t="str">
            <v>Pusztazámor</v>
          </cell>
          <cell r="D838" t="str">
            <v>kiesett</v>
          </cell>
          <cell r="E838" t="str">
            <v>2025 Q1</v>
          </cell>
          <cell r="F838" t="str">
            <v>ELMŰ</v>
          </cell>
          <cell r="G838" t="str">
            <v>ÉRD</v>
          </cell>
          <cell r="H838">
            <v>5</v>
          </cell>
          <cell r="I838">
            <v>22</v>
          </cell>
          <cell r="J838" t="str">
            <v>Igen</v>
          </cell>
          <cell r="K838" t="str">
            <v>Gázmotor</v>
          </cell>
          <cell r="L838" t="str">
            <v>OTHERNONRES</v>
          </cell>
          <cell r="M838" t="str">
            <v>igen</v>
          </cell>
          <cell r="N838" t="str">
            <v>nem</v>
          </cell>
          <cell r="O838" t="str">
            <v>nem</v>
          </cell>
          <cell r="P838">
            <v>5</v>
          </cell>
          <cell r="Q838">
            <v>0.1</v>
          </cell>
          <cell r="R838" t="str">
            <v>nem</v>
          </cell>
          <cell r="S838">
            <v>0</v>
          </cell>
          <cell r="T838" t="str">
            <v>nem</v>
          </cell>
          <cell r="U838" t="str">
            <v>nem</v>
          </cell>
          <cell r="Y838" t="str">
            <v>ERD  221    22.000</v>
          </cell>
          <cell r="AA838" t="str">
            <v>060/2 hrsz</v>
          </cell>
          <cell r="AB838">
            <v>1</v>
          </cell>
          <cell r="AC838" t="str">
            <v>ELMU_151    22.000</v>
          </cell>
          <cell r="AD838">
            <v>47483</v>
          </cell>
          <cell r="AE838">
            <v>47483</v>
          </cell>
          <cell r="AF838">
            <v>50040</v>
          </cell>
          <cell r="BQ838" t="str">
            <v>54/2024 kormány rendelet</v>
          </cell>
        </row>
        <row r="839">
          <cell r="A839" t="str">
            <v>ER-1642</v>
          </cell>
          <cell r="B839" t="str">
            <v>FEH Solar One Kft.</v>
          </cell>
          <cell r="C839" t="str">
            <v>Páty</v>
          </cell>
          <cell r="D839" t="str">
            <v>kiesett</v>
          </cell>
          <cell r="E839" t="str">
            <v>2025 Q1</v>
          </cell>
          <cell r="F839" t="str">
            <v>ELMŰ</v>
          </cell>
          <cell r="G839" t="str">
            <v>PÁTY</v>
          </cell>
          <cell r="H839">
            <v>1.5</v>
          </cell>
          <cell r="I839">
            <v>22</v>
          </cell>
          <cell r="J839" t="str">
            <v>Igen</v>
          </cell>
          <cell r="K839" t="str">
            <v>Naperőmű - PV farm</v>
          </cell>
          <cell r="L839" t="str">
            <v>SOLARPHOTOVO</v>
          </cell>
          <cell r="M839" t="str">
            <v>igen</v>
          </cell>
          <cell r="N839" t="str">
            <v>nem</v>
          </cell>
          <cell r="O839" t="str">
            <v>nem</v>
          </cell>
          <cell r="P839">
            <v>2</v>
          </cell>
          <cell r="Q839">
            <v>0.01</v>
          </cell>
          <cell r="R839" t="str">
            <v>nem</v>
          </cell>
          <cell r="S839">
            <v>0</v>
          </cell>
          <cell r="T839" t="str">
            <v>nem</v>
          </cell>
          <cell r="U839" t="str">
            <v>nem</v>
          </cell>
          <cell r="Y839" t="str">
            <v>PATY 221    22.000</v>
          </cell>
          <cell r="AA839" t="str">
            <v>4468/8 hrsz</v>
          </cell>
          <cell r="AB839" t="str">
            <v>2B</v>
          </cell>
          <cell r="AC839" t="str">
            <v>ELMU_457    22.000</v>
          </cell>
          <cell r="AD839">
            <v>48944</v>
          </cell>
          <cell r="AF839">
            <v>50405</v>
          </cell>
          <cell r="BQ839" t="str">
            <v>54/2024 kormány rendelet</v>
          </cell>
        </row>
        <row r="840">
          <cell r="A840" t="str">
            <v>ER-1642</v>
          </cell>
          <cell r="B840" t="str">
            <v>FEH Solar One Kft.</v>
          </cell>
          <cell r="C840" t="str">
            <v>Páty</v>
          </cell>
          <cell r="D840" t="str">
            <v>kiesett</v>
          </cell>
          <cell r="E840" t="str">
            <v>2025 Q1</v>
          </cell>
          <cell r="F840" t="str">
            <v>ELMŰ</v>
          </cell>
          <cell r="G840" t="str">
            <v>PÁTY</v>
          </cell>
          <cell r="H840">
            <v>0.5</v>
          </cell>
          <cell r="I840">
            <v>22</v>
          </cell>
          <cell r="J840" t="str">
            <v>Igen</v>
          </cell>
          <cell r="K840" t="str">
            <v>-</v>
          </cell>
          <cell r="L840" t="str">
            <v>BATTERYSTRG</v>
          </cell>
          <cell r="M840" t="str">
            <v>igen</v>
          </cell>
          <cell r="N840" t="str">
            <v>nem</v>
          </cell>
          <cell r="O840" t="str">
            <v>nem</v>
          </cell>
          <cell r="P840">
            <v>2</v>
          </cell>
          <cell r="Q840">
            <v>0.01</v>
          </cell>
          <cell r="R840" t="str">
            <v>nem</v>
          </cell>
          <cell r="S840">
            <v>1</v>
          </cell>
          <cell r="T840" t="str">
            <v>nem</v>
          </cell>
          <cell r="U840" t="str">
            <v>nem</v>
          </cell>
          <cell r="Y840" t="str">
            <v>PATY 221    22.000</v>
          </cell>
          <cell r="AA840" t="str">
            <v>4468/8 hrsz</v>
          </cell>
          <cell r="AB840" t="str">
            <v>2B</v>
          </cell>
          <cell r="AC840" t="str">
            <v>ELMU_457    22.000</v>
          </cell>
          <cell r="AD840">
            <v>48944</v>
          </cell>
          <cell r="AF840">
            <v>50405</v>
          </cell>
          <cell r="BQ840" t="str">
            <v>54/2024 kormány rendelet</v>
          </cell>
        </row>
        <row r="841">
          <cell r="A841" t="str">
            <v>ER-1643</v>
          </cell>
          <cell r="B841" t="str">
            <v>FEH Solar One Kft.</v>
          </cell>
          <cell r="C841" t="str">
            <v>Páty</v>
          </cell>
          <cell r="D841" t="str">
            <v>kiesett</v>
          </cell>
          <cell r="E841" t="str">
            <v>2025 Q1</v>
          </cell>
          <cell r="F841" t="str">
            <v>ELMŰ</v>
          </cell>
          <cell r="G841" t="str">
            <v>PÁTY</v>
          </cell>
          <cell r="H841">
            <v>1.6</v>
          </cell>
          <cell r="I841">
            <v>22</v>
          </cell>
          <cell r="J841" t="str">
            <v>Igen</v>
          </cell>
          <cell r="K841" t="str">
            <v>Naperőmű - PV farm</v>
          </cell>
          <cell r="L841" t="str">
            <v>SOLARPHOTOVO</v>
          </cell>
          <cell r="M841" t="str">
            <v>igen</v>
          </cell>
          <cell r="N841" t="str">
            <v>nem</v>
          </cell>
          <cell r="O841" t="str">
            <v>nem</v>
          </cell>
          <cell r="P841">
            <v>2</v>
          </cell>
          <cell r="Q841">
            <v>0.01</v>
          </cell>
          <cell r="R841" t="str">
            <v>nem</v>
          </cell>
          <cell r="S841">
            <v>0</v>
          </cell>
          <cell r="T841" t="str">
            <v>nem</v>
          </cell>
          <cell r="U841" t="str">
            <v>nem</v>
          </cell>
          <cell r="Y841" t="str">
            <v>PATY 221    22.000</v>
          </cell>
          <cell r="AA841" t="str">
            <v>4468/4 hrsz</v>
          </cell>
          <cell r="AB841" t="str">
            <v>2B</v>
          </cell>
          <cell r="AC841" t="str">
            <v>ELMU_458    22.000</v>
          </cell>
          <cell r="AD841">
            <v>48944</v>
          </cell>
          <cell r="AF841">
            <v>50405</v>
          </cell>
          <cell r="BQ841" t="str">
            <v>54/2024 kormány rendelet</v>
          </cell>
        </row>
        <row r="842">
          <cell r="A842" t="str">
            <v>ER-1643</v>
          </cell>
          <cell r="B842" t="str">
            <v>FEH Solar One Kft.</v>
          </cell>
          <cell r="C842" t="str">
            <v>Páty</v>
          </cell>
          <cell r="D842" t="str">
            <v>kiesett</v>
          </cell>
          <cell r="E842" t="str">
            <v>2025 Q1</v>
          </cell>
          <cell r="F842" t="str">
            <v>ELMŰ</v>
          </cell>
          <cell r="G842" t="str">
            <v>PÁTY</v>
          </cell>
          <cell r="H842">
            <v>0.5</v>
          </cell>
          <cell r="I842">
            <v>22</v>
          </cell>
          <cell r="J842" t="str">
            <v>Igen</v>
          </cell>
          <cell r="K842" t="str">
            <v>-</v>
          </cell>
          <cell r="L842" t="str">
            <v>BATTERYSTRG</v>
          </cell>
          <cell r="M842" t="str">
            <v>igen</v>
          </cell>
          <cell r="N842" t="str">
            <v>nem</v>
          </cell>
          <cell r="O842" t="str">
            <v>nem</v>
          </cell>
          <cell r="P842">
            <v>2</v>
          </cell>
          <cell r="Q842">
            <v>0.01</v>
          </cell>
          <cell r="R842" t="str">
            <v>nem</v>
          </cell>
          <cell r="S842">
            <v>1</v>
          </cell>
          <cell r="T842" t="str">
            <v>nem</v>
          </cell>
          <cell r="U842" t="str">
            <v>nem</v>
          </cell>
          <cell r="Y842" t="str">
            <v>PATY 221    22.000</v>
          </cell>
          <cell r="AA842" t="str">
            <v>4468/4 hrsz</v>
          </cell>
          <cell r="AB842" t="str">
            <v>2B</v>
          </cell>
          <cell r="AC842" t="str">
            <v>ELMU_458    22.000</v>
          </cell>
          <cell r="AD842">
            <v>48944</v>
          </cell>
          <cell r="AF842">
            <v>50405</v>
          </cell>
          <cell r="BQ842" t="str">
            <v>54/2024 kormány rendelet</v>
          </cell>
        </row>
        <row r="843">
          <cell r="A843" t="str">
            <v>ER-1644</v>
          </cell>
          <cell r="B843" t="str">
            <v>FEH Solar One Kft.</v>
          </cell>
          <cell r="C843" t="str">
            <v>Páty</v>
          </cell>
          <cell r="D843" t="str">
            <v>kiesett</v>
          </cell>
          <cell r="E843" t="str">
            <v>2025 Q1</v>
          </cell>
          <cell r="F843" t="str">
            <v>ELMŰ</v>
          </cell>
          <cell r="G843" t="str">
            <v>PÁTY</v>
          </cell>
          <cell r="H843">
            <v>1.5</v>
          </cell>
          <cell r="I843">
            <v>22</v>
          </cell>
          <cell r="J843" t="str">
            <v>Igen</v>
          </cell>
          <cell r="K843" t="str">
            <v>Naperőmű - PV farm</v>
          </cell>
          <cell r="L843" t="str">
            <v>SOLARPHOTOVO</v>
          </cell>
          <cell r="M843" t="str">
            <v>igen</v>
          </cell>
          <cell r="N843" t="str">
            <v>nem</v>
          </cell>
          <cell r="O843" t="str">
            <v>nem</v>
          </cell>
          <cell r="P843">
            <v>2</v>
          </cell>
          <cell r="Q843">
            <v>0.01</v>
          </cell>
          <cell r="R843" t="str">
            <v>nem</v>
          </cell>
          <cell r="S843">
            <v>0</v>
          </cell>
          <cell r="T843" t="str">
            <v>nem</v>
          </cell>
          <cell r="U843" t="str">
            <v>nem</v>
          </cell>
          <cell r="Y843" t="str">
            <v>PATY 221    22.000</v>
          </cell>
          <cell r="AA843" t="str">
            <v>4468/2 hrsz</v>
          </cell>
          <cell r="AB843" t="str">
            <v>2B</v>
          </cell>
          <cell r="AC843" t="str">
            <v>ELMU_459    22.000</v>
          </cell>
          <cell r="AD843">
            <v>48944</v>
          </cell>
          <cell r="AF843">
            <v>50405</v>
          </cell>
          <cell r="BQ843" t="str">
            <v>54/2024 kormány rendelet</v>
          </cell>
        </row>
        <row r="844">
          <cell r="A844" t="str">
            <v>ER-1644</v>
          </cell>
          <cell r="B844" t="str">
            <v>FEH Solar One Kft.</v>
          </cell>
          <cell r="C844" t="str">
            <v>Páty</v>
          </cell>
          <cell r="D844" t="str">
            <v>kiesett</v>
          </cell>
          <cell r="E844" t="str">
            <v>2025 Q1</v>
          </cell>
          <cell r="F844" t="str">
            <v>ELMŰ</v>
          </cell>
          <cell r="G844" t="str">
            <v>PÁTY</v>
          </cell>
          <cell r="H844">
            <v>0.5</v>
          </cell>
          <cell r="I844">
            <v>22</v>
          </cell>
          <cell r="J844" t="str">
            <v>Igen</v>
          </cell>
          <cell r="K844" t="str">
            <v>-</v>
          </cell>
          <cell r="L844" t="str">
            <v>BATTERYSTRG</v>
          </cell>
          <cell r="M844" t="str">
            <v>igen</v>
          </cell>
          <cell r="N844" t="str">
            <v>nem</v>
          </cell>
          <cell r="O844" t="str">
            <v>nem</v>
          </cell>
          <cell r="P844">
            <v>2</v>
          </cell>
          <cell r="Q844">
            <v>0.01</v>
          </cell>
          <cell r="R844" t="str">
            <v>nem</v>
          </cell>
          <cell r="S844">
            <v>1</v>
          </cell>
          <cell r="T844" t="str">
            <v>nem</v>
          </cell>
          <cell r="U844" t="str">
            <v>nem</v>
          </cell>
          <cell r="Y844" t="str">
            <v>PATY 221    22.000</v>
          </cell>
          <cell r="AA844" t="str">
            <v>4468/2 hrsz</v>
          </cell>
          <cell r="AB844" t="str">
            <v>2B</v>
          </cell>
          <cell r="AC844" t="str">
            <v>ELMU_459    22.000</v>
          </cell>
          <cell r="AD844">
            <v>48944</v>
          </cell>
          <cell r="AF844">
            <v>50405</v>
          </cell>
          <cell r="BQ844" t="str">
            <v>54/2024 kormány rendelet</v>
          </cell>
        </row>
      </sheetData>
      <sheetData sheetId="1"/>
      <sheetData sheetId="2"/>
      <sheetData sheetId="3">
        <row r="4">
          <cell r="C4" t="str">
            <v>SOLARPHOTOVO</v>
          </cell>
          <cell r="D4" t="str">
            <v>WINDONSHORE</v>
          </cell>
          <cell r="E4" t="str">
            <v>BATTERYSTRG</v>
          </cell>
          <cell r="F4" t="str">
            <v>HYDRORANPOND</v>
          </cell>
          <cell r="G4" t="str">
            <v>OTHERRES</v>
          </cell>
          <cell r="H4" t="str">
            <v>LIGHTOIL</v>
          </cell>
          <cell r="I4" t="str">
            <v>GASCCGTOLD1</v>
          </cell>
          <cell r="J4" t="str">
            <v>OTHERNONRES</v>
          </cell>
        </row>
        <row r="5">
          <cell r="B5">
            <v>112311300001</v>
          </cell>
        </row>
        <row r="6">
          <cell r="B6">
            <v>112311300002</v>
          </cell>
        </row>
        <row r="7">
          <cell r="B7">
            <v>112311300007</v>
          </cell>
        </row>
        <row r="8">
          <cell r="B8">
            <v>112311300008</v>
          </cell>
        </row>
        <row r="9">
          <cell r="B9">
            <v>112311300009</v>
          </cell>
        </row>
        <row r="10">
          <cell r="B10">
            <v>112311300010</v>
          </cell>
        </row>
        <row r="11">
          <cell r="B11">
            <v>112311300011</v>
          </cell>
        </row>
        <row r="12">
          <cell r="B12">
            <v>112311300012</v>
          </cell>
        </row>
        <row r="13">
          <cell r="B13">
            <v>112311300013</v>
          </cell>
        </row>
        <row r="14">
          <cell r="B14">
            <v>112311300014</v>
          </cell>
        </row>
        <row r="15">
          <cell r="B15">
            <v>112311300015</v>
          </cell>
        </row>
        <row r="16">
          <cell r="B16">
            <v>112311300016</v>
          </cell>
        </row>
        <row r="17">
          <cell r="B17">
            <v>112311300017</v>
          </cell>
        </row>
        <row r="18">
          <cell r="B18">
            <v>112311300018</v>
          </cell>
        </row>
        <row r="19">
          <cell r="B19">
            <v>112311300019</v>
          </cell>
        </row>
        <row r="20">
          <cell r="B20">
            <v>112311300020</v>
          </cell>
        </row>
        <row r="21">
          <cell r="B21">
            <v>112311300021</v>
          </cell>
        </row>
        <row r="22">
          <cell r="B22">
            <v>112311300022</v>
          </cell>
        </row>
        <row r="23">
          <cell r="B23">
            <v>112311300023</v>
          </cell>
        </row>
        <row r="24">
          <cell r="B24">
            <v>112311300024</v>
          </cell>
        </row>
        <row r="25">
          <cell r="B25">
            <v>112311300025</v>
          </cell>
        </row>
        <row r="26">
          <cell r="B26">
            <v>112311300026</v>
          </cell>
        </row>
        <row r="27">
          <cell r="B27">
            <v>112311300027</v>
          </cell>
        </row>
        <row r="28">
          <cell r="B28">
            <v>112311300028</v>
          </cell>
        </row>
        <row r="29">
          <cell r="B29">
            <v>112311300029</v>
          </cell>
        </row>
        <row r="30">
          <cell r="B30">
            <v>112311300030</v>
          </cell>
        </row>
        <row r="31">
          <cell r="B31">
            <v>112311300031</v>
          </cell>
        </row>
        <row r="32">
          <cell r="B32">
            <v>112311300032</v>
          </cell>
        </row>
        <row r="33">
          <cell r="B33">
            <v>112311300033</v>
          </cell>
        </row>
        <row r="34">
          <cell r="B34">
            <v>112311300034</v>
          </cell>
        </row>
        <row r="35">
          <cell r="B35">
            <v>112311300035</v>
          </cell>
        </row>
        <row r="36">
          <cell r="B36">
            <v>112311300036</v>
          </cell>
        </row>
        <row r="37">
          <cell r="B37">
            <v>112311300037</v>
          </cell>
        </row>
        <row r="38">
          <cell r="B38">
            <v>112311300038</v>
          </cell>
        </row>
        <row r="39">
          <cell r="B39">
            <v>112311300039</v>
          </cell>
        </row>
        <row r="40">
          <cell r="B40">
            <v>112311300040</v>
          </cell>
        </row>
        <row r="41">
          <cell r="B41">
            <v>112311300041</v>
          </cell>
        </row>
        <row r="42">
          <cell r="B42">
            <v>112311300042</v>
          </cell>
        </row>
        <row r="43">
          <cell r="B43">
            <v>112311300043</v>
          </cell>
        </row>
        <row r="44">
          <cell r="B44">
            <v>112311300044</v>
          </cell>
        </row>
        <row r="45">
          <cell r="B45">
            <v>112311300045</v>
          </cell>
        </row>
        <row r="46">
          <cell r="B46">
            <v>112311300046</v>
          </cell>
        </row>
        <row r="47">
          <cell r="B47">
            <v>112311300047</v>
          </cell>
        </row>
        <row r="48">
          <cell r="B48">
            <v>112311300048</v>
          </cell>
        </row>
        <row r="49">
          <cell r="B49">
            <v>112311300049</v>
          </cell>
        </row>
        <row r="50">
          <cell r="B50">
            <v>112311300050</v>
          </cell>
        </row>
        <row r="51">
          <cell r="B51">
            <v>112311300051</v>
          </cell>
        </row>
        <row r="52">
          <cell r="B52">
            <v>112311300052</v>
          </cell>
        </row>
        <row r="53">
          <cell r="B53">
            <v>112311300053</v>
          </cell>
        </row>
        <row r="54">
          <cell r="B54">
            <v>112311300054</v>
          </cell>
        </row>
        <row r="55">
          <cell r="B55">
            <v>112311300055</v>
          </cell>
        </row>
        <row r="56">
          <cell r="B56">
            <v>112311300056</v>
          </cell>
        </row>
        <row r="57">
          <cell r="B57">
            <v>112311300057</v>
          </cell>
        </row>
        <row r="58">
          <cell r="B58">
            <v>112311300058</v>
          </cell>
        </row>
        <row r="59">
          <cell r="B59">
            <v>112311300059</v>
          </cell>
        </row>
        <row r="60">
          <cell r="B60">
            <v>112311300060</v>
          </cell>
        </row>
        <row r="61">
          <cell r="B61">
            <v>112311300061</v>
          </cell>
        </row>
        <row r="62">
          <cell r="B62">
            <v>112311300062</v>
          </cell>
        </row>
        <row r="63">
          <cell r="B63">
            <v>112311300063</v>
          </cell>
        </row>
        <row r="64">
          <cell r="B64">
            <v>112311300064</v>
          </cell>
        </row>
        <row r="65">
          <cell r="B65">
            <v>112311300065</v>
          </cell>
        </row>
        <row r="66">
          <cell r="B66">
            <v>112311300066</v>
          </cell>
        </row>
        <row r="67">
          <cell r="B67">
            <v>112311300067</v>
          </cell>
        </row>
        <row r="68">
          <cell r="B68">
            <v>112311300068</v>
          </cell>
        </row>
        <row r="69">
          <cell r="B69" t="str">
            <v>TITASZ-3649</v>
          </cell>
        </row>
        <row r="70">
          <cell r="B70" t="str">
            <v>TITASZ-3650</v>
          </cell>
        </row>
        <row r="71">
          <cell r="B71" t="str">
            <v>TITASZ-3651</v>
          </cell>
        </row>
        <row r="72">
          <cell r="B72" t="str">
            <v>TITASZ-3652</v>
          </cell>
        </row>
        <row r="73">
          <cell r="B73" t="str">
            <v>TITASZ-3653</v>
          </cell>
        </row>
        <row r="74">
          <cell r="B74" t="str">
            <v>TITASZ-3654</v>
          </cell>
        </row>
        <row r="75">
          <cell r="B75" t="str">
            <v>TITASZ-3655</v>
          </cell>
        </row>
        <row r="76">
          <cell r="B76" t="str">
            <v>TITASZ-3656</v>
          </cell>
        </row>
        <row r="77">
          <cell r="B77" t="str">
            <v>TITASZ-3657</v>
          </cell>
        </row>
        <row r="78">
          <cell r="B78" t="str">
            <v>TITASZ-3658</v>
          </cell>
        </row>
        <row r="79">
          <cell r="B79" t="str">
            <v>TITASZ-3659</v>
          </cell>
        </row>
        <row r="80">
          <cell r="B80" t="str">
            <v>TITASZ-3660</v>
          </cell>
        </row>
        <row r="81">
          <cell r="B81" t="str">
            <v>TITASZ-3661</v>
          </cell>
        </row>
        <row r="82">
          <cell r="B82" t="str">
            <v>TITASZ-3662</v>
          </cell>
        </row>
        <row r="83">
          <cell r="B83" t="str">
            <v>TITASZ-3663</v>
          </cell>
        </row>
        <row r="84">
          <cell r="B84" t="str">
            <v>TITASZ-3664</v>
          </cell>
        </row>
        <row r="85">
          <cell r="B85" t="str">
            <v>TITASZ-3665</v>
          </cell>
        </row>
        <row r="86">
          <cell r="B86" t="str">
            <v>TITASZ-3666</v>
          </cell>
        </row>
        <row r="87">
          <cell r="B87" t="str">
            <v>TITASZ-3667</v>
          </cell>
        </row>
        <row r="88">
          <cell r="B88" t="str">
            <v>TITASZ-3668</v>
          </cell>
        </row>
        <row r="89">
          <cell r="B89" t="str">
            <v>TITASZ-3669</v>
          </cell>
        </row>
        <row r="90">
          <cell r="B90" t="str">
            <v>TITASZ-3670</v>
          </cell>
        </row>
        <row r="91">
          <cell r="B91" t="str">
            <v>TITASZ-3671</v>
          </cell>
        </row>
        <row r="92">
          <cell r="B92" t="str">
            <v>TITASZ-3672</v>
          </cell>
        </row>
        <row r="93">
          <cell r="B93" t="str">
            <v>TITASZ-3673</v>
          </cell>
        </row>
        <row r="94">
          <cell r="B94" t="str">
            <v>TITASZ-3674</v>
          </cell>
        </row>
        <row r="95">
          <cell r="B95" t="str">
            <v>TITASZ-3675</v>
          </cell>
        </row>
        <row r="96">
          <cell r="B96" t="str">
            <v>TITASZ-3676</v>
          </cell>
        </row>
        <row r="97">
          <cell r="B97" t="str">
            <v>TITASZ-3677</v>
          </cell>
        </row>
        <row r="98">
          <cell r="B98" t="str">
            <v>TITASZ-3678</v>
          </cell>
        </row>
        <row r="99">
          <cell r="B99" t="str">
            <v>TITASZ-3679</v>
          </cell>
        </row>
        <row r="100">
          <cell r="B100" t="str">
            <v>TITASZ-3680</v>
          </cell>
        </row>
        <row r="101">
          <cell r="B101" t="str">
            <v>TITASZ-3681</v>
          </cell>
        </row>
        <row r="102">
          <cell r="B102" t="str">
            <v>TITASZ-3682</v>
          </cell>
        </row>
        <row r="103">
          <cell r="B103" t="str">
            <v>TITASZ-3683</v>
          </cell>
        </row>
        <row r="104">
          <cell r="B104" t="str">
            <v>TITASZ-3684</v>
          </cell>
        </row>
        <row r="105">
          <cell r="B105" t="str">
            <v>TITASZ-3685</v>
          </cell>
        </row>
        <row r="106">
          <cell r="B106" t="str">
            <v>TITASZ-3686</v>
          </cell>
        </row>
        <row r="107">
          <cell r="B107" t="str">
            <v>TITASZ-3687</v>
          </cell>
        </row>
        <row r="108">
          <cell r="B108" t="str">
            <v>TITASZ-3688</v>
          </cell>
        </row>
        <row r="109">
          <cell r="B109" t="str">
            <v>TITASZ-3689</v>
          </cell>
        </row>
        <row r="110">
          <cell r="B110" t="str">
            <v>TITASZ-3690</v>
          </cell>
        </row>
        <row r="111">
          <cell r="B111" t="str">
            <v>TITASZ-3691</v>
          </cell>
        </row>
        <row r="112">
          <cell r="B112" t="str">
            <v>TITASZ-3692</v>
          </cell>
        </row>
        <row r="113">
          <cell r="B113" t="str">
            <v>TITASZ-3693</v>
          </cell>
        </row>
        <row r="114">
          <cell r="B114" t="str">
            <v>TITASZ-3694</v>
          </cell>
        </row>
        <row r="115">
          <cell r="B115" t="str">
            <v>TITASZ-3695</v>
          </cell>
        </row>
        <row r="116">
          <cell r="B116" t="str">
            <v>TITASZ-3696</v>
          </cell>
        </row>
        <row r="117">
          <cell r="B117" t="str">
            <v>TITASZ-3697</v>
          </cell>
        </row>
        <row r="118">
          <cell r="B118" t="str">
            <v>TITASZ-3698</v>
          </cell>
        </row>
        <row r="119">
          <cell r="B119" t="str">
            <v>TITASZ-3699</v>
          </cell>
        </row>
        <row r="120">
          <cell r="B120" t="str">
            <v>TITASZ-3700</v>
          </cell>
        </row>
        <row r="121">
          <cell r="B121" t="str">
            <v>TITASZ-3701</v>
          </cell>
        </row>
        <row r="122">
          <cell r="B122" t="str">
            <v>TITASZ-3702</v>
          </cell>
        </row>
        <row r="123">
          <cell r="B123" t="str">
            <v>TITASZ-3703</v>
          </cell>
        </row>
        <row r="124">
          <cell r="B124" t="str">
            <v>TITASZ-3704</v>
          </cell>
        </row>
        <row r="125">
          <cell r="B125" t="str">
            <v>TITASZ-3705</v>
          </cell>
        </row>
        <row r="126">
          <cell r="B126" t="str">
            <v>TITASZ-3706</v>
          </cell>
        </row>
        <row r="127">
          <cell r="B127" t="str">
            <v>TITASZ-3707</v>
          </cell>
        </row>
        <row r="128">
          <cell r="B128" t="str">
            <v>TITASZ-3708</v>
          </cell>
        </row>
        <row r="129">
          <cell r="B129" t="str">
            <v>TITASZ-3709</v>
          </cell>
        </row>
        <row r="130">
          <cell r="B130" t="str">
            <v>TITASZ-3710</v>
          </cell>
        </row>
        <row r="131">
          <cell r="B131" t="str">
            <v>TITASZ-3711</v>
          </cell>
        </row>
        <row r="132">
          <cell r="B132" t="str">
            <v>TITASZ-3712</v>
          </cell>
        </row>
        <row r="133">
          <cell r="B133" t="str">
            <v>TITASZ-3713</v>
          </cell>
        </row>
        <row r="134">
          <cell r="B134" t="str">
            <v>TITASZ-3714</v>
          </cell>
        </row>
        <row r="135">
          <cell r="B135" t="str">
            <v>TITASZ-3715</v>
          </cell>
        </row>
        <row r="136">
          <cell r="B136" t="str">
            <v>TITASZ-3716</v>
          </cell>
        </row>
        <row r="137">
          <cell r="B137" t="str">
            <v>TITASZ-3717</v>
          </cell>
        </row>
        <row r="138">
          <cell r="B138" t="str">
            <v>TITASZ-3718</v>
          </cell>
        </row>
        <row r="139">
          <cell r="B139" t="str">
            <v>TITASZ-3719</v>
          </cell>
        </row>
        <row r="140">
          <cell r="B140" t="str">
            <v>TITASZ-3720</v>
          </cell>
        </row>
        <row r="141">
          <cell r="B141" t="str">
            <v>TITASZ-3721</v>
          </cell>
        </row>
        <row r="142">
          <cell r="B142" t="str">
            <v>TITASZ-3722</v>
          </cell>
        </row>
        <row r="143">
          <cell r="B143" t="str">
            <v>TITASZ-3723</v>
          </cell>
        </row>
        <row r="144">
          <cell r="B144" t="str">
            <v>TITASZ-3724</v>
          </cell>
        </row>
        <row r="145">
          <cell r="B145" t="str">
            <v>TITASZ-3725</v>
          </cell>
        </row>
        <row r="146">
          <cell r="B146" t="str">
            <v>TITASZ-3726</v>
          </cell>
        </row>
        <row r="147">
          <cell r="B147" t="str">
            <v>TITASZ-3727</v>
          </cell>
        </row>
        <row r="148">
          <cell r="B148" t="str">
            <v>TITASZ-3728</v>
          </cell>
        </row>
        <row r="149">
          <cell r="B149" t="str">
            <v>TITASZ-3729</v>
          </cell>
        </row>
        <row r="150">
          <cell r="B150" t="str">
            <v>TITASZ-3730</v>
          </cell>
        </row>
        <row r="151">
          <cell r="B151" t="str">
            <v>TITASZ-3731</v>
          </cell>
        </row>
        <row r="152">
          <cell r="B152" t="str">
            <v>TITASZ-3732</v>
          </cell>
        </row>
        <row r="153">
          <cell r="B153" t="str">
            <v>TITASZ-3733</v>
          </cell>
        </row>
        <row r="154">
          <cell r="B154" t="str">
            <v>TITASZ-3734</v>
          </cell>
        </row>
        <row r="155">
          <cell r="B155" t="str">
            <v>TITASZ-3735</v>
          </cell>
        </row>
        <row r="156">
          <cell r="B156" t="str">
            <v>TITASZ-3736</v>
          </cell>
        </row>
        <row r="157">
          <cell r="B157" t="str">
            <v>TITASZ-3737</v>
          </cell>
        </row>
        <row r="158">
          <cell r="B158" t="str">
            <v>TITASZ-3738</v>
          </cell>
        </row>
        <row r="159">
          <cell r="B159" t="str">
            <v>TITASZ-3739</v>
          </cell>
        </row>
        <row r="160">
          <cell r="B160" t="str">
            <v>TITASZ-3740</v>
          </cell>
        </row>
        <row r="161">
          <cell r="B161" t="str">
            <v>TITASZ-3741</v>
          </cell>
        </row>
        <row r="162">
          <cell r="B162" t="str">
            <v>TITASZ-3742</v>
          </cell>
        </row>
        <row r="163">
          <cell r="B163" t="str">
            <v>TITASZ-3743</v>
          </cell>
        </row>
        <row r="164">
          <cell r="B164" t="str">
            <v>TITASZ-3744</v>
          </cell>
        </row>
        <row r="165">
          <cell r="B165" t="str">
            <v>TITASZ-3745</v>
          </cell>
        </row>
        <row r="166">
          <cell r="B166" t="str">
            <v>TITASZ-3746</v>
          </cell>
        </row>
        <row r="167">
          <cell r="B167" t="str">
            <v>TITASZ-3747</v>
          </cell>
        </row>
        <row r="168">
          <cell r="B168" t="str">
            <v>TITASZ-3748</v>
          </cell>
        </row>
        <row r="169">
          <cell r="B169" t="str">
            <v>TITASZ-3749</v>
          </cell>
        </row>
        <row r="170">
          <cell r="B170" t="str">
            <v>TITASZ-3750</v>
          </cell>
        </row>
        <row r="171">
          <cell r="B171" t="str">
            <v>TITASZ-3751</v>
          </cell>
        </row>
        <row r="172">
          <cell r="B172" t="str">
            <v>TITASZ-3752</v>
          </cell>
        </row>
        <row r="173">
          <cell r="B173" t="str">
            <v>TITASZ-3753</v>
          </cell>
        </row>
        <row r="174">
          <cell r="B174" t="str">
            <v>TITASZ-3754</v>
          </cell>
        </row>
        <row r="175">
          <cell r="B175" t="str">
            <v>TITASZ-3755</v>
          </cell>
        </row>
        <row r="176">
          <cell r="B176" t="str">
            <v>TITASZ-3756</v>
          </cell>
        </row>
        <row r="177">
          <cell r="B177" t="str">
            <v>TITASZ-3757</v>
          </cell>
        </row>
        <row r="178">
          <cell r="B178" t="str">
            <v>TITASZ-3758</v>
          </cell>
        </row>
        <row r="179">
          <cell r="B179" t="str">
            <v>TITASZ-3759</v>
          </cell>
        </row>
        <row r="180">
          <cell r="B180" t="str">
            <v>TITASZ-3760</v>
          </cell>
        </row>
        <row r="181">
          <cell r="B181" t="str">
            <v>TITASZ-3761</v>
          </cell>
        </row>
        <row r="182">
          <cell r="B182" t="str">
            <v>TITASZ-3762</v>
          </cell>
        </row>
        <row r="183">
          <cell r="B183" t="str">
            <v>TITASZ-3763</v>
          </cell>
        </row>
        <row r="184">
          <cell r="B184" t="str">
            <v>TITASZ-3764</v>
          </cell>
        </row>
        <row r="185">
          <cell r="B185" t="str">
            <v>TITASZ-3765</v>
          </cell>
        </row>
        <row r="186">
          <cell r="B186" t="str">
            <v>TITASZ-3766</v>
          </cell>
        </row>
        <row r="187">
          <cell r="B187" t="str">
            <v>TITASZ-3767</v>
          </cell>
        </row>
        <row r="188">
          <cell r="B188" t="str">
            <v>KE-1420</v>
          </cell>
        </row>
        <row r="189">
          <cell r="B189" t="str">
            <v>KE-1421</v>
          </cell>
        </row>
        <row r="190">
          <cell r="B190" t="str">
            <v>KE-1422</v>
          </cell>
        </row>
        <row r="191">
          <cell r="B191" t="str">
            <v>KE-1423</v>
          </cell>
        </row>
        <row r="192">
          <cell r="B192" t="str">
            <v>KE-1424</v>
          </cell>
        </row>
        <row r="193">
          <cell r="B193" t="str">
            <v>KE-1425</v>
          </cell>
        </row>
        <row r="194">
          <cell r="B194" t="str">
            <v>KE-1426</v>
          </cell>
        </row>
        <row r="195">
          <cell r="B195" t="str">
            <v>KE-1427</v>
          </cell>
        </row>
        <row r="196">
          <cell r="B196" t="str">
            <v>KE-1444</v>
          </cell>
        </row>
        <row r="197">
          <cell r="B197" t="str">
            <v>KE-1445</v>
          </cell>
        </row>
        <row r="198">
          <cell r="B198" t="str">
            <v>KE-1446</v>
          </cell>
        </row>
        <row r="199">
          <cell r="B199" t="str">
            <v>KE-1447</v>
          </cell>
        </row>
        <row r="200">
          <cell r="B200" t="str">
            <v>KE-1448</v>
          </cell>
        </row>
        <row r="201">
          <cell r="B201" t="str">
            <v>KE-1449</v>
          </cell>
        </row>
        <row r="202">
          <cell r="B202" t="str">
            <v>KE-1450</v>
          </cell>
        </row>
        <row r="203">
          <cell r="B203" t="str">
            <v>KE-1451</v>
          </cell>
        </row>
        <row r="204">
          <cell r="B204" t="str">
            <v>KE-1452</v>
          </cell>
        </row>
        <row r="205">
          <cell r="B205" t="str">
            <v>KE-1453</v>
          </cell>
        </row>
        <row r="206">
          <cell r="B206" t="str">
            <v>KE-1454</v>
          </cell>
        </row>
        <row r="207">
          <cell r="B207" t="str">
            <v>KE-1455</v>
          </cell>
        </row>
        <row r="208">
          <cell r="B208" t="str">
            <v>KE-1456</v>
          </cell>
        </row>
        <row r="209">
          <cell r="B209" t="str">
            <v>KE-1457</v>
          </cell>
        </row>
        <row r="210">
          <cell r="B210" t="str">
            <v>KE-1458</v>
          </cell>
        </row>
        <row r="211">
          <cell r="B211" t="str">
            <v>KE-1459</v>
          </cell>
        </row>
        <row r="212">
          <cell r="B212" t="str">
            <v>KE-1460</v>
          </cell>
        </row>
        <row r="213">
          <cell r="B213" t="str">
            <v>KE-1461</v>
          </cell>
        </row>
        <row r="214">
          <cell r="B214" t="str">
            <v>KE-1465</v>
          </cell>
        </row>
        <row r="215">
          <cell r="B215" t="str">
            <v>KE-1466</v>
          </cell>
        </row>
        <row r="216">
          <cell r="B216" t="str">
            <v>KE-1467</v>
          </cell>
        </row>
        <row r="217">
          <cell r="B217" t="str">
            <v>KE-1468</v>
          </cell>
        </row>
        <row r="218">
          <cell r="B218" t="str">
            <v>KE-1469</v>
          </cell>
        </row>
        <row r="219">
          <cell r="B219" t="str">
            <v>KE-1470</v>
          </cell>
        </row>
        <row r="220">
          <cell r="B220" t="str">
            <v>KE-1471</v>
          </cell>
        </row>
        <row r="221">
          <cell r="B221" t="str">
            <v>KE-1472</v>
          </cell>
        </row>
        <row r="222">
          <cell r="B222" t="str">
            <v>KE-1473</v>
          </cell>
        </row>
        <row r="223">
          <cell r="B223" t="str">
            <v>KE-1474</v>
          </cell>
        </row>
        <row r="224">
          <cell r="B224" t="str">
            <v>KE-1475</v>
          </cell>
        </row>
        <row r="225">
          <cell r="B225" t="str">
            <v>KE-1476</v>
          </cell>
        </row>
        <row r="226">
          <cell r="B226" t="str">
            <v>KE-1477</v>
          </cell>
        </row>
        <row r="227">
          <cell r="B227" t="str">
            <v>KE-1478</v>
          </cell>
        </row>
        <row r="228">
          <cell r="B228" t="str">
            <v>KE-1479</v>
          </cell>
        </row>
        <row r="229">
          <cell r="B229" t="str">
            <v>KE-1480</v>
          </cell>
        </row>
        <row r="230">
          <cell r="B230" t="str">
            <v>KE-1481</v>
          </cell>
        </row>
        <row r="231">
          <cell r="B231" t="str">
            <v>KE-1482</v>
          </cell>
        </row>
        <row r="232">
          <cell r="B232" t="str">
            <v>KE-1483</v>
          </cell>
        </row>
        <row r="233">
          <cell r="B233" t="str">
            <v>KE-1484</v>
          </cell>
        </row>
        <row r="234">
          <cell r="B234" t="str">
            <v>KE-1485</v>
          </cell>
        </row>
        <row r="235">
          <cell r="B235" t="str">
            <v>KE-1486</v>
          </cell>
        </row>
        <row r="236">
          <cell r="B236" t="str">
            <v>KE-1487</v>
          </cell>
        </row>
        <row r="237">
          <cell r="B237" t="str">
            <v>KE-1488</v>
          </cell>
        </row>
        <row r="238">
          <cell r="B238" t="str">
            <v>KE-1489</v>
          </cell>
        </row>
        <row r="239">
          <cell r="B239" t="str">
            <v>KE-1142</v>
          </cell>
        </row>
        <row r="240">
          <cell r="B240" t="str">
            <v>KE-1490</v>
          </cell>
        </row>
        <row r="241">
          <cell r="B241" t="str">
            <v>KE-1491</v>
          </cell>
        </row>
        <row r="242">
          <cell r="B242" t="str">
            <v>KE-1492</v>
          </cell>
        </row>
        <row r="243">
          <cell r="B243" t="str">
            <v>KE-1493</v>
          </cell>
        </row>
        <row r="244">
          <cell r="B244" t="str">
            <v>KE-1494</v>
          </cell>
        </row>
        <row r="245">
          <cell r="B245" t="str">
            <v>KE-1495</v>
          </cell>
        </row>
        <row r="246">
          <cell r="B246" t="str">
            <v>KE-1496</v>
          </cell>
        </row>
        <row r="247">
          <cell r="B247" t="str">
            <v>KE-1497</v>
          </cell>
        </row>
        <row r="248">
          <cell r="B248" t="str">
            <v>KE-1498</v>
          </cell>
        </row>
        <row r="249">
          <cell r="B249" t="str">
            <v>KE-1499</v>
          </cell>
        </row>
        <row r="250">
          <cell r="B250" t="str">
            <v>KE-1500</v>
          </cell>
        </row>
        <row r="251">
          <cell r="B251" t="str">
            <v>KE-1501</v>
          </cell>
        </row>
        <row r="252">
          <cell r="B252" t="str">
            <v>KE-1502</v>
          </cell>
        </row>
        <row r="253">
          <cell r="B253" t="str">
            <v>EED-2808</v>
          </cell>
        </row>
        <row r="254">
          <cell r="B254" t="str">
            <v>EED-2809</v>
          </cell>
        </row>
        <row r="255">
          <cell r="B255" t="str">
            <v>EED-2545</v>
          </cell>
        </row>
        <row r="256">
          <cell r="B256" t="str">
            <v>EED-2179</v>
          </cell>
        </row>
        <row r="257">
          <cell r="B257" t="str">
            <v>EED-1973</v>
          </cell>
        </row>
        <row r="258">
          <cell r="B258" t="str">
            <v>EED-2702</v>
          </cell>
        </row>
        <row r="259">
          <cell r="B259" t="str">
            <v>EED-1581</v>
          </cell>
        </row>
        <row r="260">
          <cell r="B260" t="str">
            <v>EED-2254</v>
          </cell>
        </row>
        <row r="261">
          <cell r="B261" t="str">
            <v>EED-1957</v>
          </cell>
        </row>
        <row r="262">
          <cell r="B262" t="str">
            <v>EED-2822</v>
          </cell>
        </row>
        <row r="263">
          <cell r="B263" t="str">
            <v>EED-4040</v>
          </cell>
        </row>
        <row r="264">
          <cell r="B264" t="str">
            <v>EED-4041</v>
          </cell>
        </row>
        <row r="265">
          <cell r="B265" t="str">
            <v>EED-4042</v>
          </cell>
        </row>
        <row r="266">
          <cell r="B266" t="str">
            <v>EED-4043</v>
          </cell>
        </row>
        <row r="267">
          <cell r="B267" t="str">
            <v>EED-4044</v>
          </cell>
        </row>
        <row r="268">
          <cell r="B268" t="str">
            <v>EED-4045</v>
          </cell>
        </row>
        <row r="269">
          <cell r="B269" t="str">
            <v>EED-4046</v>
          </cell>
        </row>
        <row r="270">
          <cell r="B270" t="str">
            <v>EED-4047</v>
          </cell>
        </row>
        <row r="271">
          <cell r="B271" t="str">
            <v>EED-4048</v>
          </cell>
        </row>
        <row r="272">
          <cell r="B272" t="str">
            <v>EED-4049</v>
          </cell>
        </row>
        <row r="273">
          <cell r="B273" t="str">
            <v>EED-4050</v>
          </cell>
        </row>
        <row r="274">
          <cell r="B274" t="str">
            <v>EED-4051</v>
          </cell>
        </row>
        <row r="275">
          <cell r="B275" t="str">
            <v>EED-4052</v>
          </cell>
        </row>
        <row r="276">
          <cell r="B276" t="str">
            <v>EED-4053</v>
          </cell>
        </row>
        <row r="277">
          <cell r="B277" t="str">
            <v>EED-4054</v>
          </cell>
        </row>
        <row r="278">
          <cell r="B278" t="str">
            <v>EED-4055</v>
          </cell>
        </row>
        <row r="279">
          <cell r="B279" t="str">
            <v>EED-4056</v>
          </cell>
        </row>
        <row r="280">
          <cell r="B280" t="str">
            <v>EED-4057</v>
          </cell>
        </row>
        <row r="281">
          <cell r="B281" t="str">
            <v>EED-4058</v>
          </cell>
        </row>
        <row r="282">
          <cell r="B282" t="str">
            <v>EED-4059</v>
          </cell>
        </row>
        <row r="283">
          <cell r="B283" t="str">
            <v>EED-4060</v>
          </cell>
        </row>
        <row r="284">
          <cell r="B284" t="str">
            <v>EED-4061</v>
          </cell>
        </row>
        <row r="285">
          <cell r="B285" t="str">
            <v>EED-4062</v>
          </cell>
        </row>
        <row r="286">
          <cell r="B286" t="str">
            <v>EED-4063</v>
          </cell>
        </row>
        <row r="287">
          <cell r="B287" t="str">
            <v>EED-4064</v>
          </cell>
        </row>
        <row r="288">
          <cell r="B288" t="str">
            <v>EED-4065</v>
          </cell>
        </row>
        <row r="289">
          <cell r="B289" t="str">
            <v>EED-4066</v>
          </cell>
        </row>
        <row r="290">
          <cell r="B290" t="str">
            <v>EED-4067</v>
          </cell>
        </row>
        <row r="291">
          <cell r="B291" t="str">
            <v>EED-4068</v>
          </cell>
        </row>
        <row r="292">
          <cell r="B292" t="str">
            <v>EED-4069</v>
          </cell>
        </row>
        <row r="293">
          <cell r="B293" t="str">
            <v>EED-4070</v>
          </cell>
        </row>
        <row r="294">
          <cell r="B294" t="str">
            <v>EED-4071</v>
          </cell>
        </row>
        <row r="295">
          <cell r="B295" t="str">
            <v>EED-4072</v>
          </cell>
        </row>
        <row r="296">
          <cell r="B296" t="str">
            <v>EED-4073</v>
          </cell>
        </row>
        <row r="297">
          <cell r="B297" t="str">
            <v>EED-4074</v>
          </cell>
        </row>
        <row r="298">
          <cell r="B298" t="str">
            <v>EED-4075</v>
          </cell>
        </row>
        <row r="299">
          <cell r="B299" t="str">
            <v>EED-4076</v>
          </cell>
        </row>
        <row r="300">
          <cell r="B300" t="str">
            <v>EED-4077</v>
          </cell>
        </row>
        <row r="301">
          <cell r="B301" t="str">
            <v>EED-4078</v>
          </cell>
        </row>
        <row r="302">
          <cell r="B302" t="str">
            <v>EED-4079</v>
          </cell>
        </row>
        <row r="303">
          <cell r="B303" t="str">
            <v>EED-4080</v>
          </cell>
        </row>
        <row r="304">
          <cell r="B304" t="str">
            <v>EED-4081</v>
          </cell>
        </row>
        <row r="305">
          <cell r="B305" t="str">
            <v>EED-4082</v>
          </cell>
        </row>
        <row r="306">
          <cell r="B306" t="str">
            <v>EED-4083</v>
          </cell>
        </row>
        <row r="307">
          <cell r="B307" t="str">
            <v>EED-4084</v>
          </cell>
        </row>
        <row r="308">
          <cell r="B308" t="str">
            <v>EED-4085</v>
          </cell>
        </row>
        <row r="309">
          <cell r="B309" t="str">
            <v>EED-4086</v>
          </cell>
        </row>
        <row r="310">
          <cell r="B310" t="str">
            <v>EED-4087</v>
          </cell>
        </row>
        <row r="311">
          <cell r="B311" t="str">
            <v>EED-4088</v>
          </cell>
        </row>
        <row r="312">
          <cell r="B312" t="str">
            <v>EED-4089</v>
          </cell>
        </row>
        <row r="313">
          <cell r="B313" t="str">
            <v>EED-4090</v>
          </cell>
        </row>
        <row r="314">
          <cell r="B314" t="str">
            <v>EED-4091</v>
          </cell>
        </row>
        <row r="315">
          <cell r="B315" t="str">
            <v>EED-4092</v>
          </cell>
        </row>
        <row r="316">
          <cell r="B316" t="str">
            <v>EED-4093</v>
          </cell>
        </row>
        <row r="317">
          <cell r="B317" t="str">
            <v>EED-4094</v>
          </cell>
        </row>
        <row r="318">
          <cell r="B318" t="str">
            <v>EED-4095</v>
          </cell>
        </row>
        <row r="319">
          <cell r="B319" t="str">
            <v>EED-4096</v>
          </cell>
        </row>
        <row r="320">
          <cell r="B320" t="str">
            <v>EED-4097</v>
          </cell>
        </row>
        <row r="321">
          <cell r="B321" t="str">
            <v>EED-4098</v>
          </cell>
        </row>
        <row r="322">
          <cell r="B322" t="str">
            <v>EED-4099</v>
          </cell>
        </row>
        <row r="323">
          <cell r="B323" t="str">
            <v>EED-4100</v>
          </cell>
        </row>
        <row r="324">
          <cell r="B324" t="str">
            <v>EED-4101</v>
          </cell>
        </row>
        <row r="325">
          <cell r="B325" t="str">
            <v>EED-4102</v>
          </cell>
        </row>
        <row r="326">
          <cell r="B326" t="str">
            <v>EED-4103</v>
          </cell>
        </row>
        <row r="327">
          <cell r="B327" t="str">
            <v>EED-4104</v>
          </cell>
        </row>
        <row r="328">
          <cell r="B328" t="str">
            <v>EED-4105</v>
          </cell>
        </row>
        <row r="329">
          <cell r="B329" t="str">
            <v>EED-4106</v>
          </cell>
        </row>
        <row r="330">
          <cell r="B330" t="str">
            <v>EED-4107</v>
          </cell>
        </row>
        <row r="331">
          <cell r="B331" t="str">
            <v>EED-4108</v>
          </cell>
        </row>
        <row r="332">
          <cell r="B332" t="str">
            <v>EED-4109</v>
          </cell>
        </row>
        <row r="333">
          <cell r="B333" t="str">
            <v>EED-4110</v>
          </cell>
        </row>
        <row r="334">
          <cell r="B334" t="str">
            <v>EED-4111</v>
          </cell>
        </row>
        <row r="335">
          <cell r="B335" t="str">
            <v>EED-4112</v>
          </cell>
        </row>
        <row r="336">
          <cell r="B336" t="str">
            <v>EED-4113</v>
          </cell>
        </row>
        <row r="337">
          <cell r="B337" t="str">
            <v>EED-4114</v>
          </cell>
        </row>
        <row r="338">
          <cell r="B338" t="str">
            <v>EED-4115</v>
          </cell>
        </row>
        <row r="339">
          <cell r="B339" t="str">
            <v>EED-4116</v>
          </cell>
        </row>
        <row r="340">
          <cell r="B340" t="str">
            <v>EED-4117</v>
          </cell>
        </row>
        <row r="341">
          <cell r="B341" t="str">
            <v>EED-4118</v>
          </cell>
        </row>
        <row r="342">
          <cell r="B342" t="str">
            <v>EED-4119</v>
          </cell>
        </row>
        <row r="343">
          <cell r="B343" t="str">
            <v>EED-4120</v>
          </cell>
        </row>
        <row r="344">
          <cell r="B344" t="str">
            <v>EED-4121</v>
          </cell>
        </row>
        <row r="345">
          <cell r="B345" t="str">
            <v>EED-4122</v>
          </cell>
        </row>
        <row r="346">
          <cell r="B346" t="str">
            <v>EED-4123</v>
          </cell>
        </row>
        <row r="347">
          <cell r="B347" t="str">
            <v>EED-4124</v>
          </cell>
        </row>
        <row r="348">
          <cell r="B348" t="str">
            <v>EED-4125</v>
          </cell>
        </row>
        <row r="349">
          <cell r="B349" t="str">
            <v>EED-4126</v>
          </cell>
        </row>
        <row r="350">
          <cell r="B350" t="str">
            <v>EED-4127</v>
          </cell>
        </row>
        <row r="351">
          <cell r="B351" t="str">
            <v>EED-4128</v>
          </cell>
        </row>
        <row r="352">
          <cell r="B352" t="str">
            <v>EED-4129</v>
          </cell>
        </row>
        <row r="353">
          <cell r="B353" t="str">
            <v>EED-4130</v>
          </cell>
        </row>
        <row r="354">
          <cell r="B354" t="str">
            <v>EED-4131</v>
          </cell>
        </row>
        <row r="355">
          <cell r="B355" t="str">
            <v>EED-4132</v>
          </cell>
        </row>
        <row r="356">
          <cell r="B356" t="str">
            <v>EED-4133</v>
          </cell>
        </row>
        <row r="357">
          <cell r="B357" t="str">
            <v>EED-4134</v>
          </cell>
        </row>
        <row r="358">
          <cell r="B358" t="str">
            <v>EED-4135</v>
          </cell>
        </row>
        <row r="359">
          <cell r="B359" t="str">
            <v>EED-4136</v>
          </cell>
        </row>
        <row r="360">
          <cell r="B360" t="str">
            <v>EED-4137</v>
          </cell>
        </row>
        <row r="361">
          <cell r="B361" t="str">
            <v>EED-4138</v>
          </cell>
        </row>
        <row r="362">
          <cell r="B362" t="str">
            <v>EED-4139</v>
          </cell>
        </row>
        <row r="363">
          <cell r="B363" t="str">
            <v>EED-4140</v>
          </cell>
        </row>
        <row r="364">
          <cell r="B364" t="str">
            <v>EED-4141</v>
          </cell>
        </row>
        <row r="365">
          <cell r="B365" t="str">
            <v>EED-4142</v>
          </cell>
        </row>
        <row r="366">
          <cell r="B366" t="str">
            <v>EED-4143</v>
          </cell>
        </row>
        <row r="367">
          <cell r="B367" t="str">
            <v>EED-4144</v>
          </cell>
        </row>
        <row r="368">
          <cell r="B368" t="str">
            <v>EED-4145</v>
          </cell>
        </row>
        <row r="369">
          <cell r="B369" t="str">
            <v>EED-4146</v>
          </cell>
        </row>
        <row r="370">
          <cell r="B370" t="str">
            <v>EED-4147</v>
          </cell>
        </row>
        <row r="371">
          <cell r="B371" t="str">
            <v>EED-4148</v>
          </cell>
        </row>
        <row r="372">
          <cell r="B372" t="str">
            <v>EED-4149</v>
          </cell>
        </row>
        <row r="373">
          <cell r="B373" t="str">
            <v>EED-4150</v>
          </cell>
        </row>
        <row r="374">
          <cell r="B374" t="str">
            <v>EED-4151</v>
          </cell>
        </row>
        <row r="375">
          <cell r="B375" t="str">
            <v>EED-4152</v>
          </cell>
        </row>
        <row r="376">
          <cell r="B376" t="str">
            <v>EED-4153</v>
          </cell>
        </row>
        <row r="377">
          <cell r="B377" t="str">
            <v>EED-4154</v>
          </cell>
        </row>
        <row r="378">
          <cell r="B378" t="str">
            <v>EED-4155</v>
          </cell>
        </row>
        <row r="379">
          <cell r="B379" t="str">
            <v>EED-4156</v>
          </cell>
        </row>
        <row r="380">
          <cell r="B380" t="str">
            <v>EED-4157</v>
          </cell>
        </row>
        <row r="381">
          <cell r="B381" t="str">
            <v>EED-4158</v>
          </cell>
        </row>
        <row r="382">
          <cell r="B382" t="str">
            <v>EED-4159</v>
          </cell>
        </row>
        <row r="383">
          <cell r="B383" t="str">
            <v>EED-4160</v>
          </cell>
        </row>
        <row r="384">
          <cell r="B384" t="str">
            <v>EED-4161</v>
          </cell>
        </row>
        <row r="385">
          <cell r="B385" t="str">
            <v>EED-4162</v>
          </cell>
        </row>
        <row r="386">
          <cell r="B386" t="str">
            <v>EED-4163</v>
          </cell>
        </row>
        <row r="387">
          <cell r="B387" t="str">
            <v>EED-4164</v>
          </cell>
        </row>
        <row r="388">
          <cell r="B388" t="str">
            <v>EED-4165</v>
          </cell>
        </row>
        <row r="389">
          <cell r="B389" t="str">
            <v>EED-4166</v>
          </cell>
        </row>
        <row r="390">
          <cell r="B390" t="str">
            <v>EED-4167</v>
          </cell>
        </row>
        <row r="391">
          <cell r="B391" t="str">
            <v>EED-4168</v>
          </cell>
        </row>
        <row r="392">
          <cell r="B392" t="str">
            <v>EED-4169</v>
          </cell>
        </row>
        <row r="393">
          <cell r="B393" t="str">
            <v>EED-4170</v>
          </cell>
        </row>
        <row r="394">
          <cell r="B394" t="str">
            <v>EED-4171</v>
          </cell>
        </row>
        <row r="395">
          <cell r="B395" t="str">
            <v>EED-4172</v>
          </cell>
        </row>
        <row r="396">
          <cell r="B396" t="str">
            <v>EED-4173</v>
          </cell>
        </row>
        <row r="397">
          <cell r="B397" t="str">
            <v>EED-4174</v>
          </cell>
        </row>
        <row r="398">
          <cell r="B398" t="str">
            <v>EED-4175</v>
          </cell>
        </row>
        <row r="399">
          <cell r="B399" t="str">
            <v>EED-4176</v>
          </cell>
        </row>
        <row r="400">
          <cell r="B400" t="str">
            <v>EED-4177</v>
          </cell>
        </row>
        <row r="401">
          <cell r="B401" t="str">
            <v>EED-4178</v>
          </cell>
        </row>
        <row r="402">
          <cell r="B402" t="str">
            <v>EED-4179</v>
          </cell>
        </row>
        <row r="403">
          <cell r="B403" t="str">
            <v>EED-4180</v>
          </cell>
        </row>
        <row r="404">
          <cell r="B404" t="str">
            <v>EED-4181</v>
          </cell>
        </row>
        <row r="405">
          <cell r="B405" t="str">
            <v>EED-4182</v>
          </cell>
        </row>
        <row r="406">
          <cell r="B406" t="str">
            <v>EED-4183</v>
          </cell>
        </row>
        <row r="407">
          <cell r="B407" t="str">
            <v>EED-4184</v>
          </cell>
        </row>
        <row r="408">
          <cell r="B408" t="str">
            <v>EED-3419</v>
          </cell>
        </row>
        <row r="409">
          <cell r="B409" t="str">
            <v>EED-3424</v>
          </cell>
        </row>
        <row r="410">
          <cell r="B410" t="str">
            <v>EED-3448</v>
          </cell>
        </row>
        <row r="411">
          <cell r="B411" t="str">
            <v>EED-3466</v>
          </cell>
        </row>
        <row r="412">
          <cell r="B412" t="str">
            <v>EED-3474</v>
          </cell>
        </row>
        <row r="413">
          <cell r="B413" t="str">
            <v>EED-3477</v>
          </cell>
        </row>
        <row r="414">
          <cell r="B414" t="str">
            <v>EDE-240001</v>
          </cell>
        </row>
        <row r="415">
          <cell r="B415" t="str">
            <v>EDE-240002</v>
          </cell>
        </row>
        <row r="416">
          <cell r="B416" t="str">
            <v>EDE-240003</v>
          </cell>
        </row>
        <row r="417">
          <cell r="B417" t="str">
            <v>EDE-240004</v>
          </cell>
        </row>
        <row r="418">
          <cell r="B418" t="str">
            <v>EDE-240005</v>
          </cell>
        </row>
        <row r="419">
          <cell r="B419" t="str">
            <v>EDE-240006</v>
          </cell>
        </row>
        <row r="420">
          <cell r="B420" t="str">
            <v>EDE-240007</v>
          </cell>
        </row>
        <row r="421">
          <cell r="B421" t="str">
            <v>EDE-240008</v>
          </cell>
        </row>
        <row r="422">
          <cell r="B422" t="str">
            <v>EDE-240009</v>
          </cell>
        </row>
        <row r="423">
          <cell r="B423" t="str">
            <v>EDE-240010</v>
          </cell>
        </row>
        <row r="424">
          <cell r="B424" t="str">
            <v>EDE-240011</v>
          </cell>
        </row>
        <row r="425">
          <cell r="B425" t="str">
            <v>EDE-240012</v>
          </cell>
        </row>
        <row r="426">
          <cell r="B426" t="str">
            <v>EDE-240013</v>
          </cell>
        </row>
        <row r="427">
          <cell r="B427" t="str">
            <v>EDE-240014</v>
          </cell>
        </row>
        <row r="428">
          <cell r="B428" t="str">
            <v>EDE-240015</v>
          </cell>
        </row>
        <row r="429">
          <cell r="B429" t="str">
            <v>EDE-240016</v>
          </cell>
        </row>
        <row r="430">
          <cell r="B430" t="str">
            <v>EDE-240017</v>
          </cell>
        </row>
        <row r="431">
          <cell r="B431" t="str">
            <v>EDE-240018</v>
          </cell>
        </row>
        <row r="432">
          <cell r="B432" t="str">
            <v>EDE-240019</v>
          </cell>
        </row>
        <row r="433">
          <cell r="B433" t="str">
            <v>EDE-240020</v>
          </cell>
        </row>
        <row r="434">
          <cell r="B434" t="str">
            <v>EDE-240021</v>
          </cell>
        </row>
        <row r="435">
          <cell r="B435" t="str">
            <v>EDE-240022</v>
          </cell>
        </row>
        <row r="436">
          <cell r="B436" t="str">
            <v>EDE-240023</v>
          </cell>
        </row>
        <row r="437">
          <cell r="B437" t="str">
            <v>EDE-240024</v>
          </cell>
        </row>
        <row r="438">
          <cell r="B438" t="str">
            <v>EDE-240025</v>
          </cell>
        </row>
        <row r="439">
          <cell r="B439" t="str">
            <v>EDE-240026</v>
          </cell>
        </row>
        <row r="440">
          <cell r="B440" t="str">
            <v>EDE-240027</v>
          </cell>
        </row>
        <row r="441">
          <cell r="B441" t="str">
            <v>EDE-240028</v>
          </cell>
        </row>
        <row r="442">
          <cell r="B442" t="str">
            <v>EDE-240029</v>
          </cell>
        </row>
        <row r="443">
          <cell r="B443" t="str">
            <v>EDE-240030</v>
          </cell>
        </row>
        <row r="444">
          <cell r="B444" t="str">
            <v>EDE-240031</v>
          </cell>
        </row>
        <row r="445">
          <cell r="B445" t="str">
            <v>EDE-240032</v>
          </cell>
        </row>
        <row r="446">
          <cell r="B446" t="str">
            <v>EDE-240033</v>
          </cell>
        </row>
        <row r="447">
          <cell r="B447" t="str">
            <v>EDE-240034</v>
          </cell>
        </row>
        <row r="448">
          <cell r="B448" t="str">
            <v>EDE-240035</v>
          </cell>
        </row>
        <row r="449">
          <cell r="B449" t="str">
            <v>EDE-240036</v>
          </cell>
        </row>
        <row r="450">
          <cell r="B450" t="str">
            <v>EDE-240037</v>
          </cell>
        </row>
        <row r="451">
          <cell r="B451" t="str">
            <v>EDE-240038</v>
          </cell>
        </row>
        <row r="452">
          <cell r="B452" t="str">
            <v>EDE-240039</v>
          </cell>
        </row>
        <row r="453">
          <cell r="B453" t="str">
            <v>EDE-240040</v>
          </cell>
        </row>
        <row r="454">
          <cell r="B454" t="str">
            <v>EDE-240041</v>
          </cell>
        </row>
        <row r="455">
          <cell r="B455" t="str">
            <v>EDE-240042</v>
          </cell>
        </row>
        <row r="456">
          <cell r="B456" t="str">
            <v>EDE-240043</v>
          </cell>
        </row>
        <row r="457">
          <cell r="B457" t="str">
            <v>EDE-240044</v>
          </cell>
        </row>
        <row r="458">
          <cell r="B458" t="str">
            <v>EDE-240045</v>
          </cell>
        </row>
        <row r="459">
          <cell r="B459" t="str">
            <v>EDE-240046</v>
          </cell>
        </row>
        <row r="460">
          <cell r="B460" t="str">
            <v>EDE-240047</v>
          </cell>
        </row>
        <row r="461">
          <cell r="B461" t="str">
            <v>EDE-240048</v>
          </cell>
        </row>
        <row r="462">
          <cell r="B462" t="str">
            <v>EDE-240049</v>
          </cell>
        </row>
        <row r="463">
          <cell r="B463" t="str">
            <v>EDE-240050</v>
          </cell>
        </row>
        <row r="464">
          <cell r="B464" t="str">
            <v>EDE-240051</v>
          </cell>
        </row>
        <row r="465">
          <cell r="B465" t="str">
            <v>EDE-240052</v>
          </cell>
        </row>
        <row r="466">
          <cell r="B466" t="str">
            <v>EDE-240053</v>
          </cell>
        </row>
        <row r="467">
          <cell r="B467" t="str">
            <v>EDE-240054</v>
          </cell>
        </row>
        <row r="468">
          <cell r="B468" t="str">
            <v>EDE-240055</v>
          </cell>
        </row>
        <row r="469">
          <cell r="B469" t="str">
            <v>EDE-240056</v>
          </cell>
        </row>
        <row r="470">
          <cell r="B470" t="str">
            <v>EDE-240057</v>
          </cell>
        </row>
        <row r="471">
          <cell r="B471" t="str">
            <v>EDE-240058</v>
          </cell>
        </row>
        <row r="472">
          <cell r="B472" t="str">
            <v>EDE-240059</v>
          </cell>
        </row>
        <row r="473">
          <cell r="B473" t="str">
            <v>EDE-240060</v>
          </cell>
        </row>
        <row r="474">
          <cell r="B474" t="str">
            <v>EDE-240061</v>
          </cell>
        </row>
        <row r="475">
          <cell r="B475" t="str">
            <v>EDE-240062</v>
          </cell>
        </row>
        <row r="476">
          <cell r="B476" t="str">
            <v>EDE-240063</v>
          </cell>
        </row>
        <row r="477">
          <cell r="B477" t="str">
            <v>EDE-240064</v>
          </cell>
        </row>
        <row r="478">
          <cell r="B478" t="str">
            <v>EDE-240065</v>
          </cell>
        </row>
        <row r="479">
          <cell r="B479" t="str">
            <v>EDE-240066</v>
          </cell>
        </row>
        <row r="480">
          <cell r="B480" t="str">
            <v>EDE-240067</v>
          </cell>
        </row>
        <row r="481">
          <cell r="B481" t="str">
            <v>EDE-240068</v>
          </cell>
        </row>
        <row r="482">
          <cell r="B482" t="str">
            <v>EDE-240069</v>
          </cell>
        </row>
        <row r="483">
          <cell r="B483" t="str">
            <v>EDE-240070</v>
          </cell>
        </row>
        <row r="484">
          <cell r="B484" t="str">
            <v>EDE-240071</v>
          </cell>
        </row>
        <row r="485">
          <cell r="B485" t="str">
            <v>EDE-240072</v>
          </cell>
        </row>
        <row r="486">
          <cell r="B486" t="str">
            <v>EDE-240073</v>
          </cell>
        </row>
        <row r="487">
          <cell r="B487" t="str">
            <v>EDE-240074</v>
          </cell>
        </row>
        <row r="488">
          <cell r="B488" t="str">
            <v>EDE-240075</v>
          </cell>
        </row>
        <row r="489">
          <cell r="B489" t="str">
            <v>KE5222</v>
          </cell>
        </row>
        <row r="490">
          <cell r="B490" t="str">
            <v>KE5228</v>
          </cell>
        </row>
        <row r="491">
          <cell r="B491" t="str">
            <v>KE5229</v>
          </cell>
        </row>
        <row r="492">
          <cell r="B492" t="str">
            <v>KE5230</v>
          </cell>
        </row>
        <row r="493">
          <cell r="B493" t="str">
            <v>KE5204</v>
          </cell>
        </row>
        <row r="494">
          <cell r="B494" t="str">
            <v>KE5205</v>
          </cell>
        </row>
        <row r="495">
          <cell r="B495" t="str">
            <v>KE5206</v>
          </cell>
        </row>
        <row r="496">
          <cell r="B496" t="str">
            <v>KE5207</v>
          </cell>
        </row>
        <row r="497">
          <cell r="B497" t="str">
            <v>KE5208</v>
          </cell>
        </row>
        <row r="498">
          <cell r="B498" t="str">
            <v>KE5209</v>
          </cell>
        </row>
        <row r="499">
          <cell r="B499" t="str">
            <v>KE5210</v>
          </cell>
        </row>
        <row r="500">
          <cell r="B500" t="str">
            <v>KE5211</v>
          </cell>
        </row>
        <row r="501">
          <cell r="B501" t="str">
            <v>KE5212</v>
          </cell>
        </row>
        <row r="502">
          <cell r="B502" t="str">
            <v>KE5213</v>
          </cell>
        </row>
        <row r="503">
          <cell r="B503" t="str">
            <v>KE5214</v>
          </cell>
        </row>
        <row r="504">
          <cell r="B504" t="str">
            <v>KE5215</v>
          </cell>
        </row>
        <row r="505">
          <cell r="B505" t="str">
            <v>KE5216</v>
          </cell>
        </row>
        <row r="506">
          <cell r="B506" t="str">
            <v>KE5217</v>
          </cell>
        </row>
        <row r="507">
          <cell r="B507" t="str">
            <v>KE5218</v>
          </cell>
        </row>
        <row r="508">
          <cell r="B508" t="str">
            <v>KE5219</v>
          </cell>
        </row>
        <row r="509">
          <cell r="B509" t="str">
            <v>KE5220</v>
          </cell>
        </row>
        <row r="510">
          <cell r="B510" t="str">
            <v>KE5221</v>
          </cell>
        </row>
        <row r="511">
          <cell r="B511" t="str">
            <v>KE5233</v>
          </cell>
        </row>
        <row r="512">
          <cell r="B512" t="str">
            <v>KE5238</v>
          </cell>
        </row>
        <row r="513">
          <cell r="B513" t="str">
            <v>KE5239</v>
          </cell>
        </row>
        <row r="514">
          <cell r="B514" t="str">
            <v>KE5243</v>
          </cell>
        </row>
        <row r="515">
          <cell r="B515" t="str">
            <v>KE5261</v>
          </cell>
        </row>
        <row r="516">
          <cell r="B516" t="str">
            <v>KE5265</v>
          </cell>
        </row>
        <row r="517">
          <cell r="B517" t="str">
            <v>KE5268</v>
          </cell>
        </row>
        <row r="518">
          <cell r="B518" t="str">
            <v>KE5269</v>
          </cell>
        </row>
        <row r="519">
          <cell r="B519" t="str">
            <v>KE5270</v>
          </cell>
        </row>
        <row r="520">
          <cell r="B520" t="str">
            <v>KE5272</v>
          </cell>
        </row>
        <row r="521">
          <cell r="B521" t="str">
            <v>KE5273</v>
          </cell>
        </row>
        <row r="522">
          <cell r="B522" t="str">
            <v>KE5274</v>
          </cell>
        </row>
        <row r="523">
          <cell r="B523" t="str">
            <v>KE5275</v>
          </cell>
        </row>
        <row r="524">
          <cell r="B524" t="str">
            <v>KE5276</v>
          </cell>
        </row>
        <row r="525">
          <cell r="B525" t="str">
            <v>KE5280</v>
          </cell>
        </row>
        <row r="526">
          <cell r="B526" t="str">
            <v>KE5281</v>
          </cell>
        </row>
        <row r="527">
          <cell r="B527" t="str">
            <v>KE5282</v>
          </cell>
        </row>
        <row r="528">
          <cell r="B528" t="str">
            <v>KE5200</v>
          </cell>
        </row>
        <row r="529">
          <cell r="B529" t="str">
            <v>KE5201</v>
          </cell>
        </row>
        <row r="530">
          <cell r="B530" t="str">
            <v>KE5202</v>
          </cell>
        </row>
        <row r="531">
          <cell r="B531" t="str">
            <v>KE5203</v>
          </cell>
        </row>
        <row r="532">
          <cell r="B532" t="str">
            <v>KE5223</v>
          </cell>
        </row>
        <row r="533">
          <cell r="B533" t="str">
            <v>KE5224</v>
          </cell>
        </row>
        <row r="534">
          <cell r="B534" t="str">
            <v>KE5225</v>
          </cell>
        </row>
        <row r="535">
          <cell r="B535" t="str">
            <v>KE5226</v>
          </cell>
        </row>
        <row r="536">
          <cell r="B536" t="str">
            <v>KE5227</v>
          </cell>
        </row>
        <row r="537">
          <cell r="B537" t="str">
            <v>KE5231</v>
          </cell>
        </row>
        <row r="538">
          <cell r="B538" t="str">
            <v>KE5232</v>
          </cell>
        </row>
        <row r="539">
          <cell r="B539" t="str">
            <v>KE5234</v>
          </cell>
        </row>
        <row r="540">
          <cell r="B540" t="str">
            <v>KE5235</v>
          </cell>
        </row>
        <row r="541">
          <cell r="B541" t="str">
            <v>KE5236</v>
          </cell>
        </row>
        <row r="542">
          <cell r="B542" t="str">
            <v>KE5237</v>
          </cell>
        </row>
        <row r="543">
          <cell r="B543" t="str">
            <v>KE5240</v>
          </cell>
        </row>
        <row r="544">
          <cell r="B544" t="str">
            <v>KE5241</v>
          </cell>
        </row>
        <row r="545">
          <cell r="B545" t="str">
            <v>KE5242</v>
          </cell>
        </row>
        <row r="546">
          <cell r="B546" t="str">
            <v>KE5244</v>
          </cell>
        </row>
        <row r="547">
          <cell r="B547" t="str">
            <v>KE5245</v>
          </cell>
        </row>
        <row r="548">
          <cell r="B548" t="str">
            <v>KE5246</v>
          </cell>
        </row>
        <row r="549">
          <cell r="B549" t="str">
            <v>KE5247</v>
          </cell>
        </row>
        <row r="550">
          <cell r="B550" t="str">
            <v>KE5248</v>
          </cell>
        </row>
        <row r="551">
          <cell r="B551" t="str">
            <v>KE5249</v>
          </cell>
        </row>
        <row r="552">
          <cell r="B552" t="str">
            <v>KE5250</v>
          </cell>
        </row>
        <row r="553">
          <cell r="B553" t="str">
            <v>KE5251</v>
          </cell>
        </row>
        <row r="554">
          <cell r="B554" t="str">
            <v>KE5252</v>
          </cell>
        </row>
        <row r="555">
          <cell r="B555" t="str">
            <v>KE5253</v>
          </cell>
        </row>
        <row r="556">
          <cell r="B556" t="str">
            <v>KE5254</v>
          </cell>
        </row>
        <row r="557">
          <cell r="B557" t="str">
            <v>KE5255</v>
          </cell>
        </row>
        <row r="558">
          <cell r="B558" t="str">
            <v>KE5256</v>
          </cell>
        </row>
        <row r="559">
          <cell r="B559" t="str">
            <v>KE5257</v>
          </cell>
        </row>
        <row r="560">
          <cell r="B560" t="str">
            <v>KE5258</v>
          </cell>
        </row>
        <row r="561">
          <cell r="B561" t="str">
            <v>KE5259</v>
          </cell>
        </row>
        <row r="562">
          <cell r="B562" t="str">
            <v>KE5260</v>
          </cell>
        </row>
        <row r="563">
          <cell r="B563" t="str">
            <v>KE5262</v>
          </cell>
        </row>
        <row r="564">
          <cell r="B564" t="str">
            <v>KE5263</v>
          </cell>
        </row>
        <row r="565">
          <cell r="B565" t="str">
            <v>KE5264</v>
          </cell>
        </row>
        <row r="566">
          <cell r="B566" t="str">
            <v>KE5266</v>
          </cell>
        </row>
        <row r="567">
          <cell r="B567" t="str">
            <v>KE5267</v>
          </cell>
        </row>
        <row r="568">
          <cell r="B568" t="str">
            <v>KE5271</v>
          </cell>
        </row>
        <row r="569">
          <cell r="B569" t="str">
            <v>KE5277</v>
          </cell>
        </row>
        <row r="570">
          <cell r="B570" t="str">
            <v>KE5278</v>
          </cell>
        </row>
        <row r="571">
          <cell r="B571" t="str">
            <v>KE5279</v>
          </cell>
        </row>
        <row r="572">
          <cell r="B572" t="str">
            <v>ER-1559</v>
          </cell>
        </row>
        <row r="573">
          <cell r="B573" t="str">
            <v>ER-1560</v>
          </cell>
        </row>
        <row r="574">
          <cell r="B574" t="str">
            <v>ER-1561</v>
          </cell>
        </row>
        <row r="575">
          <cell r="B575" t="str">
            <v>ER-1562</v>
          </cell>
        </row>
        <row r="576">
          <cell r="B576" t="str">
            <v>ER-1563</v>
          </cell>
        </row>
        <row r="577">
          <cell r="B577" t="str">
            <v>ER-1564</v>
          </cell>
        </row>
        <row r="578">
          <cell r="B578" t="str">
            <v>ER-1565</v>
          </cell>
        </row>
        <row r="579">
          <cell r="B579" t="str">
            <v>ER-1566</v>
          </cell>
        </row>
        <row r="580">
          <cell r="B580" t="str">
            <v>ER-1567</v>
          </cell>
        </row>
        <row r="581">
          <cell r="B581" t="str">
            <v>ER-1568</v>
          </cell>
        </row>
        <row r="582">
          <cell r="B582" t="str">
            <v>ER-1569</v>
          </cell>
        </row>
        <row r="583">
          <cell r="B583" t="str">
            <v>ER-1570</v>
          </cell>
        </row>
        <row r="584">
          <cell r="B584" t="str">
            <v>ER-1571</v>
          </cell>
        </row>
        <row r="585">
          <cell r="B585" t="str">
            <v>ER-1572</v>
          </cell>
        </row>
        <row r="586">
          <cell r="B586" t="str">
            <v>ER-1573</v>
          </cell>
        </row>
        <row r="587">
          <cell r="B587" t="str">
            <v>ER-1574</v>
          </cell>
        </row>
        <row r="588">
          <cell r="B588" t="str">
            <v>ER-1575</v>
          </cell>
        </row>
        <row r="589">
          <cell r="B589" t="str">
            <v>ER-1576</v>
          </cell>
        </row>
        <row r="590">
          <cell r="B590" t="str">
            <v>ER-1577</v>
          </cell>
        </row>
        <row r="591">
          <cell r="B591" t="str">
            <v>ER-1578</v>
          </cell>
        </row>
        <row r="592">
          <cell r="B592" t="str">
            <v>ER-1579</v>
          </cell>
        </row>
        <row r="593">
          <cell r="B593" t="str">
            <v>ER-1580</v>
          </cell>
        </row>
        <row r="594">
          <cell r="B594" t="str">
            <v>ER-1581</v>
          </cell>
        </row>
        <row r="595">
          <cell r="B595" t="str">
            <v>ER-1582</v>
          </cell>
        </row>
        <row r="596">
          <cell r="B596" t="str">
            <v>ER-1583</v>
          </cell>
        </row>
        <row r="597">
          <cell r="B597" t="str">
            <v>ER-1584</v>
          </cell>
        </row>
        <row r="598">
          <cell r="B598" t="str">
            <v>ER-1585</v>
          </cell>
        </row>
        <row r="599">
          <cell r="B599" t="str">
            <v>ER-1586</v>
          </cell>
        </row>
        <row r="600">
          <cell r="B600" t="str">
            <v>ER-1115</v>
          </cell>
        </row>
        <row r="601">
          <cell r="B601" t="str">
            <v>ER-1587</v>
          </cell>
        </row>
        <row r="602">
          <cell r="B602" t="str">
            <v>ER-1118</v>
          </cell>
        </row>
        <row r="603">
          <cell r="B603" t="str">
            <v>ER-1588</v>
          </cell>
        </row>
        <row r="604">
          <cell r="B604" t="str">
            <v>ER-1589</v>
          </cell>
        </row>
        <row r="605">
          <cell r="B605" t="str">
            <v>ER-1590</v>
          </cell>
        </row>
        <row r="606">
          <cell r="B606" t="str">
            <v>ER-1591</v>
          </cell>
        </row>
        <row r="607">
          <cell r="B607" t="str">
            <v>ER-1592</v>
          </cell>
        </row>
        <row r="608">
          <cell r="B608" t="str">
            <v>ER-1593</v>
          </cell>
        </row>
        <row r="609">
          <cell r="B609" t="str">
            <v>ER-1594</v>
          </cell>
        </row>
        <row r="610">
          <cell r="B610" t="str">
            <v>ER-1595</v>
          </cell>
        </row>
        <row r="611">
          <cell r="B611" t="str">
            <v>ER-1596</v>
          </cell>
        </row>
        <row r="612">
          <cell r="B612" t="str">
            <v>ER-1597</v>
          </cell>
        </row>
        <row r="613">
          <cell r="B613" t="str">
            <v>ER-1598</v>
          </cell>
        </row>
        <row r="614">
          <cell r="B614" t="str">
            <v>ER-1599</v>
          </cell>
        </row>
        <row r="615">
          <cell r="B615" t="str">
            <v>ER-1600</v>
          </cell>
        </row>
        <row r="616">
          <cell r="B616" t="str">
            <v>ER-1601</v>
          </cell>
        </row>
        <row r="617">
          <cell r="B617" t="str">
            <v>ER-1602</v>
          </cell>
        </row>
        <row r="618">
          <cell r="B618" t="str">
            <v>ER-1603</v>
          </cell>
        </row>
        <row r="619">
          <cell r="B619" t="str">
            <v>ER-1604</v>
          </cell>
        </row>
        <row r="620">
          <cell r="B620" t="str">
            <v>ER-1605</v>
          </cell>
        </row>
        <row r="621">
          <cell r="B621" t="str">
            <v>ER-1606</v>
          </cell>
        </row>
        <row r="622">
          <cell r="B622" t="str">
            <v>ER-1610</v>
          </cell>
        </row>
        <row r="623">
          <cell r="B623" t="str">
            <v>ER-1611</v>
          </cell>
        </row>
        <row r="624">
          <cell r="B624" t="str">
            <v>ER-1612</v>
          </cell>
        </row>
        <row r="625">
          <cell r="B625" t="str">
            <v>ER-1613</v>
          </cell>
        </row>
        <row r="626">
          <cell r="B626" t="str">
            <v>ER-1614</v>
          </cell>
        </row>
        <row r="627">
          <cell r="B627" t="str">
            <v>ER-1615</v>
          </cell>
        </row>
        <row r="628">
          <cell r="B628" t="str">
            <v>ER-1616</v>
          </cell>
        </row>
        <row r="629">
          <cell r="B629" t="str">
            <v>ER-1617</v>
          </cell>
        </row>
        <row r="630">
          <cell r="B630" t="str">
            <v>ER-1618</v>
          </cell>
        </row>
        <row r="631">
          <cell r="B631" t="str">
            <v>ER-1619</v>
          </cell>
        </row>
        <row r="632">
          <cell r="B632" t="str">
            <v>ER-1620</v>
          </cell>
        </row>
        <row r="633">
          <cell r="B633" t="str">
            <v>ER-1621</v>
          </cell>
        </row>
        <row r="634">
          <cell r="B634" t="str">
            <v>ER-1622</v>
          </cell>
        </row>
        <row r="635">
          <cell r="B635" t="str">
            <v>ER-1623</v>
          </cell>
        </row>
        <row r="636">
          <cell r="B636" t="str">
            <v>ER-1624</v>
          </cell>
        </row>
        <row r="637">
          <cell r="B637" t="str">
            <v>ER-1625</v>
          </cell>
        </row>
        <row r="638">
          <cell r="B638" t="str">
            <v>ER-1626</v>
          </cell>
        </row>
        <row r="639">
          <cell r="B639" t="str">
            <v>ER-1627</v>
          </cell>
        </row>
        <row r="640">
          <cell r="B640" t="str">
            <v>ER-1628</v>
          </cell>
        </row>
        <row r="641">
          <cell r="B641" t="str">
            <v>ER-1629</v>
          </cell>
        </row>
        <row r="642">
          <cell r="B642" t="str">
            <v>ER-1630</v>
          </cell>
        </row>
        <row r="643">
          <cell r="B643" t="str">
            <v>ER-1631</v>
          </cell>
        </row>
        <row r="644">
          <cell r="B644" t="str">
            <v>ER-1632</v>
          </cell>
        </row>
        <row r="645">
          <cell r="B645" t="str">
            <v>ER-1633</v>
          </cell>
        </row>
        <row r="646">
          <cell r="B646" t="str">
            <v>ER-1634</v>
          </cell>
        </row>
        <row r="647">
          <cell r="B647" t="str">
            <v>ER-1635</v>
          </cell>
        </row>
        <row r="648">
          <cell r="B648" t="str">
            <v>ER-750</v>
          </cell>
        </row>
        <row r="649">
          <cell r="B649" t="str">
            <v>ER-1636</v>
          </cell>
        </row>
        <row r="650">
          <cell r="B650" t="str">
            <v>ER-1637</v>
          </cell>
        </row>
        <row r="651">
          <cell r="B651" t="str">
            <v>ER-1638</v>
          </cell>
        </row>
        <row r="652">
          <cell r="B652" t="str">
            <v>ER-1639</v>
          </cell>
        </row>
        <row r="653">
          <cell r="B653" t="str">
            <v>ER-1640</v>
          </cell>
        </row>
        <row r="654">
          <cell r="B654" t="str">
            <v>ER-1641</v>
          </cell>
        </row>
        <row r="655">
          <cell r="B655" t="str">
            <v>ER-1642</v>
          </cell>
        </row>
        <row r="656">
          <cell r="B656" t="str">
            <v>ER-1643</v>
          </cell>
        </row>
        <row r="657">
          <cell r="B657" t="str">
            <v>ER-1644</v>
          </cell>
        </row>
      </sheetData>
      <sheetData sheetId="4">
        <row r="1">
          <cell r="A1" t="str">
            <v>DÉMÁSZ</v>
          </cell>
          <cell r="B1" t="str">
            <v>MVM Démász Áramhálózati Kft. </v>
          </cell>
          <cell r="D1" t="str">
            <v>Eredeti elutatási ok</v>
          </cell>
          <cell r="E1" t="str">
            <v>Elutasítás oka</v>
          </cell>
        </row>
        <row r="2">
          <cell r="A2" t="str">
            <v>DÉDÁSZ</v>
          </cell>
          <cell r="B2" t="str">
            <v>E.ON Dél-dunántúli Áramhálózati Zrt.</v>
          </cell>
          <cell r="D2" t="str">
            <v>54/2024 kormány rendelet</v>
          </cell>
          <cell r="E2" t="str">
            <v>54/2024 kormány rendelet</v>
          </cell>
        </row>
        <row r="3">
          <cell r="A3" t="str">
            <v>ÉDÁSZ</v>
          </cell>
          <cell r="B3" t="str">
            <v>E.ON Észak-dunántúli Áramhálózati Zrt.</v>
          </cell>
          <cell r="D3" t="str">
            <v>nem jelölt csomópontot</v>
          </cell>
          <cell r="E3" t="str">
            <v>Hiányos igénybejelentés</v>
          </cell>
        </row>
        <row r="4">
          <cell r="A4" t="str">
            <v>ELMŰ</v>
          </cell>
          <cell r="B4" t="str">
            <v>ELMŰ Hálózati Kft.</v>
          </cell>
          <cell r="D4" t="str">
            <v>nem hiteles aláírás</v>
          </cell>
          <cell r="E4" t="str">
            <v>Hiányos igénybejelentés</v>
          </cell>
        </row>
        <row r="5">
          <cell r="A5" t="str">
            <v>ÉMÁSZ</v>
          </cell>
          <cell r="B5" t="str">
            <v>MVM Émász Áramhálózati Kft. </v>
          </cell>
          <cell r="D5" t="str">
            <v>nem jogosult ismétlőre</v>
          </cell>
          <cell r="E5" t="str">
            <v>Nem jogos igénybejelentés</v>
          </cell>
        </row>
        <row r="6">
          <cell r="A6" t="str">
            <v>MAVIR</v>
          </cell>
          <cell r="B6" t="str">
            <v>MAVIR ZRt.</v>
          </cell>
          <cell r="D6" t="str">
            <v>DSO-hoz tartozna</v>
          </cell>
          <cell r="E6" t="str">
            <v>Hiányos igénybejelentés</v>
          </cell>
        </row>
        <row r="7">
          <cell r="A7" t="str">
            <v>TITÁSZ</v>
          </cell>
          <cell r="B7" t="str">
            <v xml:space="preserve">OPUS TITÁSZ Zrt. </v>
          </cell>
          <cell r="D7" t="str">
            <v>késve fizetett igénybejelentésit</v>
          </cell>
          <cell r="E7" t="str">
            <v>Igénybejelentési biztosíték fizetés elmaradása</v>
          </cell>
        </row>
        <row r="8">
          <cell r="D8" t="str">
            <v>Hiányos igénybejelentés</v>
          </cell>
          <cell r="E8" t="str">
            <v>Hiányos igénybejelentés</v>
          </cell>
        </row>
        <row r="9">
          <cell r="D9" t="str">
            <v>2022.05.02. előtti erőműhöz adta be az igényt</v>
          </cell>
          <cell r="E9" t="str">
            <v>Nem jogos igénybejelentés</v>
          </cell>
        </row>
        <row r="10">
          <cell r="D10" t="str">
            <v>nem jogosult nyilatkozatot tenni</v>
          </cell>
          <cell r="E10" t="str">
            <v>Nem jogos igénybejelentés</v>
          </cell>
        </row>
        <row r="11">
          <cell r="D11" t="str">
            <v>Eljáráson kívüli igény</v>
          </cell>
          <cell r="E11" t="str">
            <v>Nem jogos igénybejelentés</v>
          </cell>
        </row>
        <row r="12">
          <cell r="D12" t="str">
            <v>Igénybejelentési biztosíték fizetés elmaradása</v>
          </cell>
          <cell r="E12" t="str">
            <v>Igénybejelentési biztosíték fizetés elmaradása</v>
          </cell>
        </row>
        <row r="13">
          <cell r="D13" t="str">
            <v>Más hálózati engedélyesnek fizették az igénybejelentési biztosítékot.</v>
          </cell>
          <cell r="E13" t="str">
            <v>Igénybejelentési biztosíték fizetés elmaradása</v>
          </cell>
        </row>
        <row r="14">
          <cell r="D14" t="str">
            <v>Nem megfelelő e-mail címre küldte az igénybejelentést</v>
          </cell>
          <cell r="E14" t="str">
            <v>Hiányos igénybejelentés</v>
          </cell>
        </row>
        <row r="15">
          <cell r="D15" t="str">
            <v>Ő lépett vissza, sima igényként le lehet kezelni.</v>
          </cell>
          <cell r="E15" t="str">
            <v>Visszavont igénybejelentés</v>
          </cell>
        </row>
        <row r="16">
          <cell r="D16" t="str">
            <v>Ő lépett vissza</v>
          </cell>
          <cell r="E16" t="str">
            <v>Visszavont igénybejelentés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57"/>
  <sheetViews>
    <sheetView tabSelected="1" zoomScale="70" zoomScaleNormal="70" workbookViewId="0">
      <selection sqref="A1:AB1"/>
    </sheetView>
  </sheetViews>
  <sheetFormatPr defaultColWidth="29.44140625" defaultRowHeight="14.4" x14ac:dyDescent="0.3"/>
  <cols>
    <col min="1" max="1" width="35.33203125" style="15" bestFit="1" customWidth="1"/>
    <col min="2" max="2" width="18.6640625" style="15" customWidth="1"/>
    <col min="3" max="9" width="15.6640625" customWidth="1"/>
    <col min="10" max="10" width="17.6640625" customWidth="1"/>
    <col min="11" max="11" width="21.6640625" customWidth="1"/>
    <col min="12" max="12" width="15.6640625" style="16" customWidth="1"/>
    <col min="13" max="13" width="15.5546875" style="16" customWidth="1"/>
    <col min="14" max="14" width="18.88671875" style="15" customWidth="1"/>
    <col min="15" max="15" width="13.5546875" style="15" customWidth="1"/>
    <col min="16" max="16" width="12.33203125" style="15" customWidth="1"/>
    <col min="17" max="17" width="30.44140625" style="15" customWidth="1"/>
    <col min="18" max="18" width="14.33203125" style="15" customWidth="1"/>
    <col min="19" max="19" width="21.33203125" style="15" customWidth="1"/>
    <col min="20" max="21" width="13.6640625" style="15" customWidth="1"/>
    <col min="22" max="22" width="13.5546875" style="15" customWidth="1"/>
    <col min="23" max="24" width="21.33203125" style="15" customWidth="1"/>
    <col min="25" max="25" width="14.109375" style="15" customWidth="1"/>
    <col min="26" max="26" width="14.6640625" style="15" customWidth="1"/>
    <col min="27" max="27" width="16.33203125" style="15" customWidth="1"/>
    <col min="28" max="28" width="21.33203125" style="15" customWidth="1"/>
  </cols>
  <sheetData>
    <row r="1" spans="1:28" ht="71.400000000000006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4.4" customHeight="1" x14ac:dyDescent="0.3">
      <c r="A2" s="17" t="s">
        <v>0</v>
      </c>
      <c r="B2" s="17" t="s">
        <v>1</v>
      </c>
      <c r="C2" s="19" t="s">
        <v>2</v>
      </c>
      <c r="D2" s="20"/>
      <c r="E2" s="20"/>
      <c r="F2" s="20"/>
      <c r="G2" s="20"/>
      <c r="H2" s="20"/>
      <c r="I2" s="20"/>
      <c r="J2" s="20"/>
      <c r="K2" s="17" t="s">
        <v>3</v>
      </c>
      <c r="L2" s="21" t="s">
        <v>4</v>
      </c>
      <c r="M2" s="21" t="s">
        <v>5</v>
      </c>
      <c r="N2" s="17" t="s">
        <v>6</v>
      </c>
      <c r="O2" s="23" t="s">
        <v>7</v>
      </c>
      <c r="P2" s="17" t="s">
        <v>8</v>
      </c>
      <c r="Q2" s="17" t="s">
        <v>9</v>
      </c>
      <c r="R2" s="17" t="s">
        <v>10</v>
      </c>
      <c r="S2" s="17" t="s">
        <v>11</v>
      </c>
      <c r="T2" s="17"/>
      <c r="U2" s="17"/>
      <c r="V2" s="17"/>
      <c r="W2" s="17"/>
      <c r="X2" s="17" t="s">
        <v>12</v>
      </c>
      <c r="Y2" s="17"/>
      <c r="Z2" s="17"/>
      <c r="AA2" s="17"/>
      <c r="AB2" s="17"/>
    </row>
    <row r="3" spans="1:28" ht="82.8" x14ac:dyDescent="0.3">
      <c r="A3" s="17"/>
      <c r="B3" s="17"/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2" t="s">
        <v>20</v>
      </c>
      <c r="K3" s="17"/>
      <c r="L3" s="22"/>
      <c r="M3" s="22"/>
      <c r="N3" s="17"/>
      <c r="O3" s="19"/>
      <c r="P3" s="17"/>
      <c r="Q3" s="17"/>
      <c r="R3" s="17"/>
      <c r="S3" s="1" t="s">
        <v>21</v>
      </c>
      <c r="T3" s="1" t="s">
        <v>22</v>
      </c>
      <c r="U3" s="1" t="s">
        <v>23</v>
      </c>
      <c r="V3" s="1" t="s">
        <v>24</v>
      </c>
      <c r="W3" s="3" t="s">
        <v>25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</row>
    <row r="4" spans="1:28" hidden="1" x14ac:dyDescent="0.3">
      <c r="A4" s="4"/>
      <c r="B4" s="4"/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32</v>
      </c>
      <c r="J4" s="5" t="s">
        <v>33</v>
      </c>
      <c r="K4" s="6"/>
      <c r="L4" s="6"/>
      <c r="M4" s="6"/>
      <c r="N4" s="7"/>
      <c r="O4" s="8"/>
      <c r="P4" s="7"/>
      <c r="Q4" s="7"/>
      <c r="R4" s="7"/>
      <c r="S4" s="4"/>
      <c r="T4" s="4"/>
      <c r="U4" s="4"/>
      <c r="V4" s="4"/>
      <c r="W4" s="9"/>
      <c r="X4" s="4"/>
      <c r="Y4" s="4"/>
      <c r="Z4" s="4"/>
      <c r="AA4" s="9"/>
      <c r="AB4" s="9"/>
    </row>
    <row r="5" spans="1:28" x14ac:dyDescent="0.3">
      <c r="A5" s="10" t="str">
        <f>VLOOKUP(VLOOKUP(B5,'[1]TERMELŐ_11.30.'!A:F,6,FALSE),'[1]publikáció segéd tábla'!$A$1:$B$7,2,FALSE)</f>
        <v>MAVIR ZRt.</v>
      </c>
      <c r="B5" s="10">
        <v>112311300001</v>
      </c>
      <c r="C5" s="11">
        <f>+SUMIFS('[1]TERMELŐ_11.30.'!$H:$H,'[1]TERMELŐ_11.30.'!$A:$A,[1]publikáció!$B5,'[1]TERMELŐ_11.30.'!$L:$L,[1]publikáció!C$4)</f>
        <v>0</v>
      </c>
      <c r="D5" s="11">
        <f>+SUMIFS('[1]TERMELŐ_11.30.'!$H:$H,'[1]TERMELŐ_11.30.'!$A:$A,[1]publikáció!$B5,'[1]TERMELŐ_11.30.'!$L:$L,[1]publikáció!D$4)</f>
        <v>49.5</v>
      </c>
      <c r="E5" s="11">
        <f>+SUMIFS('[1]TERMELŐ_11.30.'!$H:$H,'[1]TERMELŐ_11.30.'!$A:$A,[1]publikáció!$B5,'[1]TERMELŐ_11.30.'!$L:$L,[1]publikáció!E$4)</f>
        <v>0</v>
      </c>
      <c r="F5" s="11">
        <f>+SUMIFS('[1]TERMELŐ_11.30.'!$H:$H,'[1]TERMELŐ_11.30.'!$A:$A,[1]publikáció!$B5,'[1]TERMELŐ_11.30.'!$L:$L,[1]publikáció!F$4)</f>
        <v>0</v>
      </c>
      <c r="G5" s="11">
        <f>+SUMIFS('[1]TERMELŐ_11.30.'!$H:$H,'[1]TERMELŐ_11.30.'!$A:$A,[1]publikáció!$B5,'[1]TERMELŐ_11.30.'!$L:$L,[1]publikáció!G$4)</f>
        <v>0</v>
      </c>
      <c r="H5" s="11">
        <f>+SUMIFS('[1]TERMELŐ_11.30.'!$H:$H,'[1]TERMELŐ_11.30.'!$A:$A,[1]publikáció!$B5,'[1]TERMELŐ_11.30.'!$L:$L,[1]publikáció!H$4)</f>
        <v>0</v>
      </c>
      <c r="I5" s="11">
        <f>+SUMIFS('[1]TERMELŐ_11.30.'!$H:$H,'[1]TERMELŐ_11.30.'!$A:$A,[1]publikáció!$B5,'[1]TERMELŐ_11.30.'!$L:$L,[1]publikáció!I$4)</f>
        <v>0</v>
      </c>
      <c r="J5" s="11">
        <f>+SUMIFS('[1]TERMELŐ_11.30.'!$H:$H,'[1]TERMELŐ_11.30.'!$A:$A,[1]publikáció!$B5,'[1]TERMELŐ_11.30.'!$L:$L,[1]publikáció!J$4)</f>
        <v>0</v>
      </c>
      <c r="K5" s="11" t="str">
        <f>+IF(VLOOKUP(B5,'[1]TERMELŐ_11.30.'!A:U,21,FALSE)="igen","Technológia módosítás",IF(VLOOKUP(B5,'[1]TERMELŐ_11.30.'!A:U,20,FALSE)&lt;&gt;"nem","Ismétlő","Új igény"))</f>
        <v>Új igény</v>
      </c>
      <c r="L5" s="12">
        <f>+_xlfn.MAXIFS('[1]TERMELŐ_11.30.'!$P:$P,'[1]TERMELŐ_11.30.'!$A:$A,[1]publikáció!$B5)</f>
        <v>49.5</v>
      </c>
      <c r="M5" s="12">
        <f>+_xlfn.MAXIFS('[1]TERMELŐ_11.30.'!$Q:$Q,'[1]TERMELŐ_11.30.'!$A:$A,[1]publikáció!$B5)</f>
        <v>0</v>
      </c>
      <c r="N5" s="10" t="str">
        <f>+IF(VLOOKUP(B5,'[1]TERMELŐ_11.30.'!A:G,7,FALSE)="","",VLOOKUP(B5,'[1]TERMELŐ_11.30.'!A:G,7,FALSE))</f>
        <v/>
      </c>
      <c r="O5" s="10">
        <f>+VLOOKUP(B5,'[1]TERMELŐ_11.30.'!A:I,9,FALSE)</f>
        <v>132</v>
      </c>
      <c r="P5" s="10" t="str">
        <f>+IF(OR(VLOOKUP(B5,'[1]TERMELŐ_11.30.'!A:D,4,FALSE)="elutasított",(VLOOKUP(B5,'[1]TERMELŐ_11.30.'!A:D,4,FALSE)="kiesett")),"igen","nem")</f>
        <v>igen</v>
      </c>
      <c r="Q5" s="10" t="str">
        <f>+_xlfn.IFNA(VLOOKUP(IF(VLOOKUP(B5,'[1]TERMELŐ_11.30.'!A:BQ,69,FALSE)="","",VLOOKUP(B5,'[1]TERMELŐ_11.30.'!A:BQ,69,FALSE)),'[1]publikáció segéd tábla'!$D$1:$E$16,2,FALSE),"")</f>
        <v>54/2024 kormány rendelet</v>
      </c>
      <c r="R5" s="10" t="str">
        <f>IF(VLOOKUP(B5,'[1]TERMELŐ_11.30.'!A:AT,46,FALSE)="","",VLOOKUP(B5,'[1]TERMELŐ_11.30.'!A:AT,46,FALSE))</f>
        <v/>
      </c>
      <c r="S5" s="10"/>
      <c r="T5" s="13">
        <f>+VLOOKUP(B5,'[1]TERMELŐ_11.30.'!$A:$AR,37,FALSE)</f>
        <v>0</v>
      </c>
      <c r="U5" s="13">
        <f>+VLOOKUP(B5,'[1]TERMELŐ_11.30.'!$A:$AR,38,FALSE)+VLOOKUP(B5,'[1]TERMELŐ_11.30.'!$A:$AR,39,FALSE)+VLOOKUP(B5,'[1]TERMELŐ_11.30.'!$A:$AR,40,FALSE)+VLOOKUP(B5,'[1]TERMELŐ_11.30.'!$A:$AR,41,FALSE)+VLOOKUP(B5,'[1]TERMELŐ_11.30.'!$A:$AR,42,FALSE)+VLOOKUP(B5,'[1]TERMELŐ_11.30.'!$A:$AR,43,FALSE)+VLOOKUP(B5,'[1]TERMELŐ_11.30.'!$A:$AR,44,FALSE)</f>
        <v>0</v>
      </c>
      <c r="V5" s="14" t="str">
        <f>+IF(VLOOKUP(B5,'[1]TERMELŐ_11.30.'!A:AS,45,FALSE)="","",VLOOKUP(B5,'[1]TERMELŐ_11.30.'!A:AS,45,FALSE))</f>
        <v/>
      </c>
      <c r="W5" s="14" t="str">
        <f>IF(VLOOKUP(B5,'[1]TERMELŐ_11.30.'!A:AJ,36,FALSE)="","",VLOOKUP(B5,'[1]TERMELŐ_11.30.'!A:AJ,36,FALSE))</f>
        <v/>
      </c>
      <c r="X5" s="10"/>
      <c r="Y5" s="13">
        <f>+VLOOKUP(B5,'[1]TERMELŐ_11.30.'!$A:$BH,53,FALSE)</f>
        <v>0</v>
      </c>
      <c r="Z5" s="13">
        <f>+VLOOKUP(B5,'[1]TERMELŐ_11.30.'!$A:$BH,54,FALSE)+VLOOKUP(B5,'[1]TERMELŐ_11.30.'!$A:$BH,55,FALSE)+VLOOKUP(B5,'[1]TERMELŐ_11.30.'!$A:$BH,56,FALSE)+VLOOKUP(B5,'[1]TERMELŐ_11.30.'!$A:$BH,57,FALSE)+VLOOKUP(B5,'[1]TERMELŐ_11.30.'!$A:$BH,58,FALSE)+VLOOKUP(B5,'[1]TERMELŐ_11.30.'!$A:$BH,59,FALSE)+VLOOKUP(B5,'[1]TERMELŐ_11.30.'!$A:$BH,60,FALSE)</f>
        <v>0</v>
      </c>
      <c r="AA5" s="14" t="str">
        <f>IF(VLOOKUP(B5,'[1]TERMELŐ_11.30.'!A:AZ,51,FALSE)="","",VLOOKUP(B5,'[1]TERMELŐ_11.30.'!A:AZ,51,FALSE))</f>
        <v/>
      </c>
      <c r="AB5" s="14" t="str">
        <f>IF(VLOOKUP(B5,'[1]TERMELŐ_11.30.'!A:AZ,52,FALSE)="","",VLOOKUP(B5,'[1]TERMELŐ_11.30.'!A:AZ,52,FALSE))</f>
        <v/>
      </c>
    </row>
    <row r="6" spans="1:28" x14ac:dyDescent="0.3">
      <c r="A6" s="10" t="str">
        <f>VLOOKUP(VLOOKUP(B6,'[1]TERMELŐ_11.30.'!A:F,6,FALSE),'[1]publikáció segéd tábla'!$A$1:$B$7,2,FALSE)</f>
        <v>MAVIR ZRt.</v>
      </c>
      <c r="B6" s="10">
        <v>112311300002</v>
      </c>
      <c r="C6" s="11">
        <f>+SUMIFS('[1]TERMELŐ_11.30.'!$H:$H,'[1]TERMELŐ_11.30.'!$A:$A,[1]publikáció!$B6,'[1]TERMELŐ_11.30.'!$L:$L,[1]publikáció!C$4)</f>
        <v>1</v>
      </c>
      <c r="D6" s="11">
        <f>+SUMIFS('[1]TERMELŐ_11.30.'!$H:$H,'[1]TERMELŐ_11.30.'!$A:$A,[1]publikáció!$B6,'[1]TERMELŐ_11.30.'!$L:$L,[1]publikáció!D$4)</f>
        <v>0</v>
      </c>
      <c r="E6" s="11">
        <f>+SUMIFS('[1]TERMELŐ_11.30.'!$H:$H,'[1]TERMELŐ_11.30.'!$A:$A,[1]publikáció!$B6,'[1]TERMELŐ_11.30.'!$L:$L,[1]publikáció!E$4)</f>
        <v>1</v>
      </c>
      <c r="F6" s="11">
        <f>+SUMIFS('[1]TERMELŐ_11.30.'!$H:$H,'[1]TERMELŐ_11.30.'!$A:$A,[1]publikáció!$B6,'[1]TERMELŐ_11.30.'!$L:$L,[1]publikáció!F$4)</f>
        <v>0</v>
      </c>
      <c r="G6" s="11">
        <f>+SUMIFS('[1]TERMELŐ_11.30.'!$H:$H,'[1]TERMELŐ_11.30.'!$A:$A,[1]publikáció!$B6,'[1]TERMELŐ_11.30.'!$L:$L,[1]publikáció!G$4)</f>
        <v>0</v>
      </c>
      <c r="H6" s="11">
        <f>+SUMIFS('[1]TERMELŐ_11.30.'!$H:$H,'[1]TERMELŐ_11.30.'!$A:$A,[1]publikáció!$B6,'[1]TERMELŐ_11.30.'!$L:$L,[1]publikáció!H$4)</f>
        <v>0</v>
      </c>
      <c r="I6" s="11">
        <f>+SUMIFS('[1]TERMELŐ_11.30.'!$H:$H,'[1]TERMELŐ_11.30.'!$A:$A,[1]publikáció!$B6,'[1]TERMELŐ_11.30.'!$L:$L,[1]publikáció!I$4)</f>
        <v>0</v>
      </c>
      <c r="J6" s="11">
        <f>+SUMIFS('[1]TERMELŐ_11.30.'!$H:$H,'[1]TERMELŐ_11.30.'!$A:$A,[1]publikáció!$B6,'[1]TERMELŐ_11.30.'!$L:$L,[1]publikáció!J$4)</f>
        <v>0</v>
      </c>
      <c r="K6" s="11" t="str">
        <f>+IF(VLOOKUP(B6,'[1]TERMELŐ_11.30.'!A:U,21,FALSE)="igen","Technológia módosítás",IF(VLOOKUP(B6,'[1]TERMELŐ_11.30.'!A:U,20,FALSE)&lt;&gt;"nem","Ismétlő","Új igény"))</f>
        <v>Új igény</v>
      </c>
      <c r="L6" s="12">
        <f>+_xlfn.MAXIFS('[1]TERMELŐ_11.30.'!$P:$P,'[1]TERMELŐ_11.30.'!$A:$A,[1]publikáció!$B6)</f>
        <v>1</v>
      </c>
      <c r="M6" s="12">
        <f>+_xlfn.MAXIFS('[1]TERMELŐ_11.30.'!$Q:$Q,'[1]TERMELŐ_11.30.'!$A:$A,[1]publikáció!$B6)</f>
        <v>1</v>
      </c>
      <c r="N6" s="10" t="str">
        <f>+IF(VLOOKUP(B6,'[1]TERMELŐ_11.30.'!A:G,7,FALSE)="","",VLOOKUP(B6,'[1]TERMELŐ_11.30.'!A:G,7,FALSE))</f>
        <v/>
      </c>
      <c r="O6" s="10"/>
      <c r="P6" s="10" t="str">
        <f>+IF(OR(VLOOKUP(B6,'[1]TERMELŐ_11.30.'!A:D,4,FALSE)="elutasított",(VLOOKUP(B6,'[1]TERMELŐ_11.30.'!A:D,4,FALSE)="kiesett")),"igen","nem")</f>
        <v>igen</v>
      </c>
      <c r="Q6" s="10" t="str">
        <f>+_xlfn.IFNA(VLOOKUP(IF(VLOOKUP(B6,'[1]TERMELŐ_11.30.'!A:BQ,69,FALSE)="","",VLOOKUP(B6,'[1]TERMELŐ_11.30.'!A:BQ,69,FALSE)),'[1]publikáció segéd tábla'!$D$1:$E$16,2,FALSE),"")</f>
        <v>Hiányos igénybejelentés</v>
      </c>
      <c r="R6" s="10" t="str">
        <f>IF(VLOOKUP(B6,'[1]TERMELŐ_11.30.'!A:AT,46,FALSE)="","",VLOOKUP(B6,'[1]TERMELŐ_11.30.'!A:AT,46,FALSE))</f>
        <v/>
      </c>
      <c r="S6" s="10"/>
      <c r="T6" s="13">
        <f>+VLOOKUP(B6,'[1]TERMELŐ_11.30.'!$A:$AR,37,FALSE)</f>
        <v>0</v>
      </c>
      <c r="U6" s="13">
        <f>+VLOOKUP(B6,'[1]TERMELŐ_11.30.'!$A:$AR,38,FALSE)+VLOOKUP(B6,'[1]TERMELŐ_11.30.'!$A:$AR,39,FALSE)+VLOOKUP(B6,'[1]TERMELŐ_11.30.'!$A:$AR,40,FALSE)+VLOOKUP(B6,'[1]TERMELŐ_11.30.'!$A:$AR,41,FALSE)+VLOOKUP(B6,'[1]TERMELŐ_11.30.'!$A:$AR,42,FALSE)+VLOOKUP(B6,'[1]TERMELŐ_11.30.'!$A:$AR,43,FALSE)+VLOOKUP(B6,'[1]TERMELŐ_11.30.'!$A:$AR,44,FALSE)</f>
        <v>0</v>
      </c>
      <c r="V6" s="14" t="str">
        <f>+IF(VLOOKUP(B6,'[1]TERMELŐ_11.30.'!A:AS,45,FALSE)="","",VLOOKUP(B6,'[1]TERMELŐ_11.30.'!A:AS,45,FALSE))</f>
        <v/>
      </c>
      <c r="W6" s="14" t="str">
        <f>IF(VLOOKUP(B6,'[1]TERMELŐ_11.30.'!A:AJ,36,FALSE)="","",VLOOKUP(B6,'[1]TERMELŐ_11.30.'!A:AJ,36,FALSE))</f>
        <v/>
      </c>
      <c r="X6" s="10"/>
      <c r="Y6" s="13">
        <f>+VLOOKUP(B6,'[1]TERMELŐ_11.30.'!$A:$BH,53,FALSE)</f>
        <v>0</v>
      </c>
      <c r="Z6" s="13">
        <f>+VLOOKUP(B6,'[1]TERMELŐ_11.30.'!$A:$BH,54,FALSE)+VLOOKUP(B6,'[1]TERMELŐ_11.30.'!$A:$BH,55,FALSE)+VLOOKUP(B6,'[1]TERMELŐ_11.30.'!$A:$BH,56,FALSE)+VLOOKUP(B6,'[1]TERMELŐ_11.30.'!$A:$BH,57,FALSE)+VLOOKUP(B6,'[1]TERMELŐ_11.30.'!$A:$BH,58,FALSE)+VLOOKUP(B6,'[1]TERMELŐ_11.30.'!$A:$BH,59,FALSE)+VLOOKUP(B6,'[1]TERMELŐ_11.30.'!$A:$BH,60,FALSE)</f>
        <v>0</v>
      </c>
      <c r="AA6" s="14" t="str">
        <f>IF(VLOOKUP(B6,'[1]TERMELŐ_11.30.'!A:AZ,51,FALSE)="","",VLOOKUP(B6,'[1]TERMELŐ_11.30.'!A:AZ,51,FALSE))</f>
        <v/>
      </c>
      <c r="AB6" s="14" t="str">
        <f>IF(VLOOKUP(B6,'[1]TERMELŐ_11.30.'!A:AZ,52,FALSE)="","",VLOOKUP(B6,'[1]TERMELŐ_11.30.'!A:AZ,52,FALSE))</f>
        <v/>
      </c>
    </row>
    <row r="7" spans="1:28" x14ac:dyDescent="0.3">
      <c r="A7" s="10" t="str">
        <f>VLOOKUP(VLOOKUP(B7,'[1]TERMELŐ_11.30.'!A:F,6,FALSE),'[1]publikáció segéd tábla'!$A$1:$B$7,2,FALSE)</f>
        <v>MAVIR ZRt.</v>
      </c>
      <c r="B7" s="10">
        <v>112311300007</v>
      </c>
      <c r="C7" s="11">
        <f>+SUMIFS('[1]TERMELŐ_11.30.'!$H:$H,'[1]TERMELŐ_11.30.'!$A:$A,[1]publikáció!$B7,'[1]TERMELŐ_11.30.'!$L:$L,[1]publikáció!C$4)</f>
        <v>36.200000000000003</v>
      </c>
      <c r="D7" s="11">
        <f>+SUMIFS('[1]TERMELŐ_11.30.'!$H:$H,'[1]TERMELŐ_11.30.'!$A:$A,[1]publikáció!$B7,'[1]TERMELŐ_11.30.'!$L:$L,[1]publikáció!D$4)</f>
        <v>0</v>
      </c>
      <c r="E7" s="11">
        <f>+SUMIFS('[1]TERMELŐ_11.30.'!$H:$H,'[1]TERMELŐ_11.30.'!$A:$A,[1]publikáció!$B7,'[1]TERMELŐ_11.30.'!$L:$L,[1]publikáció!E$4)</f>
        <v>0</v>
      </c>
      <c r="F7" s="11">
        <f>+SUMIFS('[1]TERMELŐ_11.30.'!$H:$H,'[1]TERMELŐ_11.30.'!$A:$A,[1]publikáció!$B7,'[1]TERMELŐ_11.30.'!$L:$L,[1]publikáció!F$4)</f>
        <v>0</v>
      </c>
      <c r="G7" s="11">
        <f>+SUMIFS('[1]TERMELŐ_11.30.'!$H:$H,'[1]TERMELŐ_11.30.'!$A:$A,[1]publikáció!$B7,'[1]TERMELŐ_11.30.'!$L:$L,[1]publikáció!G$4)</f>
        <v>0</v>
      </c>
      <c r="H7" s="11">
        <f>+SUMIFS('[1]TERMELŐ_11.30.'!$H:$H,'[1]TERMELŐ_11.30.'!$A:$A,[1]publikáció!$B7,'[1]TERMELŐ_11.30.'!$L:$L,[1]publikáció!H$4)</f>
        <v>0</v>
      </c>
      <c r="I7" s="11">
        <f>+SUMIFS('[1]TERMELŐ_11.30.'!$H:$H,'[1]TERMELŐ_11.30.'!$A:$A,[1]publikáció!$B7,'[1]TERMELŐ_11.30.'!$L:$L,[1]publikáció!I$4)</f>
        <v>0</v>
      </c>
      <c r="J7" s="11">
        <f>+SUMIFS('[1]TERMELŐ_11.30.'!$H:$H,'[1]TERMELŐ_11.30.'!$A:$A,[1]publikáció!$B7,'[1]TERMELŐ_11.30.'!$L:$L,[1]publikáció!J$4)</f>
        <v>0</v>
      </c>
      <c r="K7" s="11" t="str">
        <f>+IF(VLOOKUP(B7,'[1]TERMELŐ_11.30.'!A:U,21,FALSE)="igen","Technológia módosítás",IF(VLOOKUP(B7,'[1]TERMELŐ_11.30.'!A:U,20,FALSE)&lt;&gt;"nem","Ismétlő","Új igény"))</f>
        <v>Új igény</v>
      </c>
      <c r="L7" s="12">
        <f>+_xlfn.MAXIFS('[1]TERMELŐ_11.30.'!$P:$P,'[1]TERMELŐ_11.30.'!$A:$A,[1]publikáció!$B7)</f>
        <v>36.200000000000003</v>
      </c>
      <c r="M7" s="12">
        <f>+_xlfn.MAXIFS('[1]TERMELŐ_11.30.'!$Q:$Q,'[1]TERMELŐ_11.30.'!$A:$A,[1]publikáció!$B7)</f>
        <v>0.1</v>
      </c>
      <c r="N7" s="10" t="str">
        <f>+IF(VLOOKUP(B7,'[1]TERMELŐ_11.30.'!A:G,7,FALSE)="","",VLOOKUP(B7,'[1]TERMELŐ_11.30.'!A:G,7,FALSE))</f>
        <v/>
      </c>
      <c r="O7" s="10">
        <f>+VLOOKUP(B7,'[1]TERMELŐ_11.30.'!A:I,9,FALSE)</f>
        <v>132</v>
      </c>
      <c r="P7" s="10" t="str">
        <f>+IF(OR(VLOOKUP(B7,'[1]TERMELŐ_11.30.'!A:D,4,FALSE)="elutasított",(VLOOKUP(B7,'[1]TERMELŐ_11.30.'!A:D,4,FALSE)="kiesett")),"igen","nem")</f>
        <v>igen</v>
      </c>
      <c r="Q7" s="10" t="str">
        <f>+_xlfn.IFNA(VLOOKUP(IF(VLOOKUP(B7,'[1]TERMELŐ_11.30.'!A:BQ,69,FALSE)="","",VLOOKUP(B7,'[1]TERMELŐ_11.30.'!A:BQ,69,FALSE)),'[1]publikáció segéd tábla'!$D$1:$E$16,2,FALSE),"")</f>
        <v>54/2024 kormány rendelet</v>
      </c>
      <c r="R7" s="10" t="str">
        <f>IF(VLOOKUP(B7,'[1]TERMELŐ_11.30.'!A:AT,46,FALSE)="","",VLOOKUP(B7,'[1]TERMELŐ_11.30.'!A:AT,46,FALSE))</f>
        <v/>
      </c>
      <c r="S7" s="10"/>
      <c r="T7" s="13">
        <f>+VLOOKUP(B7,'[1]TERMELŐ_11.30.'!$A:$AR,37,FALSE)</f>
        <v>0</v>
      </c>
      <c r="U7" s="13">
        <f>+VLOOKUP(B7,'[1]TERMELŐ_11.30.'!$A:$AR,38,FALSE)+VLOOKUP(B7,'[1]TERMELŐ_11.30.'!$A:$AR,39,FALSE)+VLOOKUP(B7,'[1]TERMELŐ_11.30.'!$A:$AR,40,FALSE)+VLOOKUP(B7,'[1]TERMELŐ_11.30.'!$A:$AR,41,FALSE)+VLOOKUP(B7,'[1]TERMELŐ_11.30.'!$A:$AR,42,FALSE)+VLOOKUP(B7,'[1]TERMELŐ_11.30.'!$A:$AR,43,FALSE)+VLOOKUP(B7,'[1]TERMELŐ_11.30.'!$A:$AR,44,FALSE)</f>
        <v>0</v>
      </c>
      <c r="V7" s="14" t="str">
        <f>+IF(VLOOKUP(B7,'[1]TERMELŐ_11.30.'!A:AS,45,FALSE)="","",VLOOKUP(B7,'[1]TERMELŐ_11.30.'!A:AS,45,FALSE))</f>
        <v/>
      </c>
      <c r="W7" s="14" t="str">
        <f>IF(VLOOKUP(B7,'[1]TERMELŐ_11.30.'!A:AJ,36,FALSE)="","",VLOOKUP(B7,'[1]TERMELŐ_11.30.'!A:AJ,36,FALSE))</f>
        <v/>
      </c>
      <c r="X7" s="10"/>
      <c r="Y7" s="13">
        <f>+VLOOKUP(B7,'[1]TERMELŐ_11.30.'!$A:$BH,53,FALSE)</f>
        <v>0</v>
      </c>
      <c r="Z7" s="13">
        <f>+VLOOKUP(B7,'[1]TERMELŐ_11.30.'!$A:$BH,54,FALSE)+VLOOKUP(B7,'[1]TERMELŐ_11.30.'!$A:$BH,55,FALSE)+VLOOKUP(B7,'[1]TERMELŐ_11.30.'!$A:$BH,56,FALSE)+VLOOKUP(B7,'[1]TERMELŐ_11.30.'!$A:$BH,57,FALSE)+VLOOKUP(B7,'[1]TERMELŐ_11.30.'!$A:$BH,58,FALSE)+VLOOKUP(B7,'[1]TERMELŐ_11.30.'!$A:$BH,59,FALSE)+VLOOKUP(B7,'[1]TERMELŐ_11.30.'!$A:$BH,60,FALSE)</f>
        <v>0</v>
      </c>
      <c r="AA7" s="14" t="str">
        <f>IF(VLOOKUP(B7,'[1]TERMELŐ_11.30.'!A:AZ,51,FALSE)="","",VLOOKUP(B7,'[1]TERMELŐ_11.30.'!A:AZ,51,FALSE))</f>
        <v/>
      </c>
      <c r="AB7" s="14" t="str">
        <f>IF(VLOOKUP(B7,'[1]TERMELŐ_11.30.'!A:AZ,52,FALSE)="","",VLOOKUP(B7,'[1]TERMELŐ_11.30.'!A:AZ,52,FALSE))</f>
        <v/>
      </c>
    </row>
    <row r="8" spans="1:28" x14ac:dyDescent="0.3">
      <c r="A8" s="10" t="str">
        <f>VLOOKUP(VLOOKUP(B8,'[1]TERMELŐ_11.30.'!A:F,6,FALSE),'[1]publikáció segéd tábla'!$A$1:$B$7,2,FALSE)</f>
        <v>MAVIR ZRt.</v>
      </c>
      <c r="B8" s="10">
        <v>112311300008</v>
      </c>
      <c r="C8" s="11">
        <f>+SUMIFS('[1]TERMELŐ_11.30.'!$H:$H,'[1]TERMELŐ_11.30.'!$A:$A,[1]publikáció!$B8,'[1]TERMELŐ_11.30.'!$L:$L,[1]publikáció!C$4)</f>
        <v>49.8</v>
      </c>
      <c r="D8" s="11">
        <f>+SUMIFS('[1]TERMELŐ_11.30.'!$H:$H,'[1]TERMELŐ_11.30.'!$A:$A,[1]publikáció!$B8,'[1]TERMELŐ_11.30.'!$L:$L,[1]publikáció!D$4)</f>
        <v>0</v>
      </c>
      <c r="E8" s="11">
        <f>+SUMIFS('[1]TERMELŐ_11.30.'!$H:$H,'[1]TERMELŐ_11.30.'!$A:$A,[1]publikáció!$B8,'[1]TERMELŐ_11.30.'!$L:$L,[1]publikáció!E$4)</f>
        <v>0</v>
      </c>
      <c r="F8" s="11">
        <f>+SUMIFS('[1]TERMELŐ_11.30.'!$H:$H,'[1]TERMELŐ_11.30.'!$A:$A,[1]publikáció!$B8,'[1]TERMELŐ_11.30.'!$L:$L,[1]publikáció!F$4)</f>
        <v>0</v>
      </c>
      <c r="G8" s="11">
        <f>+SUMIFS('[1]TERMELŐ_11.30.'!$H:$H,'[1]TERMELŐ_11.30.'!$A:$A,[1]publikáció!$B8,'[1]TERMELŐ_11.30.'!$L:$L,[1]publikáció!G$4)</f>
        <v>0</v>
      </c>
      <c r="H8" s="11">
        <f>+SUMIFS('[1]TERMELŐ_11.30.'!$H:$H,'[1]TERMELŐ_11.30.'!$A:$A,[1]publikáció!$B8,'[1]TERMELŐ_11.30.'!$L:$L,[1]publikáció!H$4)</f>
        <v>0</v>
      </c>
      <c r="I8" s="11">
        <f>+SUMIFS('[1]TERMELŐ_11.30.'!$H:$H,'[1]TERMELŐ_11.30.'!$A:$A,[1]publikáció!$B8,'[1]TERMELŐ_11.30.'!$L:$L,[1]publikáció!I$4)</f>
        <v>0</v>
      </c>
      <c r="J8" s="11">
        <f>+SUMIFS('[1]TERMELŐ_11.30.'!$H:$H,'[1]TERMELŐ_11.30.'!$A:$A,[1]publikáció!$B8,'[1]TERMELŐ_11.30.'!$L:$L,[1]publikáció!J$4)</f>
        <v>0</v>
      </c>
      <c r="K8" s="11" t="str">
        <f>+IF(VLOOKUP(B8,'[1]TERMELŐ_11.30.'!A:U,21,FALSE)="igen","Technológia módosítás",IF(VLOOKUP(B8,'[1]TERMELŐ_11.30.'!A:U,20,FALSE)&lt;&gt;"nem","Ismétlő","Új igény"))</f>
        <v>Új igény</v>
      </c>
      <c r="L8" s="12">
        <f>+_xlfn.MAXIFS('[1]TERMELŐ_11.30.'!$P:$P,'[1]TERMELŐ_11.30.'!$A:$A,[1]publikáció!$B8)</f>
        <v>49.8</v>
      </c>
      <c r="M8" s="12">
        <f>+_xlfn.MAXIFS('[1]TERMELŐ_11.30.'!$Q:$Q,'[1]TERMELŐ_11.30.'!$A:$A,[1]publikáció!$B8)</f>
        <v>0.1</v>
      </c>
      <c r="N8" s="10" t="str">
        <f>+IF(VLOOKUP(B8,'[1]TERMELŐ_11.30.'!A:G,7,FALSE)="","",VLOOKUP(B8,'[1]TERMELŐ_11.30.'!A:G,7,FALSE))</f>
        <v/>
      </c>
      <c r="O8" s="10">
        <f>+VLOOKUP(B8,'[1]TERMELŐ_11.30.'!A:I,9,FALSE)</f>
        <v>132</v>
      </c>
      <c r="P8" s="10" t="str">
        <f>+IF(OR(VLOOKUP(B8,'[1]TERMELŐ_11.30.'!A:D,4,FALSE)="elutasított",(VLOOKUP(B8,'[1]TERMELŐ_11.30.'!A:D,4,FALSE)="kiesett")),"igen","nem")</f>
        <v>igen</v>
      </c>
      <c r="Q8" s="10" t="str">
        <f>+_xlfn.IFNA(VLOOKUP(IF(VLOOKUP(B8,'[1]TERMELŐ_11.30.'!A:BQ,69,FALSE)="","",VLOOKUP(B8,'[1]TERMELŐ_11.30.'!A:BQ,69,FALSE)),'[1]publikáció segéd tábla'!$D$1:$E$16,2,FALSE),"")</f>
        <v>54/2024 kormány rendelet</v>
      </c>
      <c r="R8" s="10" t="str">
        <f>IF(VLOOKUP(B8,'[1]TERMELŐ_11.30.'!A:AT,46,FALSE)="","",VLOOKUP(B8,'[1]TERMELŐ_11.30.'!A:AT,46,FALSE))</f>
        <v/>
      </c>
      <c r="S8" s="10"/>
      <c r="T8" s="13">
        <f>+VLOOKUP(B8,'[1]TERMELŐ_11.30.'!$A:$AR,37,FALSE)</f>
        <v>0</v>
      </c>
      <c r="U8" s="13">
        <f>+VLOOKUP(B8,'[1]TERMELŐ_11.30.'!$A:$AR,38,FALSE)+VLOOKUP(B8,'[1]TERMELŐ_11.30.'!$A:$AR,39,FALSE)+VLOOKUP(B8,'[1]TERMELŐ_11.30.'!$A:$AR,40,FALSE)+VLOOKUP(B8,'[1]TERMELŐ_11.30.'!$A:$AR,41,FALSE)+VLOOKUP(B8,'[1]TERMELŐ_11.30.'!$A:$AR,42,FALSE)+VLOOKUP(B8,'[1]TERMELŐ_11.30.'!$A:$AR,43,FALSE)+VLOOKUP(B8,'[1]TERMELŐ_11.30.'!$A:$AR,44,FALSE)</f>
        <v>0</v>
      </c>
      <c r="V8" s="14" t="str">
        <f>+IF(VLOOKUP(B8,'[1]TERMELŐ_11.30.'!A:AS,45,FALSE)="","",VLOOKUP(B8,'[1]TERMELŐ_11.30.'!A:AS,45,FALSE))</f>
        <v/>
      </c>
      <c r="W8" s="14" t="str">
        <f>IF(VLOOKUP(B8,'[1]TERMELŐ_11.30.'!A:AJ,36,FALSE)="","",VLOOKUP(B8,'[1]TERMELŐ_11.30.'!A:AJ,36,FALSE))</f>
        <v/>
      </c>
      <c r="X8" s="10"/>
      <c r="Y8" s="13">
        <f>+VLOOKUP(B8,'[1]TERMELŐ_11.30.'!$A:$BH,53,FALSE)</f>
        <v>0</v>
      </c>
      <c r="Z8" s="13">
        <f>+VLOOKUP(B8,'[1]TERMELŐ_11.30.'!$A:$BH,54,FALSE)+VLOOKUP(B8,'[1]TERMELŐ_11.30.'!$A:$BH,55,FALSE)+VLOOKUP(B8,'[1]TERMELŐ_11.30.'!$A:$BH,56,FALSE)+VLOOKUP(B8,'[1]TERMELŐ_11.30.'!$A:$BH,57,FALSE)+VLOOKUP(B8,'[1]TERMELŐ_11.30.'!$A:$BH,58,FALSE)+VLOOKUP(B8,'[1]TERMELŐ_11.30.'!$A:$BH,59,FALSE)+VLOOKUP(B8,'[1]TERMELŐ_11.30.'!$A:$BH,60,FALSE)</f>
        <v>0</v>
      </c>
      <c r="AA8" s="14" t="str">
        <f>IF(VLOOKUP(B8,'[1]TERMELŐ_11.30.'!A:AZ,51,FALSE)="","",VLOOKUP(B8,'[1]TERMELŐ_11.30.'!A:AZ,51,FALSE))</f>
        <v/>
      </c>
      <c r="AB8" s="14" t="str">
        <f>IF(VLOOKUP(B8,'[1]TERMELŐ_11.30.'!A:AZ,52,FALSE)="","",VLOOKUP(B8,'[1]TERMELŐ_11.30.'!A:AZ,52,FALSE))</f>
        <v/>
      </c>
    </row>
    <row r="9" spans="1:28" x14ac:dyDescent="0.3">
      <c r="A9" s="10" t="str">
        <f>VLOOKUP(VLOOKUP(B9,'[1]TERMELŐ_11.30.'!A:F,6,FALSE),'[1]publikáció segéd tábla'!$A$1:$B$7,2,FALSE)</f>
        <v>MAVIR ZRt.</v>
      </c>
      <c r="B9" s="10">
        <v>112311300009</v>
      </c>
      <c r="C9" s="11">
        <f>+SUMIFS('[1]TERMELŐ_11.30.'!$H:$H,'[1]TERMELŐ_11.30.'!$A:$A,[1]publikáció!$B9,'[1]TERMELŐ_11.30.'!$L:$L,[1]publikáció!C$4)</f>
        <v>80</v>
      </c>
      <c r="D9" s="11">
        <f>+SUMIFS('[1]TERMELŐ_11.30.'!$H:$H,'[1]TERMELŐ_11.30.'!$A:$A,[1]publikáció!$B9,'[1]TERMELŐ_11.30.'!$L:$L,[1]publikáció!D$4)</f>
        <v>0</v>
      </c>
      <c r="E9" s="11">
        <f>+SUMIFS('[1]TERMELŐ_11.30.'!$H:$H,'[1]TERMELŐ_11.30.'!$A:$A,[1]publikáció!$B9,'[1]TERMELŐ_11.30.'!$L:$L,[1]publikáció!E$4)</f>
        <v>20</v>
      </c>
      <c r="F9" s="11">
        <f>+SUMIFS('[1]TERMELŐ_11.30.'!$H:$H,'[1]TERMELŐ_11.30.'!$A:$A,[1]publikáció!$B9,'[1]TERMELŐ_11.30.'!$L:$L,[1]publikáció!F$4)</f>
        <v>0</v>
      </c>
      <c r="G9" s="11">
        <f>+SUMIFS('[1]TERMELŐ_11.30.'!$H:$H,'[1]TERMELŐ_11.30.'!$A:$A,[1]publikáció!$B9,'[1]TERMELŐ_11.30.'!$L:$L,[1]publikáció!G$4)</f>
        <v>0</v>
      </c>
      <c r="I9" s="11">
        <f>+SUMIFS('[1]TERMELŐ_11.30.'!$H:$H,'[1]TERMELŐ_11.30.'!$A:$A,[1]publikáció!$B9,'[1]TERMELŐ_11.30.'!$L:$L,[1]publikáció!I$4)</f>
        <v>0</v>
      </c>
      <c r="J9" s="11">
        <f>+SUMIFS('[1]TERMELŐ_11.30.'!$H:$H,'[1]TERMELŐ_11.30.'!$A:$A,[1]publikáció!$B9,'[1]TERMELŐ_11.30.'!$L:$L,[1]publikáció!J$4)</f>
        <v>0</v>
      </c>
      <c r="K9" s="11" t="str">
        <f>+IF(VLOOKUP(B9,'[1]TERMELŐ_11.30.'!A:U,21,FALSE)="igen","Technológia módosítás",IF(VLOOKUP(B9,'[1]TERMELŐ_11.30.'!A:U,20,FALSE)&lt;&gt;"nem","Ismétlő","Új igény"))</f>
        <v>Új igény</v>
      </c>
      <c r="L9" s="12">
        <f>+_xlfn.MAXIFS('[1]TERMELŐ_11.30.'!$P:$P,'[1]TERMELŐ_11.30.'!$A:$A,[1]publikáció!$B9)</f>
        <v>80</v>
      </c>
      <c r="M9" s="12">
        <f>+_xlfn.MAXIFS('[1]TERMELŐ_11.30.'!$Q:$Q,'[1]TERMELŐ_11.30.'!$A:$A,[1]publikáció!$B9)</f>
        <v>20</v>
      </c>
      <c r="N9" s="10" t="str">
        <f>+IF(VLOOKUP(B9,'[1]TERMELŐ_11.30.'!A:G,7,FALSE)="","",VLOOKUP(B9,'[1]TERMELŐ_11.30.'!A:G,7,FALSE))</f>
        <v/>
      </c>
      <c r="O9" s="10">
        <f>+VLOOKUP(B9,'[1]TERMELŐ_11.30.'!A:I,9,FALSE)</f>
        <v>132</v>
      </c>
      <c r="P9" s="10" t="str">
        <f>+IF(OR(VLOOKUP(B9,'[1]TERMELŐ_11.30.'!A:D,4,FALSE)="elutasított",(VLOOKUP(B9,'[1]TERMELŐ_11.30.'!A:D,4,FALSE)="kiesett")),"igen","nem")</f>
        <v>igen</v>
      </c>
      <c r="Q9" s="10" t="str">
        <f>+_xlfn.IFNA(VLOOKUP(IF(VLOOKUP(B9,'[1]TERMELŐ_11.30.'!A:BQ,69,FALSE)="","",VLOOKUP(B9,'[1]TERMELŐ_11.30.'!A:BQ,69,FALSE)),'[1]publikáció segéd tábla'!$D$1:$E$16,2,FALSE),"")</f>
        <v>54/2024 kormány rendelet</v>
      </c>
      <c r="R9" s="10" t="str">
        <f>IF(VLOOKUP(B9,'[1]TERMELŐ_11.30.'!A:AT,46,FALSE)="","",VLOOKUP(B9,'[1]TERMELŐ_11.30.'!A:AT,46,FALSE))</f>
        <v/>
      </c>
      <c r="S9" s="10"/>
      <c r="T9" s="13">
        <f>+VLOOKUP(B9,'[1]TERMELŐ_11.30.'!$A:$AR,37,FALSE)</f>
        <v>0</v>
      </c>
      <c r="U9" s="13">
        <f>+VLOOKUP(B9,'[1]TERMELŐ_11.30.'!$A:$AR,38,FALSE)+VLOOKUP(B9,'[1]TERMELŐ_11.30.'!$A:$AR,39,FALSE)+VLOOKUP(B9,'[1]TERMELŐ_11.30.'!$A:$AR,40,FALSE)+VLOOKUP(B9,'[1]TERMELŐ_11.30.'!$A:$AR,41,FALSE)+VLOOKUP(B9,'[1]TERMELŐ_11.30.'!$A:$AR,42,FALSE)+VLOOKUP(B9,'[1]TERMELŐ_11.30.'!$A:$AR,43,FALSE)+VLOOKUP(B9,'[1]TERMELŐ_11.30.'!$A:$AR,44,FALSE)</f>
        <v>0</v>
      </c>
      <c r="V9" s="14" t="str">
        <f>+IF(VLOOKUP(B9,'[1]TERMELŐ_11.30.'!A:AS,45,FALSE)="","",VLOOKUP(B9,'[1]TERMELŐ_11.30.'!A:AS,45,FALSE))</f>
        <v/>
      </c>
      <c r="W9" s="14" t="str">
        <f>IF(VLOOKUP(B9,'[1]TERMELŐ_11.30.'!A:AJ,36,FALSE)="","",VLOOKUP(B9,'[1]TERMELŐ_11.30.'!A:AJ,36,FALSE))</f>
        <v/>
      </c>
      <c r="X9" s="10"/>
      <c r="Y9" s="13">
        <f>+VLOOKUP(B9,'[1]TERMELŐ_11.30.'!$A:$BH,53,FALSE)</f>
        <v>0</v>
      </c>
      <c r="Z9" s="13">
        <f>+VLOOKUP(B9,'[1]TERMELŐ_11.30.'!$A:$BH,54,FALSE)+VLOOKUP(B9,'[1]TERMELŐ_11.30.'!$A:$BH,55,FALSE)+VLOOKUP(B9,'[1]TERMELŐ_11.30.'!$A:$BH,56,FALSE)+VLOOKUP(B9,'[1]TERMELŐ_11.30.'!$A:$BH,57,FALSE)+VLOOKUP(B9,'[1]TERMELŐ_11.30.'!$A:$BH,58,FALSE)+VLOOKUP(B9,'[1]TERMELŐ_11.30.'!$A:$BH,59,FALSE)+VLOOKUP(B9,'[1]TERMELŐ_11.30.'!$A:$BH,60,FALSE)</f>
        <v>0</v>
      </c>
      <c r="AA9" s="14" t="str">
        <f>IF(VLOOKUP(B9,'[1]TERMELŐ_11.30.'!A:AZ,51,FALSE)="","",VLOOKUP(B9,'[1]TERMELŐ_11.30.'!A:AZ,51,FALSE))</f>
        <v/>
      </c>
      <c r="AB9" s="14" t="str">
        <f>IF(VLOOKUP(B9,'[1]TERMELŐ_11.30.'!A:AZ,52,FALSE)="","",VLOOKUP(B9,'[1]TERMELŐ_11.30.'!A:AZ,52,FALSE))</f>
        <v/>
      </c>
    </row>
    <row r="10" spans="1:28" x14ac:dyDescent="0.3">
      <c r="A10" s="10" t="str">
        <f>VLOOKUP(VLOOKUP(B10,'[1]TERMELŐ_11.30.'!A:F,6,FALSE),'[1]publikáció segéd tábla'!$A$1:$B$7,2,FALSE)</f>
        <v>MAVIR ZRt.</v>
      </c>
      <c r="B10" s="10">
        <v>112311300010</v>
      </c>
      <c r="C10" s="11">
        <f>+SUMIFS('[1]TERMELŐ_11.30.'!$H:$H,'[1]TERMELŐ_11.30.'!$A:$A,[1]publikáció!$B10,'[1]TERMELŐ_11.30.'!$L:$L,[1]publikáció!C$4)</f>
        <v>32</v>
      </c>
      <c r="D10" s="11">
        <f>+SUMIFS('[1]TERMELŐ_11.30.'!$H:$H,'[1]TERMELŐ_11.30.'!$A:$A,[1]publikáció!$B10,'[1]TERMELŐ_11.30.'!$L:$L,[1]publikáció!D$4)</f>
        <v>0</v>
      </c>
      <c r="E10" s="11">
        <f>+SUMIFS('[1]TERMELŐ_11.30.'!$H:$H,'[1]TERMELŐ_11.30.'!$A:$A,[1]publikáció!$B10,'[1]TERMELŐ_11.30.'!$L:$L,[1]publikáció!E$4)</f>
        <v>8</v>
      </c>
      <c r="F10" s="11">
        <f>+SUMIFS('[1]TERMELŐ_11.30.'!$H:$H,'[1]TERMELŐ_11.30.'!$A:$A,[1]publikáció!$B10,'[1]TERMELŐ_11.30.'!$L:$L,[1]publikáció!F$4)</f>
        <v>0</v>
      </c>
      <c r="G10" s="11">
        <f>+SUMIFS('[1]TERMELŐ_11.30.'!$H:$H,'[1]TERMELŐ_11.30.'!$A:$A,[1]publikáció!$B10,'[1]TERMELŐ_11.30.'!$L:$L,[1]publikáció!G$4)</f>
        <v>0</v>
      </c>
      <c r="H10" s="11">
        <f>+SUMIFS('[1]TERMELŐ_11.30.'!$H:$H,'[1]TERMELŐ_11.30.'!$A:$A,[1]publikáció!$B10,'[1]TERMELŐ_11.30.'!$L:$L,[1]publikáció!H$4)</f>
        <v>0</v>
      </c>
      <c r="I10" s="11">
        <f>+SUMIFS('[1]TERMELŐ_11.30.'!$H:$H,'[1]TERMELŐ_11.30.'!$A:$A,[1]publikáció!$B10,'[1]TERMELŐ_11.30.'!$L:$L,[1]publikáció!I$4)</f>
        <v>0</v>
      </c>
      <c r="J10" s="11">
        <f>+SUMIFS('[1]TERMELŐ_11.30.'!$H:$H,'[1]TERMELŐ_11.30.'!$A:$A,[1]publikáció!$B10,'[1]TERMELŐ_11.30.'!$L:$L,[1]publikáció!J$4)</f>
        <v>0</v>
      </c>
      <c r="K10" s="11" t="str">
        <f>+IF(VLOOKUP(B10,'[1]TERMELŐ_11.30.'!A:U,21,FALSE)="igen","Technológia módosítás",IF(VLOOKUP(B10,'[1]TERMELŐ_11.30.'!A:U,20,FALSE)&lt;&gt;"nem","Ismétlő","Új igény"))</f>
        <v>Új igény</v>
      </c>
      <c r="L10" s="12">
        <f>+_xlfn.MAXIFS('[1]TERMELŐ_11.30.'!$P:$P,'[1]TERMELŐ_11.30.'!$A:$A,[1]publikáció!$B10)</f>
        <v>32</v>
      </c>
      <c r="M10" s="12">
        <f>+_xlfn.MAXIFS('[1]TERMELŐ_11.30.'!$Q:$Q,'[1]TERMELŐ_11.30.'!$A:$A,[1]publikáció!$B10)</f>
        <v>4</v>
      </c>
      <c r="N10" s="10" t="str">
        <f>+IF(VLOOKUP(B10,'[1]TERMELŐ_11.30.'!A:G,7,FALSE)="","",VLOOKUP(B10,'[1]TERMELŐ_11.30.'!A:G,7,FALSE))</f>
        <v>Buj</v>
      </c>
      <c r="O10" s="10">
        <f>+VLOOKUP(B10,'[1]TERMELŐ_11.30.'!A:I,9,FALSE)</f>
        <v>132</v>
      </c>
      <c r="P10" s="10" t="str">
        <f>+IF(OR(VLOOKUP(B10,'[1]TERMELŐ_11.30.'!A:D,4,FALSE)="elutasított",(VLOOKUP(B10,'[1]TERMELŐ_11.30.'!A:D,4,FALSE)="kiesett")),"igen","nem")</f>
        <v>igen</v>
      </c>
      <c r="Q10" s="10" t="str">
        <f>+_xlfn.IFNA(VLOOKUP(IF(VLOOKUP(B10,'[1]TERMELŐ_11.30.'!A:BQ,69,FALSE)="","",VLOOKUP(B10,'[1]TERMELŐ_11.30.'!A:BQ,69,FALSE)),'[1]publikáció segéd tábla'!$D$1:$E$16,2,FALSE),"")</f>
        <v>Hiányos igénybejelentés</v>
      </c>
      <c r="R10" s="10" t="str">
        <f>IF(VLOOKUP(B10,'[1]TERMELŐ_11.30.'!A:AT,46,FALSE)="","",VLOOKUP(B10,'[1]TERMELŐ_11.30.'!A:AT,46,FALSE))</f>
        <v/>
      </c>
      <c r="S10" s="10"/>
      <c r="T10" s="13">
        <f>+VLOOKUP(B10,'[1]TERMELŐ_11.30.'!$A:$AR,37,FALSE)</f>
        <v>0</v>
      </c>
      <c r="U10" s="13">
        <f>+VLOOKUP(B10,'[1]TERMELŐ_11.30.'!$A:$AR,38,FALSE)+VLOOKUP(B10,'[1]TERMELŐ_11.30.'!$A:$AR,39,FALSE)+VLOOKUP(B10,'[1]TERMELŐ_11.30.'!$A:$AR,40,FALSE)+VLOOKUP(B10,'[1]TERMELŐ_11.30.'!$A:$AR,41,FALSE)+VLOOKUP(B10,'[1]TERMELŐ_11.30.'!$A:$AR,42,FALSE)+VLOOKUP(B10,'[1]TERMELŐ_11.30.'!$A:$AR,43,FALSE)+VLOOKUP(B10,'[1]TERMELŐ_11.30.'!$A:$AR,44,FALSE)</f>
        <v>0</v>
      </c>
      <c r="V10" s="14" t="str">
        <f>+IF(VLOOKUP(B10,'[1]TERMELŐ_11.30.'!A:AS,45,FALSE)="","",VLOOKUP(B10,'[1]TERMELŐ_11.30.'!A:AS,45,FALSE))</f>
        <v/>
      </c>
      <c r="W10" s="14" t="str">
        <f>IF(VLOOKUP(B10,'[1]TERMELŐ_11.30.'!A:AJ,36,FALSE)="","",VLOOKUP(B10,'[1]TERMELŐ_11.30.'!A:AJ,36,FALSE))</f>
        <v/>
      </c>
      <c r="X10" s="10"/>
      <c r="Y10" s="13">
        <f>+VLOOKUP(B10,'[1]TERMELŐ_11.30.'!$A:$BH,53,FALSE)</f>
        <v>0</v>
      </c>
      <c r="Z10" s="13">
        <f>+VLOOKUP(B10,'[1]TERMELŐ_11.30.'!$A:$BH,54,FALSE)+VLOOKUP(B10,'[1]TERMELŐ_11.30.'!$A:$BH,55,FALSE)+VLOOKUP(B10,'[1]TERMELŐ_11.30.'!$A:$BH,56,FALSE)+VLOOKUP(B10,'[1]TERMELŐ_11.30.'!$A:$BH,57,FALSE)+VLOOKUP(B10,'[1]TERMELŐ_11.30.'!$A:$BH,58,FALSE)+VLOOKUP(B10,'[1]TERMELŐ_11.30.'!$A:$BH,59,FALSE)+VLOOKUP(B10,'[1]TERMELŐ_11.30.'!$A:$BH,60,FALSE)</f>
        <v>0</v>
      </c>
      <c r="AA10" s="14" t="str">
        <f>IF(VLOOKUP(B10,'[1]TERMELŐ_11.30.'!A:AZ,51,FALSE)="","",VLOOKUP(B10,'[1]TERMELŐ_11.30.'!A:AZ,51,FALSE))</f>
        <v/>
      </c>
      <c r="AB10" s="14" t="str">
        <f>IF(VLOOKUP(B10,'[1]TERMELŐ_11.30.'!A:AZ,52,FALSE)="","",VLOOKUP(B10,'[1]TERMELŐ_11.30.'!A:AZ,52,FALSE))</f>
        <v/>
      </c>
    </row>
    <row r="11" spans="1:28" x14ac:dyDescent="0.3">
      <c r="A11" s="10" t="str">
        <f>VLOOKUP(VLOOKUP(B11,'[1]TERMELŐ_11.30.'!A:F,6,FALSE),'[1]publikáció segéd tábla'!$A$1:$B$7,2,FALSE)</f>
        <v>MAVIR ZRt.</v>
      </c>
      <c r="B11" s="10">
        <v>112311300011</v>
      </c>
      <c r="C11" s="11">
        <f>+SUMIFS('[1]TERMELŐ_11.30.'!$H:$H,'[1]TERMELŐ_11.30.'!$A:$A,[1]publikáció!$B11,'[1]TERMELŐ_11.30.'!$L:$L,[1]publikáció!C$4)</f>
        <v>250</v>
      </c>
      <c r="D11" s="11">
        <f>+SUMIFS('[1]TERMELŐ_11.30.'!$H:$H,'[1]TERMELŐ_11.30.'!$A:$A,[1]publikáció!$B11,'[1]TERMELŐ_11.30.'!$L:$L,[1]publikáció!D$4)</f>
        <v>0</v>
      </c>
      <c r="E11" s="11">
        <f>+SUMIFS('[1]TERMELŐ_11.30.'!$H:$H,'[1]TERMELŐ_11.30.'!$A:$A,[1]publikáció!$B11,'[1]TERMELŐ_11.30.'!$L:$L,[1]publikáció!E$4)</f>
        <v>85</v>
      </c>
      <c r="F11" s="11">
        <f>+SUMIFS('[1]TERMELŐ_11.30.'!$H:$H,'[1]TERMELŐ_11.30.'!$A:$A,[1]publikáció!$B11,'[1]TERMELŐ_11.30.'!$L:$L,[1]publikáció!F$4)</f>
        <v>0</v>
      </c>
      <c r="G11" s="11">
        <f>+SUMIFS('[1]TERMELŐ_11.30.'!$H:$H,'[1]TERMELŐ_11.30.'!$A:$A,[1]publikáció!$B11,'[1]TERMELŐ_11.30.'!$L:$L,[1]publikáció!G$4)</f>
        <v>0</v>
      </c>
      <c r="H11" s="11">
        <f>+SUMIFS('[1]TERMELŐ_11.30.'!$H:$H,'[1]TERMELŐ_11.30.'!$A:$A,[1]publikáció!$B11,'[1]TERMELŐ_11.30.'!$L:$L,[1]publikáció!H$4)</f>
        <v>0</v>
      </c>
      <c r="I11" s="11">
        <f>+SUMIFS('[1]TERMELŐ_11.30.'!$H:$H,'[1]TERMELŐ_11.30.'!$A:$A,[1]publikáció!$B11,'[1]TERMELŐ_11.30.'!$L:$L,[1]publikáció!I$4)</f>
        <v>0</v>
      </c>
      <c r="J11" s="11">
        <f>+SUMIFS('[1]TERMELŐ_11.30.'!$H:$H,'[1]TERMELŐ_11.30.'!$A:$A,[1]publikáció!$B11,'[1]TERMELŐ_11.30.'!$L:$L,[1]publikáció!J$4)</f>
        <v>0</v>
      </c>
      <c r="K11" s="11" t="str">
        <f>+IF(VLOOKUP(B11,'[1]TERMELŐ_11.30.'!A:U,21,FALSE)="igen","Technológia módosítás",IF(VLOOKUP(B11,'[1]TERMELŐ_11.30.'!A:U,20,FALSE)&lt;&gt;"nem","Ismétlő","Új igény"))</f>
        <v>Új igény</v>
      </c>
      <c r="L11" s="12">
        <f>+_xlfn.MAXIFS('[1]TERMELŐ_11.30.'!$P:$P,'[1]TERMELŐ_11.30.'!$A:$A,[1]publikáció!$B11)</f>
        <v>250</v>
      </c>
      <c r="M11" s="12">
        <f>+_xlfn.MAXIFS('[1]TERMELŐ_11.30.'!$Q:$Q,'[1]TERMELŐ_11.30.'!$A:$A,[1]publikáció!$B11)</f>
        <v>85.5</v>
      </c>
      <c r="N11" s="10" t="str">
        <f>+IF(VLOOKUP(B11,'[1]TERMELŐ_11.30.'!A:G,7,FALSE)="","",VLOOKUP(B11,'[1]TERMELŐ_11.30.'!A:G,7,FALSE))</f>
        <v/>
      </c>
      <c r="O11" s="10">
        <f>+VLOOKUP(B11,'[1]TERMELŐ_11.30.'!A:I,9,FALSE)</f>
        <v>220</v>
      </c>
      <c r="P11" s="10" t="str">
        <f>+IF(OR(VLOOKUP(B11,'[1]TERMELŐ_11.30.'!A:D,4,FALSE)="elutasított",(VLOOKUP(B11,'[1]TERMELŐ_11.30.'!A:D,4,FALSE)="kiesett")),"igen","nem")</f>
        <v>igen</v>
      </c>
      <c r="Q11" s="10" t="str">
        <f>+_xlfn.IFNA(VLOOKUP(IF(VLOOKUP(B11,'[1]TERMELŐ_11.30.'!A:BQ,69,FALSE)="","",VLOOKUP(B11,'[1]TERMELŐ_11.30.'!A:BQ,69,FALSE)),'[1]publikáció segéd tábla'!$D$1:$E$16,2,FALSE),"")</f>
        <v>54/2024 kormány rendelet</v>
      </c>
      <c r="R11" s="10" t="str">
        <f>IF(VLOOKUP(B11,'[1]TERMELŐ_11.30.'!A:AT,46,FALSE)="","",VLOOKUP(B11,'[1]TERMELŐ_11.30.'!A:AT,46,FALSE))</f>
        <v/>
      </c>
      <c r="S11" s="10"/>
      <c r="T11" s="13">
        <f>+VLOOKUP(B11,'[1]TERMELŐ_11.30.'!$A:$AR,37,FALSE)</f>
        <v>0</v>
      </c>
      <c r="U11" s="13">
        <f>+VLOOKUP(B11,'[1]TERMELŐ_11.30.'!$A:$AR,38,FALSE)+VLOOKUP(B11,'[1]TERMELŐ_11.30.'!$A:$AR,39,FALSE)+VLOOKUP(B11,'[1]TERMELŐ_11.30.'!$A:$AR,40,FALSE)+VLOOKUP(B11,'[1]TERMELŐ_11.30.'!$A:$AR,41,FALSE)+VLOOKUP(B11,'[1]TERMELŐ_11.30.'!$A:$AR,42,FALSE)+VLOOKUP(B11,'[1]TERMELŐ_11.30.'!$A:$AR,43,FALSE)+VLOOKUP(B11,'[1]TERMELŐ_11.30.'!$A:$AR,44,FALSE)</f>
        <v>0</v>
      </c>
      <c r="V11" s="14" t="str">
        <f>+IF(VLOOKUP(B11,'[1]TERMELŐ_11.30.'!A:AS,45,FALSE)="","",VLOOKUP(B11,'[1]TERMELŐ_11.30.'!A:AS,45,FALSE))</f>
        <v/>
      </c>
      <c r="W11" s="14" t="str">
        <f>IF(VLOOKUP(B11,'[1]TERMELŐ_11.30.'!A:AJ,36,FALSE)="","",VLOOKUP(B11,'[1]TERMELŐ_11.30.'!A:AJ,36,FALSE))</f>
        <v/>
      </c>
      <c r="X11" s="10"/>
      <c r="Y11" s="13">
        <f>+VLOOKUP(B11,'[1]TERMELŐ_11.30.'!$A:$BH,53,FALSE)</f>
        <v>0</v>
      </c>
      <c r="Z11" s="13">
        <f>+VLOOKUP(B11,'[1]TERMELŐ_11.30.'!$A:$BH,54,FALSE)+VLOOKUP(B11,'[1]TERMELŐ_11.30.'!$A:$BH,55,FALSE)+VLOOKUP(B11,'[1]TERMELŐ_11.30.'!$A:$BH,56,FALSE)+VLOOKUP(B11,'[1]TERMELŐ_11.30.'!$A:$BH,57,FALSE)+VLOOKUP(B11,'[1]TERMELŐ_11.30.'!$A:$BH,58,FALSE)+VLOOKUP(B11,'[1]TERMELŐ_11.30.'!$A:$BH,59,FALSE)+VLOOKUP(B11,'[1]TERMELŐ_11.30.'!$A:$BH,60,FALSE)</f>
        <v>0</v>
      </c>
      <c r="AA11" s="14" t="str">
        <f>IF(VLOOKUP(B11,'[1]TERMELŐ_11.30.'!A:AZ,51,FALSE)="","",VLOOKUP(B11,'[1]TERMELŐ_11.30.'!A:AZ,51,FALSE))</f>
        <v/>
      </c>
      <c r="AB11" s="14" t="str">
        <f>IF(VLOOKUP(B11,'[1]TERMELŐ_11.30.'!A:AZ,52,FALSE)="","",VLOOKUP(B11,'[1]TERMELŐ_11.30.'!A:AZ,52,FALSE))</f>
        <v/>
      </c>
    </row>
    <row r="12" spans="1:28" x14ac:dyDescent="0.3">
      <c r="A12" s="10" t="str">
        <f>VLOOKUP(VLOOKUP(B12,'[1]TERMELŐ_11.30.'!A:F,6,FALSE),'[1]publikáció segéd tábla'!$A$1:$B$7,2,FALSE)</f>
        <v>MAVIR ZRt.</v>
      </c>
      <c r="B12" s="10">
        <v>112311300012</v>
      </c>
      <c r="C12" s="11">
        <f>+SUMIFS('[1]TERMELŐ_11.30.'!$H:$H,'[1]TERMELŐ_11.30.'!$A:$A,[1]publikáció!$B12,'[1]TERMELŐ_11.30.'!$L:$L,[1]publikáció!C$4)</f>
        <v>0</v>
      </c>
      <c r="D12" s="11">
        <f>+SUMIFS('[1]TERMELŐ_11.30.'!$H:$H,'[1]TERMELŐ_11.30.'!$A:$A,[1]publikáció!$B12,'[1]TERMELŐ_11.30.'!$L:$L,[1]publikáció!D$4)</f>
        <v>499</v>
      </c>
      <c r="E12" s="11">
        <f>+SUMIFS('[1]TERMELŐ_11.30.'!$H:$H,'[1]TERMELŐ_11.30.'!$A:$A,[1]publikáció!$B12,'[1]TERMELŐ_11.30.'!$L:$L,[1]publikáció!E$4)</f>
        <v>0</v>
      </c>
      <c r="F12" s="11">
        <f>+SUMIFS('[1]TERMELŐ_11.30.'!$H:$H,'[1]TERMELŐ_11.30.'!$A:$A,[1]publikáció!$B12,'[1]TERMELŐ_11.30.'!$L:$L,[1]publikáció!F$4)</f>
        <v>0</v>
      </c>
      <c r="G12" s="11">
        <f>+SUMIFS('[1]TERMELŐ_11.30.'!$H:$H,'[1]TERMELŐ_11.30.'!$A:$A,[1]publikáció!$B12,'[1]TERMELŐ_11.30.'!$L:$L,[1]publikáció!G$4)</f>
        <v>0</v>
      </c>
      <c r="H12" s="11">
        <f>+SUMIFS('[1]TERMELŐ_11.30.'!$H:$H,'[1]TERMELŐ_11.30.'!$A:$A,[1]publikáció!$B12,'[1]TERMELŐ_11.30.'!$L:$L,[1]publikáció!H$4)</f>
        <v>0</v>
      </c>
      <c r="I12" s="11">
        <f>+SUMIFS('[1]TERMELŐ_11.30.'!$H:$H,'[1]TERMELŐ_11.30.'!$A:$A,[1]publikáció!$B12,'[1]TERMELŐ_11.30.'!$L:$L,[1]publikáció!I$4)</f>
        <v>0</v>
      </c>
      <c r="J12" s="11">
        <f>+SUMIFS('[1]TERMELŐ_11.30.'!$H:$H,'[1]TERMELŐ_11.30.'!$A:$A,[1]publikáció!$B12,'[1]TERMELŐ_11.30.'!$L:$L,[1]publikáció!J$4)</f>
        <v>0</v>
      </c>
      <c r="K12" s="11" t="str">
        <f>+IF(VLOOKUP(B12,'[1]TERMELŐ_11.30.'!A:U,21,FALSE)="igen","Technológia módosítás",IF(VLOOKUP(B12,'[1]TERMELŐ_11.30.'!A:U,20,FALSE)&lt;&gt;"nem","Ismétlő","Új igény"))</f>
        <v>Új igény</v>
      </c>
      <c r="L12" s="12">
        <f>+_xlfn.MAXIFS('[1]TERMELŐ_11.30.'!$P:$P,'[1]TERMELŐ_11.30.'!$A:$A,[1]publikáció!$B12)</f>
        <v>499</v>
      </c>
      <c r="M12" s="12">
        <f>+_xlfn.MAXIFS('[1]TERMELŐ_11.30.'!$Q:$Q,'[1]TERMELŐ_11.30.'!$A:$A,[1]publikáció!$B12)</f>
        <v>1.6</v>
      </c>
      <c r="N12" s="10" t="str">
        <f>+IF(VLOOKUP(B12,'[1]TERMELŐ_11.30.'!A:G,7,FALSE)="","",VLOOKUP(B12,'[1]TERMELŐ_11.30.'!A:G,7,FALSE))</f>
        <v/>
      </c>
      <c r="O12" s="10">
        <f>+VLOOKUP(B12,'[1]TERMELŐ_11.30.'!A:I,9,FALSE)</f>
        <v>400</v>
      </c>
      <c r="P12" s="10" t="str">
        <f>+IF(OR(VLOOKUP(B12,'[1]TERMELŐ_11.30.'!A:D,4,FALSE)="elutasított",(VLOOKUP(B12,'[1]TERMELŐ_11.30.'!A:D,4,FALSE)="kiesett")),"igen","nem")</f>
        <v>nem</v>
      </c>
      <c r="Q12" s="10" t="str">
        <f>+_xlfn.IFNA(VLOOKUP(IF(VLOOKUP(B12,'[1]TERMELŐ_11.30.'!A:BQ,69,FALSE)="","",VLOOKUP(B12,'[1]TERMELŐ_11.30.'!A:BQ,69,FALSE)),'[1]publikáció segéd tábla'!$D$1:$E$16,2,FALSE),"")</f>
        <v/>
      </c>
      <c r="R12" s="10" t="str">
        <f>IF(VLOOKUP(B12,'[1]TERMELŐ_11.30.'!A:AT,46,FALSE)="","",VLOOKUP(B12,'[1]TERMELŐ_11.30.'!A:AT,46,FALSE))</f>
        <v>igen</v>
      </c>
      <c r="S12" s="10" t="s">
        <v>34</v>
      </c>
      <c r="T12" s="13">
        <f>+VLOOKUP(B12,'[1]TERMELŐ_11.30.'!$A:$AR,37,FALSE)</f>
        <v>11238.703926457996</v>
      </c>
      <c r="U12" s="13">
        <f>+VLOOKUP(B12,'[1]TERMELŐ_11.30.'!$A:$AR,38,FALSE)+VLOOKUP(B12,'[1]TERMELŐ_11.30.'!$A:$AR,39,FALSE)+VLOOKUP(B12,'[1]TERMELŐ_11.30.'!$A:$AR,40,FALSE)+VLOOKUP(B12,'[1]TERMELŐ_11.30.'!$A:$AR,41,FALSE)+VLOOKUP(B12,'[1]TERMELŐ_11.30.'!$A:$AR,42,FALSE)+VLOOKUP(B12,'[1]TERMELŐ_11.30.'!$A:$AR,43,FALSE)+VLOOKUP(B12,'[1]TERMELŐ_11.30.'!$A:$AR,44,FALSE)</f>
        <v>12345.469182083929</v>
      </c>
      <c r="V12" s="14">
        <f>+IF(VLOOKUP(B12,'[1]TERMELŐ_11.30.'!A:AS,45,FALSE)="","",VLOOKUP(B12,'[1]TERMELŐ_11.30.'!A:AS,45,FALSE))</f>
        <v>47483</v>
      </c>
      <c r="W12" s="14" t="str">
        <f>IF(VLOOKUP(B12,'[1]TERMELŐ_11.30.'!A:AJ,36,FALSE)="","",VLOOKUP(B12,'[1]TERMELŐ_11.30.'!A:AJ,36,FALSE))</f>
        <v/>
      </c>
      <c r="X12" s="10" t="s">
        <v>34</v>
      </c>
      <c r="Y12" s="13">
        <f>+VLOOKUP(B12,'[1]TERMELŐ_11.30.'!$A:$BH,53,FALSE)</f>
        <v>11294.278713416001</v>
      </c>
      <c r="Z12" s="13">
        <f>+VLOOKUP(B12,'[1]TERMELŐ_11.30.'!$A:$BH,54,FALSE)+VLOOKUP(B12,'[1]TERMELŐ_11.30.'!$A:$BH,55,FALSE)+VLOOKUP(B12,'[1]TERMELŐ_11.30.'!$A:$BH,56,FALSE)+VLOOKUP(B12,'[1]TERMELŐ_11.30.'!$A:$BH,57,FALSE)+VLOOKUP(B12,'[1]TERMELŐ_11.30.'!$A:$BH,58,FALSE)+VLOOKUP(B12,'[1]TERMELŐ_11.30.'!$A:$BH,59,FALSE)+VLOOKUP(B12,'[1]TERMELŐ_11.30.'!$A:$BH,60,FALSE)</f>
        <v>12019.204025593092</v>
      </c>
      <c r="AA12" s="14">
        <f>IF(VLOOKUP(B12,'[1]TERMELŐ_11.30.'!A:AZ,51,FALSE)="","",VLOOKUP(B12,'[1]TERMELŐ_11.30.'!A:AZ,51,FALSE))</f>
        <v>47483</v>
      </c>
      <c r="AB12" s="14" t="str">
        <f>IF(VLOOKUP(B12,'[1]TERMELŐ_11.30.'!A:AZ,52,FALSE)="","",VLOOKUP(B12,'[1]TERMELŐ_11.30.'!A:AZ,52,FALSE))</f>
        <v/>
      </c>
    </row>
    <row r="13" spans="1:28" x14ac:dyDescent="0.3">
      <c r="A13" s="10" t="str">
        <f>VLOOKUP(VLOOKUP(B13,'[1]TERMELŐ_11.30.'!A:F,6,FALSE),'[1]publikáció segéd tábla'!$A$1:$B$7,2,FALSE)</f>
        <v>MAVIR ZRt.</v>
      </c>
      <c r="B13" s="10">
        <v>112311300013</v>
      </c>
      <c r="C13" s="11">
        <f>+SUMIFS('[1]TERMELŐ_11.30.'!$H:$H,'[1]TERMELŐ_11.30.'!$A:$A,[1]publikáció!$B13,'[1]TERMELŐ_11.30.'!$L:$L,[1]publikáció!C$4)</f>
        <v>0</v>
      </c>
      <c r="D13" s="11">
        <f>+SUMIFS('[1]TERMELŐ_11.30.'!$H:$H,'[1]TERMELŐ_11.30.'!$A:$A,[1]publikáció!$B13,'[1]TERMELŐ_11.30.'!$L:$L,[1]publikáció!D$4)</f>
        <v>0</v>
      </c>
      <c r="E13" s="11">
        <f>+SUMIFS('[1]TERMELŐ_11.30.'!$H:$H,'[1]TERMELŐ_11.30.'!$A:$A,[1]publikáció!$B13,'[1]TERMELŐ_11.30.'!$L:$L,[1]publikáció!E$4)</f>
        <v>6</v>
      </c>
      <c r="F13" s="11">
        <f>+SUMIFS('[1]TERMELŐ_11.30.'!$H:$H,'[1]TERMELŐ_11.30.'!$A:$A,[1]publikáció!$B13,'[1]TERMELŐ_11.30.'!$L:$L,[1]publikáció!F$4)</f>
        <v>0</v>
      </c>
      <c r="G13" s="11">
        <f>+SUMIFS('[1]TERMELŐ_11.30.'!$H:$H,'[1]TERMELŐ_11.30.'!$A:$A,[1]publikáció!$B13,'[1]TERMELŐ_11.30.'!$L:$L,[1]publikáció!G$4)</f>
        <v>0</v>
      </c>
      <c r="H13" s="11">
        <f>+SUMIFS('[1]TERMELŐ_11.30.'!$H:$H,'[1]TERMELŐ_11.30.'!$A:$A,[1]publikáció!$B13,'[1]TERMELŐ_11.30.'!$L:$L,[1]publikáció!H$4)</f>
        <v>0</v>
      </c>
      <c r="I13" s="11">
        <f>+SUMIFS('[1]TERMELŐ_11.30.'!$H:$H,'[1]TERMELŐ_11.30.'!$A:$A,[1]publikáció!$B13,'[1]TERMELŐ_11.30.'!$L:$L,[1]publikáció!I$4)</f>
        <v>0</v>
      </c>
      <c r="J13" s="11">
        <f>+SUMIFS('[1]TERMELŐ_11.30.'!$H:$H,'[1]TERMELŐ_11.30.'!$A:$A,[1]publikáció!$B13,'[1]TERMELŐ_11.30.'!$L:$L,[1]publikáció!J$4)</f>
        <v>0</v>
      </c>
      <c r="K13" s="11" t="str">
        <f>+IF(VLOOKUP(B13,'[1]TERMELŐ_11.30.'!A:U,21,FALSE)="igen","Technológia módosítás",IF(VLOOKUP(B13,'[1]TERMELŐ_11.30.'!A:U,20,FALSE)&lt;&gt;"nem","Ismétlő","Új igény"))</f>
        <v>Új igény</v>
      </c>
      <c r="L13" s="12">
        <f>+_xlfn.MAXIFS('[1]TERMELŐ_11.30.'!$P:$P,'[1]TERMELŐ_11.30.'!$A:$A,[1]publikáció!$B13)</f>
        <v>6</v>
      </c>
      <c r="M13" s="12">
        <f>+_xlfn.MAXIFS('[1]TERMELŐ_11.30.'!$Q:$Q,'[1]TERMELŐ_11.30.'!$A:$A,[1]publikáció!$B13)</f>
        <v>6</v>
      </c>
      <c r="N13" s="10" t="str">
        <f>+IF(VLOOKUP(B13,'[1]TERMELŐ_11.30.'!A:G,7,FALSE)="","",VLOOKUP(B13,'[1]TERMELŐ_11.30.'!A:G,7,FALSE))</f>
        <v>Litér</v>
      </c>
      <c r="O13" s="10">
        <f>+VLOOKUP(B13,'[1]TERMELŐ_11.30.'!A:I,9,FALSE)</f>
        <v>132</v>
      </c>
      <c r="P13" s="10" t="str">
        <f>+IF(OR(VLOOKUP(B13,'[1]TERMELŐ_11.30.'!A:D,4,FALSE)="elutasított",(VLOOKUP(B13,'[1]TERMELŐ_11.30.'!A:D,4,FALSE)="kiesett")),"igen","nem")</f>
        <v>igen</v>
      </c>
      <c r="Q13" s="10" t="str">
        <f>+_xlfn.IFNA(VLOOKUP(IF(VLOOKUP(B13,'[1]TERMELŐ_11.30.'!A:BQ,69,FALSE)="","",VLOOKUP(B13,'[1]TERMELŐ_11.30.'!A:BQ,69,FALSE)),'[1]publikáció segéd tábla'!$D$1:$E$16,2,FALSE),"")</f>
        <v>54/2024 kormány rendelet</v>
      </c>
      <c r="R13" s="10" t="str">
        <f>IF(VLOOKUP(B13,'[1]TERMELŐ_11.30.'!A:AT,46,FALSE)="","",VLOOKUP(B13,'[1]TERMELŐ_11.30.'!A:AT,46,FALSE))</f>
        <v/>
      </c>
      <c r="S13" s="10"/>
      <c r="T13" s="13">
        <f>+VLOOKUP(B13,'[1]TERMELŐ_11.30.'!$A:$AR,37,FALSE)</f>
        <v>0</v>
      </c>
      <c r="U13" s="13">
        <f>+VLOOKUP(B13,'[1]TERMELŐ_11.30.'!$A:$AR,38,FALSE)+VLOOKUP(B13,'[1]TERMELŐ_11.30.'!$A:$AR,39,FALSE)+VLOOKUP(B13,'[1]TERMELŐ_11.30.'!$A:$AR,40,FALSE)+VLOOKUP(B13,'[1]TERMELŐ_11.30.'!$A:$AR,41,FALSE)+VLOOKUP(B13,'[1]TERMELŐ_11.30.'!$A:$AR,42,FALSE)+VLOOKUP(B13,'[1]TERMELŐ_11.30.'!$A:$AR,43,FALSE)+VLOOKUP(B13,'[1]TERMELŐ_11.30.'!$A:$AR,44,FALSE)</f>
        <v>0</v>
      </c>
      <c r="V13" s="14" t="str">
        <f>+IF(VLOOKUP(B13,'[1]TERMELŐ_11.30.'!A:AS,45,FALSE)="","",VLOOKUP(B13,'[1]TERMELŐ_11.30.'!A:AS,45,FALSE))</f>
        <v/>
      </c>
      <c r="W13" s="14" t="str">
        <f>IF(VLOOKUP(B13,'[1]TERMELŐ_11.30.'!A:AJ,36,FALSE)="","",VLOOKUP(B13,'[1]TERMELŐ_11.30.'!A:AJ,36,FALSE))</f>
        <v/>
      </c>
      <c r="X13" s="10"/>
      <c r="Y13" s="13">
        <f>+VLOOKUP(B13,'[1]TERMELŐ_11.30.'!$A:$BH,53,FALSE)</f>
        <v>0</v>
      </c>
      <c r="Z13" s="13">
        <f>+VLOOKUP(B13,'[1]TERMELŐ_11.30.'!$A:$BH,54,FALSE)+VLOOKUP(B13,'[1]TERMELŐ_11.30.'!$A:$BH,55,FALSE)+VLOOKUP(B13,'[1]TERMELŐ_11.30.'!$A:$BH,56,FALSE)+VLOOKUP(B13,'[1]TERMELŐ_11.30.'!$A:$BH,57,FALSE)+VLOOKUP(B13,'[1]TERMELŐ_11.30.'!$A:$BH,58,FALSE)+VLOOKUP(B13,'[1]TERMELŐ_11.30.'!$A:$BH,59,FALSE)+VLOOKUP(B13,'[1]TERMELŐ_11.30.'!$A:$BH,60,FALSE)</f>
        <v>0</v>
      </c>
      <c r="AA13" s="14" t="str">
        <f>IF(VLOOKUP(B13,'[1]TERMELŐ_11.30.'!A:AZ,51,FALSE)="","",VLOOKUP(B13,'[1]TERMELŐ_11.30.'!A:AZ,51,FALSE))</f>
        <v/>
      </c>
      <c r="AB13" s="14" t="str">
        <f>IF(VLOOKUP(B13,'[1]TERMELŐ_11.30.'!A:AZ,52,FALSE)="","",VLOOKUP(B13,'[1]TERMELŐ_11.30.'!A:AZ,52,FALSE))</f>
        <v/>
      </c>
    </row>
    <row r="14" spans="1:28" x14ac:dyDescent="0.3">
      <c r="A14" s="10" t="str">
        <f>VLOOKUP(VLOOKUP(B14,'[1]TERMELŐ_11.30.'!A:F,6,FALSE),'[1]publikáció segéd tábla'!$A$1:$B$7,2,FALSE)</f>
        <v>MAVIR ZRt.</v>
      </c>
      <c r="B14" s="10">
        <v>112311300014</v>
      </c>
      <c r="C14" s="11">
        <f>+SUMIFS('[1]TERMELŐ_11.30.'!$H:$H,'[1]TERMELŐ_11.30.'!$A:$A,[1]publikáció!$B14,'[1]TERMELŐ_11.30.'!$L:$L,[1]publikáció!C$4)</f>
        <v>43.8</v>
      </c>
      <c r="D14" s="11">
        <f>+SUMIFS('[1]TERMELŐ_11.30.'!$H:$H,'[1]TERMELŐ_11.30.'!$A:$A,[1]publikáció!$B14,'[1]TERMELŐ_11.30.'!$L:$L,[1]publikáció!D$4)</f>
        <v>0</v>
      </c>
      <c r="E14" s="11">
        <f>+SUMIFS('[1]TERMELŐ_11.30.'!$H:$H,'[1]TERMELŐ_11.30.'!$A:$A,[1]publikáció!$B14,'[1]TERMELŐ_11.30.'!$L:$L,[1]publikáció!E$4)</f>
        <v>0</v>
      </c>
      <c r="F14" s="11">
        <f>+SUMIFS('[1]TERMELŐ_11.30.'!$H:$H,'[1]TERMELŐ_11.30.'!$A:$A,[1]publikáció!$B14,'[1]TERMELŐ_11.30.'!$L:$L,[1]publikáció!F$4)</f>
        <v>0</v>
      </c>
      <c r="G14" s="11">
        <f>+SUMIFS('[1]TERMELŐ_11.30.'!$H:$H,'[1]TERMELŐ_11.30.'!$A:$A,[1]publikáció!$B14,'[1]TERMELŐ_11.30.'!$L:$L,[1]publikáció!G$4)</f>
        <v>0</v>
      </c>
      <c r="H14" s="11">
        <f>+SUMIFS('[1]TERMELŐ_11.30.'!$H:$H,'[1]TERMELŐ_11.30.'!$A:$A,[1]publikáció!$B14,'[1]TERMELŐ_11.30.'!$L:$L,[1]publikáció!H$4)</f>
        <v>0</v>
      </c>
      <c r="I14" s="11">
        <f>+SUMIFS('[1]TERMELŐ_11.30.'!$H:$H,'[1]TERMELŐ_11.30.'!$A:$A,[1]publikáció!$B14,'[1]TERMELŐ_11.30.'!$L:$L,[1]publikáció!I$4)</f>
        <v>0</v>
      </c>
      <c r="J14" s="11">
        <f>+SUMIFS('[1]TERMELŐ_11.30.'!$H:$H,'[1]TERMELŐ_11.30.'!$A:$A,[1]publikáció!$B14,'[1]TERMELŐ_11.30.'!$L:$L,[1]publikáció!J$4)</f>
        <v>0</v>
      </c>
      <c r="K14" s="11" t="str">
        <f>+IF(VLOOKUP(B14,'[1]TERMELŐ_11.30.'!A:U,21,FALSE)="igen","Technológia módosítás",IF(VLOOKUP(B14,'[1]TERMELŐ_11.30.'!A:U,20,FALSE)&lt;&gt;"nem","Ismétlő","Új igény"))</f>
        <v>Új igény</v>
      </c>
      <c r="L14" s="12">
        <f>+_xlfn.MAXIFS('[1]TERMELŐ_11.30.'!$P:$P,'[1]TERMELŐ_11.30.'!$A:$A,[1]publikáció!$B14)</f>
        <v>43.8</v>
      </c>
      <c r="M14" s="12">
        <f>+_xlfn.MAXIFS('[1]TERMELŐ_11.30.'!$Q:$Q,'[1]TERMELŐ_11.30.'!$A:$A,[1]publikáció!$B14)</f>
        <v>0.14000000000000001</v>
      </c>
      <c r="N14" s="10" t="str">
        <f>+IF(VLOOKUP(B14,'[1]TERMELŐ_11.30.'!A:G,7,FALSE)="","",VLOOKUP(B14,'[1]TERMELŐ_11.30.'!A:G,7,FALSE))</f>
        <v>Litér</v>
      </c>
      <c r="O14" s="10">
        <f>+VLOOKUP(B14,'[1]TERMELŐ_11.30.'!A:I,9,FALSE)</f>
        <v>132</v>
      </c>
      <c r="P14" s="10" t="str">
        <f>+IF(OR(VLOOKUP(B14,'[1]TERMELŐ_11.30.'!A:D,4,FALSE)="elutasított",(VLOOKUP(B14,'[1]TERMELŐ_11.30.'!A:D,4,FALSE)="kiesett")),"igen","nem")</f>
        <v>igen</v>
      </c>
      <c r="Q14" s="10" t="str">
        <f>+_xlfn.IFNA(VLOOKUP(IF(VLOOKUP(B14,'[1]TERMELŐ_11.30.'!A:BQ,69,FALSE)="","",VLOOKUP(B14,'[1]TERMELŐ_11.30.'!A:BQ,69,FALSE)),'[1]publikáció segéd tábla'!$D$1:$E$16,2,FALSE),"")</f>
        <v>54/2024 kormány rendelet</v>
      </c>
      <c r="R14" s="10" t="str">
        <f>IF(VLOOKUP(B14,'[1]TERMELŐ_11.30.'!A:AT,46,FALSE)="","",VLOOKUP(B14,'[1]TERMELŐ_11.30.'!A:AT,46,FALSE))</f>
        <v/>
      </c>
      <c r="S14" s="10"/>
      <c r="T14" s="13">
        <f>+VLOOKUP(B14,'[1]TERMELŐ_11.30.'!$A:$AR,37,FALSE)</f>
        <v>0</v>
      </c>
      <c r="U14" s="13">
        <f>+VLOOKUP(B14,'[1]TERMELŐ_11.30.'!$A:$AR,38,FALSE)+VLOOKUP(B14,'[1]TERMELŐ_11.30.'!$A:$AR,39,FALSE)+VLOOKUP(B14,'[1]TERMELŐ_11.30.'!$A:$AR,40,FALSE)+VLOOKUP(B14,'[1]TERMELŐ_11.30.'!$A:$AR,41,FALSE)+VLOOKUP(B14,'[1]TERMELŐ_11.30.'!$A:$AR,42,FALSE)+VLOOKUP(B14,'[1]TERMELŐ_11.30.'!$A:$AR,43,FALSE)+VLOOKUP(B14,'[1]TERMELŐ_11.30.'!$A:$AR,44,FALSE)</f>
        <v>0</v>
      </c>
      <c r="V14" s="14" t="str">
        <f>+IF(VLOOKUP(B14,'[1]TERMELŐ_11.30.'!A:AS,45,FALSE)="","",VLOOKUP(B14,'[1]TERMELŐ_11.30.'!A:AS,45,FALSE))</f>
        <v/>
      </c>
      <c r="W14" s="14" t="str">
        <f>IF(VLOOKUP(B14,'[1]TERMELŐ_11.30.'!A:AJ,36,FALSE)="","",VLOOKUP(B14,'[1]TERMELŐ_11.30.'!A:AJ,36,FALSE))</f>
        <v/>
      </c>
      <c r="X14" s="10"/>
      <c r="Y14" s="13">
        <f>+VLOOKUP(B14,'[1]TERMELŐ_11.30.'!$A:$BH,53,FALSE)</f>
        <v>0</v>
      </c>
      <c r="Z14" s="13">
        <f>+VLOOKUP(B14,'[1]TERMELŐ_11.30.'!$A:$BH,54,FALSE)+VLOOKUP(B14,'[1]TERMELŐ_11.30.'!$A:$BH,55,FALSE)+VLOOKUP(B14,'[1]TERMELŐ_11.30.'!$A:$BH,56,FALSE)+VLOOKUP(B14,'[1]TERMELŐ_11.30.'!$A:$BH,57,FALSE)+VLOOKUP(B14,'[1]TERMELŐ_11.30.'!$A:$BH,58,FALSE)+VLOOKUP(B14,'[1]TERMELŐ_11.30.'!$A:$BH,59,FALSE)+VLOOKUP(B14,'[1]TERMELŐ_11.30.'!$A:$BH,60,FALSE)</f>
        <v>0</v>
      </c>
      <c r="AA14" s="14" t="str">
        <f>IF(VLOOKUP(B14,'[1]TERMELŐ_11.30.'!A:AZ,51,FALSE)="","",VLOOKUP(B14,'[1]TERMELŐ_11.30.'!A:AZ,51,FALSE))</f>
        <v/>
      </c>
      <c r="AB14" s="14" t="str">
        <f>IF(VLOOKUP(B14,'[1]TERMELŐ_11.30.'!A:AZ,52,FALSE)="","",VLOOKUP(B14,'[1]TERMELŐ_11.30.'!A:AZ,52,FALSE))</f>
        <v/>
      </c>
    </row>
    <row r="15" spans="1:28" x14ac:dyDescent="0.3">
      <c r="A15" s="10" t="str">
        <f>VLOOKUP(VLOOKUP(B15,'[1]TERMELŐ_11.30.'!A:F,6,FALSE),'[1]publikáció segéd tábla'!$A$1:$B$7,2,FALSE)</f>
        <v>MAVIR ZRt.</v>
      </c>
      <c r="B15" s="10">
        <v>112311300015</v>
      </c>
      <c r="C15" s="11">
        <f>+SUMIFS('[1]TERMELŐ_11.30.'!$H:$H,'[1]TERMELŐ_11.30.'!$A:$A,[1]publikáció!$B15,'[1]TERMELŐ_11.30.'!$L:$L,[1]publikáció!C$4)</f>
        <v>0</v>
      </c>
      <c r="D15" s="11">
        <f>+SUMIFS('[1]TERMELŐ_11.30.'!$H:$H,'[1]TERMELŐ_11.30.'!$A:$A,[1]publikáció!$B15,'[1]TERMELŐ_11.30.'!$L:$L,[1]publikáció!D$4)</f>
        <v>0</v>
      </c>
      <c r="E15" s="11">
        <f>+SUMIFS('[1]TERMELŐ_11.30.'!$H:$H,'[1]TERMELŐ_11.30.'!$A:$A,[1]publikáció!$B15,'[1]TERMELŐ_11.30.'!$L:$L,[1]publikáció!E$4)</f>
        <v>45</v>
      </c>
      <c r="F15" s="11">
        <f>+SUMIFS('[1]TERMELŐ_11.30.'!$H:$H,'[1]TERMELŐ_11.30.'!$A:$A,[1]publikáció!$B15,'[1]TERMELŐ_11.30.'!$L:$L,[1]publikáció!F$4)</f>
        <v>0</v>
      </c>
      <c r="G15" s="11">
        <f>+SUMIFS('[1]TERMELŐ_11.30.'!$H:$H,'[1]TERMELŐ_11.30.'!$A:$A,[1]publikáció!$B15,'[1]TERMELŐ_11.30.'!$L:$L,[1]publikáció!G$4)</f>
        <v>0</v>
      </c>
      <c r="H15" s="11">
        <f>+SUMIFS('[1]TERMELŐ_11.30.'!$H:$H,'[1]TERMELŐ_11.30.'!$A:$A,[1]publikáció!$B15,'[1]TERMELŐ_11.30.'!$L:$L,[1]publikáció!H$4)</f>
        <v>0</v>
      </c>
      <c r="I15" s="11">
        <f>+SUMIFS('[1]TERMELŐ_11.30.'!$H:$H,'[1]TERMELŐ_11.30.'!$A:$A,[1]publikáció!$B15,'[1]TERMELŐ_11.30.'!$L:$L,[1]publikáció!I$4)</f>
        <v>0</v>
      </c>
      <c r="J15" s="11">
        <f>+SUMIFS('[1]TERMELŐ_11.30.'!$H:$H,'[1]TERMELŐ_11.30.'!$A:$A,[1]publikáció!$B15,'[1]TERMELŐ_11.30.'!$L:$L,[1]publikáció!J$4)</f>
        <v>0</v>
      </c>
      <c r="K15" s="11" t="str">
        <f>+IF(VLOOKUP(B15,'[1]TERMELŐ_11.30.'!A:U,21,FALSE)="igen","Technológia módosítás",IF(VLOOKUP(B15,'[1]TERMELŐ_11.30.'!A:U,20,FALSE)&lt;&gt;"nem","Ismétlő","Új igény"))</f>
        <v>Új igény</v>
      </c>
      <c r="L15" s="12">
        <f>+_xlfn.MAXIFS('[1]TERMELŐ_11.30.'!$P:$P,'[1]TERMELŐ_11.30.'!$A:$A,[1]publikáció!$B15)</f>
        <v>45</v>
      </c>
      <c r="M15" s="12">
        <f>+_xlfn.MAXIFS('[1]TERMELŐ_11.30.'!$Q:$Q,'[1]TERMELŐ_11.30.'!$A:$A,[1]publikáció!$B15)</f>
        <v>45</v>
      </c>
      <c r="N15" s="10" t="str">
        <f>+IF(VLOOKUP(B15,'[1]TERMELŐ_11.30.'!A:G,7,FALSE)="","",VLOOKUP(B15,'[1]TERMELŐ_11.30.'!A:G,7,FALSE))</f>
        <v>Litér</v>
      </c>
      <c r="O15" s="10">
        <f>+VLOOKUP(B15,'[1]TERMELŐ_11.30.'!A:I,9,FALSE)</f>
        <v>132</v>
      </c>
      <c r="P15" s="10" t="str">
        <f>+IF(OR(VLOOKUP(B15,'[1]TERMELŐ_11.30.'!A:D,4,FALSE)="elutasított",(VLOOKUP(B15,'[1]TERMELŐ_11.30.'!A:D,4,FALSE)="kiesett")),"igen","nem")</f>
        <v>igen</v>
      </c>
      <c r="Q15" s="10" t="str">
        <f>+_xlfn.IFNA(VLOOKUP(IF(VLOOKUP(B15,'[1]TERMELŐ_11.30.'!A:BQ,69,FALSE)="","",VLOOKUP(B15,'[1]TERMELŐ_11.30.'!A:BQ,69,FALSE)),'[1]publikáció segéd tábla'!$D$1:$E$16,2,FALSE),"")</f>
        <v>54/2024 kormány rendelet</v>
      </c>
      <c r="R15" s="10" t="str">
        <f>IF(VLOOKUP(B15,'[1]TERMELŐ_11.30.'!A:AT,46,FALSE)="","",VLOOKUP(B15,'[1]TERMELŐ_11.30.'!A:AT,46,FALSE))</f>
        <v/>
      </c>
      <c r="S15" s="10"/>
      <c r="T15" s="13">
        <f>+VLOOKUP(B15,'[1]TERMELŐ_11.30.'!$A:$AR,37,FALSE)</f>
        <v>0</v>
      </c>
      <c r="U15" s="13">
        <f>+VLOOKUP(B15,'[1]TERMELŐ_11.30.'!$A:$AR,38,FALSE)+VLOOKUP(B15,'[1]TERMELŐ_11.30.'!$A:$AR,39,FALSE)+VLOOKUP(B15,'[1]TERMELŐ_11.30.'!$A:$AR,40,FALSE)+VLOOKUP(B15,'[1]TERMELŐ_11.30.'!$A:$AR,41,FALSE)+VLOOKUP(B15,'[1]TERMELŐ_11.30.'!$A:$AR,42,FALSE)+VLOOKUP(B15,'[1]TERMELŐ_11.30.'!$A:$AR,43,FALSE)+VLOOKUP(B15,'[1]TERMELŐ_11.30.'!$A:$AR,44,FALSE)</f>
        <v>0</v>
      </c>
      <c r="V15" s="14" t="str">
        <f>+IF(VLOOKUP(B15,'[1]TERMELŐ_11.30.'!A:AS,45,FALSE)="","",VLOOKUP(B15,'[1]TERMELŐ_11.30.'!A:AS,45,FALSE))</f>
        <v/>
      </c>
      <c r="W15" s="14" t="str">
        <f>IF(VLOOKUP(B15,'[1]TERMELŐ_11.30.'!A:AJ,36,FALSE)="","",VLOOKUP(B15,'[1]TERMELŐ_11.30.'!A:AJ,36,FALSE))</f>
        <v/>
      </c>
      <c r="X15" s="10"/>
      <c r="Y15" s="13">
        <f>+VLOOKUP(B15,'[1]TERMELŐ_11.30.'!$A:$BH,53,FALSE)</f>
        <v>0</v>
      </c>
      <c r="Z15" s="13">
        <f>+VLOOKUP(B15,'[1]TERMELŐ_11.30.'!$A:$BH,54,FALSE)+VLOOKUP(B15,'[1]TERMELŐ_11.30.'!$A:$BH,55,FALSE)+VLOOKUP(B15,'[1]TERMELŐ_11.30.'!$A:$BH,56,FALSE)+VLOOKUP(B15,'[1]TERMELŐ_11.30.'!$A:$BH,57,FALSE)+VLOOKUP(B15,'[1]TERMELŐ_11.30.'!$A:$BH,58,FALSE)+VLOOKUP(B15,'[1]TERMELŐ_11.30.'!$A:$BH,59,FALSE)+VLOOKUP(B15,'[1]TERMELŐ_11.30.'!$A:$BH,60,FALSE)</f>
        <v>0</v>
      </c>
      <c r="AA15" s="14" t="str">
        <f>IF(VLOOKUP(B15,'[1]TERMELŐ_11.30.'!A:AZ,51,FALSE)="","",VLOOKUP(B15,'[1]TERMELŐ_11.30.'!A:AZ,51,FALSE))</f>
        <v/>
      </c>
      <c r="AB15" s="14" t="str">
        <f>IF(VLOOKUP(B15,'[1]TERMELŐ_11.30.'!A:AZ,52,FALSE)="","",VLOOKUP(B15,'[1]TERMELŐ_11.30.'!A:AZ,52,FALSE))</f>
        <v/>
      </c>
    </row>
    <row r="16" spans="1:28" x14ac:dyDescent="0.3">
      <c r="A16" s="10" t="str">
        <f>VLOOKUP(VLOOKUP(B16,'[1]TERMELŐ_11.30.'!A:F,6,FALSE),'[1]publikáció segéd tábla'!$A$1:$B$7,2,FALSE)</f>
        <v>MAVIR ZRt.</v>
      </c>
      <c r="B16" s="10">
        <v>112311300016</v>
      </c>
      <c r="C16" s="11">
        <f>+SUMIFS('[1]TERMELŐ_11.30.'!$H:$H,'[1]TERMELŐ_11.30.'!$A:$A,[1]publikáció!$B16,'[1]TERMELŐ_11.30.'!$L:$L,[1]publikáció!C$4)</f>
        <v>49.8</v>
      </c>
      <c r="D16" s="11">
        <f>+SUMIFS('[1]TERMELŐ_11.30.'!$H:$H,'[1]TERMELŐ_11.30.'!$A:$A,[1]publikáció!$B16,'[1]TERMELŐ_11.30.'!$L:$L,[1]publikáció!D$4)</f>
        <v>0</v>
      </c>
      <c r="E16" s="11">
        <f>+SUMIFS('[1]TERMELŐ_11.30.'!$H:$H,'[1]TERMELŐ_11.30.'!$A:$A,[1]publikáció!$B16,'[1]TERMELŐ_11.30.'!$L:$L,[1]publikáció!E$4)</f>
        <v>0</v>
      </c>
      <c r="F16" s="11">
        <f>+SUMIFS('[1]TERMELŐ_11.30.'!$H:$H,'[1]TERMELŐ_11.30.'!$A:$A,[1]publikáció!$B16,'[1]TERMELŐ_11.30.'!$L:$L,[1]publikáció!F$4)</f>
        <v>0</v>
      </c>
      <c r="G16" s="11">
        <f>+SUMIFS('[1]TERMELŐ_11.30.'!$H:$H,'[1]TERMELŐ_11.30.'!$A:$A,[1]publikáció!$B16,'[1]TERMELŐ_11.30.'!$L:$L,[1]publikáció!G$4)</f>
        <v>0</v>
      </c>
      <c r="H16" s="11">
        <f>+SUMIFS('[1]TERMELŐ_11.30.'!$H:$H,'[1]TERMELŐ_11.30.'!$A:$A,[1]publikáció!$B16,'[1]TERMELŐ_11.30.'!$L:$L,[1]publikáció!H$4)</f>
        <v>0</v>
      </c>
      <c r="I16" s="11">
        <f>+SUMIFS('[1]TERMELŐ_11.30.'!$H:$H,'[1]TERMELŐ_11.30.'!$A:$A,[1]publikáció!$B16,'[1]TERMELŐ_11.30.'!$L:$L,[1]publikáció!I$4)</f>
        <v>0</v>
      </c>
      <c r="J16" s="11">
        <f>+SUMIFS('[1]TERMELŐ_11.30.'!$H:$H,'[1]TERMELŐ_11.30.'!$A:$A,[1]publikáció!$B16,'[1]TERMELŐ_11.30.'!$L:$L,[1]publikáció!J$4)</f>
        <v>0</v>
      </c>
      <c r="K16" s="11" t="str">
        <f>+IF(VLOOKUP(B16,'[1]TERMELŐ_11.30.'!A:U,21,FALSE)="igen","Technológia módosítás",IF(VLOOKUP(B16,'[1]TERMELŐ_11.30.'!A:U,20,FALSE)&lt;&gt;"nem","Ismétlő","Új igény"))</f>
        <v>Új igény</v>
      </c>
      <c r="L16" s="12">
        <f>+_xlfn.MAXIFS('[1]TERMELŐ_11.30.'!$P:$P,'[1]TERMELŐ_11.30.'!$A:$A,[1]publikáció!$B16)</f>
        <v>49.8</v>
      </c>
      <c r="M16" s="12">
        <f>+_xlfn.MAXIFS('[1]TERMELŐ_11.30.'!$Q:$Q,'[1]TERMELŐ_11.30.'!$A:$A,[1]publikáció!$B16)</f>
        <v>0.159</v>
      </c>
      <c r="N16" s="10" t="str">
        <f>+IF(VLOOKUP(B16,'[1]TERMELŐ_11.30.'!A:G,7,FALSE)="","",VLOOKUP(B16,'[1]TERMELŐ_11.30.'!A:G,7,FALSE))</f>
        <v>Litér</v>
      </c>
      <c r="O16" s="10">
        <f>+VLOOKUP(B16,'[1]TERMELŐ_11.30.'!A:I,9,FALSE)</f>
        <v>132</v>
      </c>
      <c r="P16" s="10" t="str">
        <f>+IF(OR(VLOOKUP(B16,'[1]TERMELŐ_11.30.'!A:D,4,FALSE)="elutasított",(VLOOKUP(B16,'[1]TERMELŐ_11.30.'!A:D,4,FALSE)="kiesett")),"igen","nem")</f>
        <v>igen</v>
      </c>
      <c r="Q16" s="10" t="str">
        <f>+_xlfn.IFNA(VLOOKUP(IF(VLOOKUP(B16,'[1]TERMELŐ_11.30.'!A:BQ,69,FALSE)="","",VLOOKUP(B16,'[1]TERMELŐ_11.30.'!A:BQ,69,FALSE)),'[1]publikáció segéd tábla'!$D$1:$E$16,2,FALSE),"")</f>
        <v>54/2024 kormány rendelet</v>
      </c>
      <c r="R16" s="10" t="str">
        <f>IF(VLOOKUP(B16,'[1]TERMELŐ_11.30.'!A:AT,46,FALSE)="","",VLOOKUP(B16,'[1]TERMELŐ_11.30.'!A:AT,46,FALSE))</f>
        <v/>
      </c>
      <c r="S16" s="10"/>
      <c r="T16" s="13">
        <f>+VLOOKUP(B16,'[1]TERMELŐ_11.30.'!$A:$AR,37,FALSE)</f>
        <v>0</v>
      </c>
      <c r="U16" s="13">
        <f>+VLOOKUP(B16,'[1]TERMELŐ_11.30.'!$A:$AR,38,FALSE)+VLOOKUP(B16,'[1]TERMELŐ_11.30.'!$A:$AR,39,FALSE)+VLOOKUP(B16,'[1]TERMELŐ_11.30.'!$A:$AR,40,FALSE)+VLOOKUP(B16,'[1]TERMELŐ_11.30.'!$A:$AR,41,FALSE)+VLOOKUP(B16,'[1]TERMELŐ_11.30.'!$A:$AR,42,FALSE)+VLOOKUP(B16,'[1]TERMELŐ_11.30.'!$A:$AR,43,FALSE)+VLOOKUP(B16,'[1]TERMELŐ_11.30.'!$A:$AR,44,FALSE)</f>
        <v>0</v>
      </c>
      <c r="V16" s="14" t="str">
        <f>+IF(VLOOKUP(B16,'[1]TERMELŐ_11.30.'!A:AS,45,FALSE)="","",VLOOKUP(B16,'[1]TERMELŐ_11.30.'!A:AS,45,FALSE))</f>
        <v/>
      </c>
      <c r="W16" s="14" t="str">
        <f>IF(VLOOKUP(B16,'[1]TERMELŐ_11.30.'!A:AJ,36,FALSE)="","",VLOOKUP(B16,'[1]TERMELŐ_11.30.'!A:AJ,36,FALSE))</f>
        <v/>
      </c>
      <c r="X16" s="10"/>
      <c r="Y16" s="13">
        <f>+VLOOKUP(B16,'[1]TERMELŐ_11.30.'!$A:$BH,53,FALSE)</f>
        <v>0</v>
      </c>
      <c r="Z16" s="13">
        <f>+VLOOKUP(B16,'[1]TERMELŐ_11.30.'!$A:$BH,54,FALSE)+VLOOKUP(B16,'[1]TERMELŐ_11.30.'!$A:$BH,55,FALSE)+VLOOKUP(B16,'[1]TERMELŐ_11.30.'!$A:$BH,56,FALSE)+VLOOKUP(B16,'[1]TERMELŐ_11.30.'!$A:$BH,57,FALSE)+VLOOKUP(B16,'[1]TERMELŐ_11.30.'!$A:$BH,58,FALSE)+VLOOKUP(B16,'[1]TERMELŐ_11.30.'!$A:$BH,59,FALSE)+VLOOKUP(B16,'[1]TERMELŐ_11.30.'!$A:$BH,60,FALSE)</f>
        <v>0</v>
      </c>
      <c r="AA16" s="14" t="str">
        <f>IF(VLOOKUP(B16,'[1]TERMELŐ_11.30.'!A:AZ,51,FALSE)="","",VLOOKUP(B16,'[1]TERMELŐ_11.30.'!A:AZ,51,FALSE))</f>
        <v/>
      </c>
      <c r="AB16" s="14" t="str">
        <f>IF(VLOOKUP(B16,'[1]TERMELŐ_11.30.'!A:AZ,52,FALSE)="","",VLOOKUP(B16,'[1]TERMELŐ_11.30.'!A:AZ,52,FALSE))</f>
        <v/>
      </c>
    </row>
    <row r="17" spans="1:28" x14ac:dyDescent="0.3">
      <c r="A17" s="10" t="str">
        <f>VLOOKUP(VLOOKUP(B17,'[1]TERMELŐ_11.30.'!A:F,6,FALSE),'[1]publikáció segéd tábla'!$A$1:$B$7,2,FALSE)</f>
        <v>MAVIR ZRt.</v>
      </c>
      <c r="B17" s="10">
        <v>112311300017</v>
      </c>
      <c r="C17" s="11">
        <f>+SUMIFS('[1]TERMELŐ_11.30.'!$H:$H,'[1]TERMELŐ_11.30.'!$A:$A,[1]publikáció!$B17,'[1]TERMELŐ_11.30.'!$L:$L,[1]publikáció!C$4)</f>
        <v>0</v>
      </c>
      <c r="D17" s="11">
        <f>+SUMIFS('[1]TERMELŐ_11.30.'!$H:$H,'[1]TERMELŐ_11.30.'!$A:$A,[1]publikáció!$B17,'[1]TERMELŐ_11.30.'!$L:$L,[1]publikáció!D$4)</f>
        <v>0</v>
      </c>
      <c r="E17" s="11">
        <f>+SUMIFS('[1]TERMELŐ_11.30.'!$H:$H,'[1]TERMELŐ_11.30.'!$A:$A,[1]publikáció!$B17,'[1]TERMELŐ_11.30.'!$L:$L,[1]publikáció!E$4)</f>
        <v>5</v>
      </c>
      <c r="F17" s="11">
        <f>+SUMIFS('[1]TERMELŐ_11.30.'!$H:$H,'[1]TERMELŐ_11.30.'!$A:$A,[1]publikáció!$B17,'[1]TERMELŐ_11.30.'!$L:$L,[1]publikáció!F$4)</f>
        <v>0</v>
      </c>
      <c r="G17" s="11">
        <f>+SUMIFS('[1]TERMELŐ_11.30.'!$H:$H,'[1]TERMELŐ_11.30.'!$A:$A,[1]publikáció!$B17,'[1]TERMELŐ_11.30.'!$L:$L,[1]publikáció!G$4)</f>
        <v>0</v>
      </c>
      <c r="H17" s="11">
        <f>+SUMIFS('[1]TERMELŐ_11.30.'!$H:$H,'[1]TERMELŐ_11.30.'!$A:$A,[1]publikáció!$B17,'[1]TERMELŐ_11.30.'!$L:$L,[1]publikáció!H$4)</f>
        <v>0</v>
      </c>
      <c r="I17" s="11">
        <f>+SUMIFS('[1]TERMELŐ_11.30.'!$H:$H,'[1]TERMELŐ_11.30.'!$A:$A,[1]publikáció!$B17,'[1]TERMELŐ_11.30.'!$L:$L,[1]publikáció!I$4)</f>
        <v>0</v>
      </c>
      <c r="J17" s="11">
        <f>+SUMIFS('[1]TERMELŐ_11.30.'!$H:$H,'[1]TERMELŐ_11.30.'!$A:$A,[1]publikáció!$B17,'[1]TERMELŐ_11.30.'!$L:$L,[1]publikáció!J$4)</f>
        <v>0</v>
      </c>
      <c r="K17" s="11" t="str">
        <f>+IF(VLOOKUP(B17,'[1]TERMELŐ_11.30.'!A:U,21,FALSE)="igen","Technológia módosítás",IF(VLOOKUP(B17,'[1]TERMELŐ_11.30.'!A:U,20,FALSE)&lt;&gt;"nem","Ismétlő","Új igény"))</f>
        <v>Új igény</v>
      </c>
      <c r="L17" s="12">
        <f>+_xlfn.MAXIFS('[1]TERMELŐ_11.30.'!$P:$P,'[1]TERMELŐ_11.30.'!$A:$A,[1]publikáció!$B17)</f>
        <v>5</v>
      </c>
      <c r="M17" s="12">
        <f>+_xlfn.MAXIFS('[1]TERMELŐ_11.30.'!$Q:$Q,'[1]TERMELŐ_11.30.'!$A:$A,[1]publikáció!$B17)</f>
        <v>5</v>
      </c>
      <c r="N17" s="10" t="str">
        <f>+IF(VLOOKUP(B17,'[1]TERMELŐ_11.30.'!A:G,7,FALSE)="","",VLOOKUP(B17,'[1]TERMELŐ_11.30.'!A:G,7,FALSE))</f>
        <v>Litér</v>
      </c>
      <c r="O17" s="10">
        <f>+VLOOKUP(B17,'[1]TERMELŐ_11.30.'!A:I,9,FALSE)</f>
        <v>132</v>
      </c>
      <c r="P17" s="10" t="str">
        <f>+IF(OR(VLOOKUP(B17,'[1]TERMELŐ_11.30.'!A:D,4,FALSE)="elutasított",(VLOOKUP(B17,'[1]TERMELŐ_11.30.'!A:D,4,FALSE)="kiesett")),"igen","nem")</f>
        <v>igen</v>
      </c>
      <c r="Q17" s="10" t="str">
        <f>+_xlfn.IFNA(VLOOKUP(IF(VLOOKUP(B17,'[1]TERMELŐ_11.30.'!A:BQ,69,FALSE)="","",VLOOKUP(B17,'[1]TERMELŐ_11.30.'!A:BQ,69,FALSE)),'[1]publikáció segéd tábla'!$D$1:$E$16,2,FALSE),"")</f>
        <v>54/2024 kormány rendelet</v>
      </c>
      <c r="R17" s="10" t="str">
        <f>IF(VLOOKUP(B17,'[1]TERMELŐ_11.30.'!A:AT,46,FALSE)="","",VLOOKUP(B17,'[1]TERMELŐ_11.30.'!A:AT,46,FALSE))</f>
        <v/>
      </c>
      <c r="S17" s="10"/>
      <c r="T17" s="13">
        <f>+VLOOKUP(B17,'[1]TERMELŐ_11.30.'!$A:$AR,37,FALSE)</f>
        <v>0</v>
      </c>
      <c r="U17" s="13">
        <f>+VLOOKUP(B17,'[1]TERMELŐ_11.30.'!$A:$AR,38,FALSE)+VLOOKUP(B17,'[1]TERMELŐ_11.30.'!$A:$AR,39,FALSE)+VLOOKUP(B17,'[1]TERMELŐ_11.30.'!$A:$AR,40,FALSE)+VLOOKUP(B17,'[1]TERMELŐ_11.30.'!$A:$AR,41,FALSE)+VLOOKUP(B17,'[1]TERMELŐ_11.30.'!$A:$AR,42,FALSE)+VLOOKUP(B17,'[1]TERMELŐ_11.30.'!$A:$AR,43,FALSE)+VLOOKUP(B17,'[1]TERMELŐ_11.30.'!$A:$AR,44,FALSE)</f>
        <v>0</v>
      </c>
      <c r="V17" s="14" t="str">
        <f>+IF(VLOOKUP(B17,'[1]TERMELŐ_11.30.'!A:AS,45,FALSE)="","",VLOOKUP(B17,'[1]TERMELŐ_11.30.'!A:AS,45,FALSE))</f>
        <v/>
      </c>
      <c r="W17" s="14" t="str">
        <f>IF(VLOOKUP(B17,'[1]TERMELŐ_11.30.'!A:AJ,36,FALSE)="","",VLOOKUP(B17,'[1]TERMELŐ_11.30.'!A:AJ,36,FALSE))</f>
        <v/>
      </c>
      <c r="X17" s="10"/>
      <c r="Y17" s="13">
        <f>+VLOOKUP(B17,'[1]TERMELŐ_11.30.'!$A:$BH,53,FALSE)</f>
        <v>0</v>
      </c>
      <c r="Z17" s="13">
        <f>+VLOOKUP(B17,'[1]TERMELŐ_11.30.'!$A:$BH,54,FALSE)+VLOOKUP(B17,'[1]TERMELŐ_11.30.'!$A:$BH,55,FALSE)+VLOOKUP(B17,'[1]TERMELŐ_11.30.'!$A:$BH,56,FALSE)+VLOOKUP(B17,'[1]TERMELŐ_11.30.'!$A:$BH,57,FALSE)+VLOOKUP(B17,'[1]TERMELŐ_11.30.'!$A:$BH,58,FALSE)+VLOOKUP(B17,'[1]TERMELŐ_11.30.'!$A:$BH,59,FALSE)+VLOOKUP(B17,'[1]TERMELŐ_11.30.'!$A:$BH,60,FALSE)</f>
        <v>0</v>
      </c>
      <c r="AA17" s="14" t="str">
        <f>IF(VLOOKUP(B17,'[1]TERMELŐ_11.30.'!A:AZ,51,FALSE)="","",VLOOKUP(B17,'[1]TERMELŐ_11.30.'!A:AZ,51,FALSE))</f>
        <v/>
      </c>
      <c r="AB17" s="14" t="str">
        <f>IF(VLOOKUP(B17,'[1]TERMELŐ_11.30.'!A:AZ,52,FALSE)="","",VLOOKUP(B17,'[1]TERMELŐ_11.30.'!A:AZ,52,FALSE))</f>
        <v/>
      </c>
    </row>
    <row r="18" spans="1:28" x14ac:dyDescent="0.3">
      <c r="A18" s="10" t="str">
        <f>VLOOKUP(VLOOKUP(B18,'[1]TERMELŐ_11.30.'!A:F,6,FALSE),'[1]publikáció segéd tábla'!$A$1:$B$7,2,FALSE)</f>
        <v>MAVIR ZRt.</v>
      </c>
      <c r="B18" s="10">
        <v>112311300018</v>
      </c>
      <c r="C18" s="11">
        <f>+SUMIFS('[1]TERMELŐ_11.30.'!$H:$H,'[1]TERMELŐ_11.30.'!$A:$A,[1]publikáció!$B18,'[1]TERMELŐ_11.30.'!$L:$L,[1]publikáció!C$4)</f>
        <v>19.98</v>
      </c>
      <c r="D18" s="11">
        <f>+SUMIFS('[1]TERMELŐ_11.30.'!$H:$H,'[1]TERMELŐ_11.30.'!$A:$A,[1]publikáció!$B18,'[1]TERMELŐ_11.30.'!$L:$L,[1]publikáció!D$4)</f>
        <v>0</v>
      </c>
      <c r="E18" s="11">
        <f>+SUMIFS('[1]TERMELŐ_11.30.'!$H:$H,'[1]TERMELŐ_11.30.'!$A:$A,[1]publikáció!$B18,'[1]TERMELŐ_11.30.'!$L:$L,[1]publikáció!E$4)</f>
        <v>0</v>
      </c>
      <c r="F18" s="11">
        <f>+SUMIFS('[1]TERMELŐ_11.30.'!$H:$H,'[1]TERMELŐ_11.30.'!$A:$A,[1]publikáció!$B18,'[1]TERMELŐ_11.30.'!$L:$L,[1]publikáció!F$4)</f>
        <v>0</v>
      </c>
      <c r="G18" s="11">
        <f>+SUMIFS('[1]TERMELŐ_11.30.'!$H:$H,'[1]TERMELŐ_11.30.'!$A:$A,[1]publikáció!$B18,'[1]TERMELŐ_11.30.'!$L:$L,[1]publikáció!G$4)</f>
        <v>0</v>
      </c>
      <c r="H18" s="11">
        <f>+SUMIFS('[1]TERMELŐ_11.30.'!$H:$H,'[1]TERMELŐ_11.30.'!$A:$A,[1]publikáció!$B18,'[1]TERMELŐ_11.30.'!$L:$L,[1]publikáció!H$4)</f>
        <v>0</v>
      </c>
      <c r="I18" s="11">
        <f>+SUMIFS('[1]TERMELŐ_11.30.'!$H:$H,'[1]TERMELŐ_11.30.'!$A:$A,[1]publikáció!$B18,'[1]TERMELŐ_11.30.'!$L:$L,[1]publikáció!I$4)</f>
        <v>0</v>
      </c>
      <c r="J18" s="11">
        <f>+SUMIFS('[1]TERMELŐ_11.30.'!$H:$H,'[1]TERMELŐ_11.30.'!$A:$A,[1]publikáció!$B18,'[1]TERMELŐ_11.30.'!$L:$L,[1]publikáció!J$4)</f>
        <v>0</v>
      </c>
      <c r="K18" s="11" t="str">
        <f>+IF(VLOOKUP(B18,'[1]TERMELŐ_11.30.'!A:U,21,FALSE)="igen","Technológia módosítás",IF(VLOOKUP(B18,'[1]TERMELŐ_11.30.'!A:U,20,FALSE)&lt;&gt;"nem","Ismétlő","Új igény"))</f>
        <v>Új igény</v>
      </c>
      <c r="L18" s="12">
        <f>+_xlfn.MAXIFS('[1]TERMELŐ_11.30.'!$P:$P,'[1]TERMELŐ_11.30.'!$A:$A,[1]publikáció!$B18)</f>
        <v>19.98</v>
      </c>
      <c r="M18" s="12">
        <f>+_xlfn.MAXIFS('[1]TERMELŐ_11.30.'!$Q:$Q,'[1]TERMELŐ_11.30.'!$A:$A,[1]publikáció!$B18)</f>
        <v>0.05</v>
      </c>
      <c r="N18" s="10" t="str">
        <f>+IF(VLOOKUP(B18,'[1]TERMELŐ_11.30.'!A:G,7,FALSE)="","",VLOOKUP(B18,'[1]TERMELŐ_11.30.'!A:G,7,FALSE))</f>
        <v/>
      </c>
      <c r="O18" s="10">
        <f>+VLOOKUP(B18,'[1]TERMELŐ_11.30.'!A:I,9,FALSE)</f>
        <v>132</v>
      </c>
      <c r="P18" s="10" t="str">
        <f>+IF(OR(VLOOKUP(B18,'[1]TERMELŐ_11.30.'!A:D,4,FALSE)="elutasított",(VLOOKUP(B18,'[1]TERMELŐ_11.30.'!A:D,4,FALSE)="kiesett")),"igen","nem")</f>
        <v>igen</v>
      </c>
      <c r="Q18" s="10" t="str">
        <f>+_xlfn.IFNA(VLOOKUP(IF(VLOOKUP(B18,'[1]TERMELŐ_11.30.'!A:BQ,69,FALSE)="","",VLOOKUP(B18,'[1]TERMELŐ_11.30.'!A:BQ,69,FALSE)),'[1]publikáció segéd tábla'!$D$1:$E$16,2,FALSE),"")</f>
        <v>54/2024 kormány rendelet</v>
      </c>
      <c r="R18" s="10" t="str">
        <f>IF(VLOOKUP(B18,'[1]TERMELŐ_11.30.'!A:AT,46,FALSE)="","",VLOOKUP(B18,'[1]TERMELŐ_11.30.'!A:AT,46,FALSE))</f>
        <v/>
      </c>
      <c r="S18" s="10"/>
      <c r="T18" s="13">
        <f>+VLOOKUP(B18,'[1]TERMELŐ_11.30.'!$A:$AR,37,FALSE)</f>
        <v>0</v>
      </c>
      <c r="U18" s="13">
        <f>+VLOOKUP(B18,'[1]TERMELŐ_11.30.'!$A:$AR,38,FALSE)+VLOOKUP(B18,'[1]TERMELŐ_11.30.'!$A:$AR,39,FALSE)+VLOOKUP(B18,'[1]TERMELŐ_11.30.'!$A:$AR,40,FALSE)+VLOOKUP(B18,'[1]TERMELŐ_11.30.'!$A:$AR,41,FALSE)+VLOOKUP(B18,'[1]TERMELŐ_11.30.'!$A:$AR,42,FALSE)+VLOOKUP(B18,'[1]TERMELŐ_11.30.'!$A:$AR,43,FALSE)+VLOOKUP(B18,'[1]TERMELŐ_11.30.'!$A:$AR,44,FALSE)</f>
        <v>0</v>
      </c>
      <c r="V18" s="14" t="str">
        <f>+IF(VLOOKUP(B18,'[1]TERMELŐ_11.30.'!A:AS,45,FALSE)="","",VLOOKUP(B18,'[1]TERMELŐ_11.30.'!A:AS,45,FALSE))</f>
        <v/>
      </c>
      <c r="W18" s="14" t="str">
        <f>IF(VLOOKUP(B18,'[1]TERMELŐ_11.30.'!A:AJ,36,FALSE)="","",VLOOKUP(B18,'[1]TERMELŐ_11.30.'!A:AJ,36,FALSE))</f>
        <v/>
      </c>
      <c r="X18" s="10"/>
      <c r="Y18" s="13">
        <f>+VLOOKUP(B18,'[1]TERMELŐ_11.30.'!$A:$BH,53,FALSE)</f>
        <v>0</v>
      </c>
      <c r="Z18" s="13">
        <f>+VLOOKUP(B18,'[1]TERMELŐ_11.30.'!$A:$BH,54,FALSE)+VLOOKUP(B18,'[1]TERMELŐ_11.30.'!$A:$BH,55,FALSE)+VLOOKUP(B18,'[1]TERMELŐ_11.30.'!$A:$BH,56,FALSE)+VLOOKUP(B18,'[1]TERMELŐ_11.30.'!$A:$BH,57,FALSE)+VLOOKUP(B18,'[1]TERMELŐ_11.30.'!$A:$BH,58,FALSE)+VLOOKUP(B18,'[1]TERMELŐ_11.30.'!$A:$BH,59,FALSE)+VLOOKUP(B18,'[1]TERMELŐ_11.30.'!$A:$BH,60,FALSE)</f>
        <v>0</v>
      </c>
      <c r="AA18" s="14" t="str">
        <f>IF(VLOOKUP(B18,'[1]TERMELŐ_11.30.'!A:AZ,51,FALSE)="","",VLOOKUP(B18,'[1]TERMELŐ_11.30.'!A:AZ,51,FALSE))</f>
        <v/>
      </c>
      <c r="AB18" s="14" t="str">
        <f>IF(VLOOKUP(B18,'[1]TERMELŐ_11.30.'!A:AZ,52,FALSE)="","",VLOOKUP(B18,'[1]TERMELŐ_11.30.'!A:AZ,52,FALSE))</f>
        <v/>
      </c>
    </row>
    <row r="19" spans="1:28" x14ac:dyDescent="0.3">
      <c r="A19" s="10" t="str">
        <f>VLOOKUP(VLOOKUP(B19,'[1]TERMELŐ_11.30.'!A:F,6,FALSE),'[1]publikáció segéd tábla'!$A$1:$B$7,2,FALSE)</f>
        <v>MAVIR ZRt.</v>
      </c>
      <c r="B19" s="10">
        <v>112311300019</v>
      </c>
      <c r="C19" s="11">
        <f>+SUMIFS('[1]TERMELŐ_11.30.'!$H:$H,'[1]TERMELŐ_11.30.'!$A:$A,[1]publikáció!$B19,'[1]TERMELŐ_11.30.'!$L:$L,[1]publikáció!C$4)</f>
        <v>49.9</v>
      </c>
      <c r="D19" s="11">
        <f>+SUMIFS('[1]TERMELŐ_11.30.'!$H:$H,'[1]TERMELŐ_11.30.'!$A:$A,[1]publikáció!$B19,'[1]TERMELŐ_11.30.'!$L:$L,[1]publikáció!D$4)</f>
        <v>0</v>
      </c>
      <c r="E19" s="11">
        <f>+SUMIFS('[1]TERMELŐ_11.30.'!$H:$H,'[1]TERMELŐ_11.30.'!$A:$A,[1]publikáció!$B19,'[1]TERMELŐ_11.30.'!$L:$L,[1]publikáció!E$4)</f>
        <v>0</v>
      </c>
      <c r="F19" s="11">
        <f>+SUMIFS('[1]TERMELŐ_11.30.'!$H:$H,'[1]TERMELŐ_11.30.'!$A:$A,[1]publikáció!$B19,'[1]TERMELŐ_11.30.'!$L:$L,[1]publikáció!F$4)</f>
        <v>0</v>
      </c>
      <c r="G19" s="11">
        <f>+SUMIFS('[1]TERMELŐ_11.30.'!$H:$H,'[1]TERMELŐ_11.30.'!$A:$A,[1]publikáció!$B19,'[1]TERMELŐ_11.30.'!$L:$L,[1]publikáció!G$4)</f>
        <v>0</v>
      </c>
      <c r="H19" s="11">
        <f>+SUMIFS('[1]TERMELŐ_11.30.'!$H:$H,'[1]TERMELŐ_11.30.'!$A:$A,[1]publikáció!$B19,'[1]TERMELŐ_11.30.'!$L:$L,[1]publikáció!H$4)</f>
        <v>0</v>
      </c>
      <c r="I19" s="11">
        <f>+SUMIFS('[1]TERMELŐ_11.30.'!$H:$H,'[1]TERMELŐ_11.30.'!$A:$A,[1]publikáció!$B19,'[1]TERMELŐ_11.30.'!$L:$L,[1]publikáció!I$4)</f>
        <v>0</v>
      </c>
      <c r="J19" s="11">
        <f>+SUMIFS('[1]TERMELŐ_11.30.'!$H:$H,'[1]TERMELŐ_11.30.'!$A:$A,[1]publikáció!$B19,'[1]TERMELŐ_11.30.'!$L:$L,[1]publikáció!J$4)</f>
        <v>0</v>
      </c>
      <c r="K19" s="11" t="str">
        <f>+IF(VLOOKUP(B19,'[1]TERMELŐ_11.30.'!A:U,21,FALSE)="igen","Technológia módosítás",IF(VLOOKUP(B19,'[1]TERMELŐ_11.30.'!A:U,20,FALSE)&lt;&gt;"nem","Ismétlő","Új igény"))</f>
        <v>Új igény</v>
      </c>
      <c r="L19" s="12">
        <f>+_xlfn.MAXIFS('[1]TERMELŐ_11.30.'!$P:$P,'[1]TERMELŐ_11.30.'!$A:$A,[1]publikáció!$B19)</f>
        <v>49.9</v>
      </c>
      <c r="M19" s="12">
        <f>+_xlfn.MAXIFS('[1]TERMELŐ_11.30.'!$Q:$Q,'[1]TERMELŐ_11.30.'!$A:$A,[1]publikáció!$B19)</f>
        <v>0.16</v>
      </c>
      <c r="N19" s="10" t="str">
        <f>+IF(VLOOKUP(B19,'[1]TERMELŐ_11.30.'!A:G,7,FALSE)="","",VLOOKUP(B19,'[1]TERMELŐ_11.30.'!A:G,7,FALSE))</f>
        <v/>
      </c>
      <c r="O19" s="10">
        <f>+VLOOKUP(B19,'[1]TERMELŐ_11.30.'!A:I,9,FALSE)</f>
        <v>132</v>
      </c>
      <c r="P19" s="10" t="str">
        <f>+IF(OR(VLOOKUP(B19,'[1]TERMELŐ_11.30.'!A:D,4,FALSE)="elutasított",(VLOOKUP(B19,'[1]TERMELŐ_11.30.'!A:D,4,FALSE)="kiesett")),"igen","nem")</f>
        <v>igen</v>
      </c>
      <c r="Q19" s="10" t="str">
        <f>+_xlfn.IFNA(VLOOKUP(IF(VLOOKUP(B19,'[1]TERMELŐ_11.30.'!A:BQ,69,FALSE)="","",VLOOKUP(B19,'[1]TERMELŐ_11.30.'!A:BQ,69,FALSE)),'[1]publikáció segéd tábla'!$D$1:$E$16,2,FALSE),"")</f>
        <v>54/2024 kormány rendelet</v>
      </c>
      <c r="R19" s="10" t="str">
        <f>IF(VLOOKUP(B19,'[1]TERMELŐ_11.30.'!A:AT,46,FALSE)="","",VLOOKUP(B19,'[1]TERMELŐ_11.30.'!A:AT,46,FALSE))</f>
        <v/>
      </c>
      <c r="S19" s="10"/>
      <c r="T19" s="13">
        <f>+VLOOKUP(B19,'[1]TERMELŐ_11.30.'!$A:$AR,37,FALSE)</f>
        <v>0</v>
      </c>
      <c r="U19" s="13">
        <f>+VLOOKUP(B19,'[1]TERMELŐ_11.30.'!$A:$AR,38,FALSE)+VLOOKUP(B19,'[1]TERMELŐ_11.30.'!$A:$AR,39,FALSE)+VLOOKUP(B19,'[1]TERMELŐ_11.30.'!$A:$AR,40,FALSE)+VLOOKUP(B19,'[1]TERMELŐ_11.30.'!$A:$AR,41,FALSE)+VLOOKUP(B19,'[1]TERMELŐ_11.30.'!$A:$AR,42,FALSE)+VLOOKUP(B19,'[1]TERMELŐ_11.30.'!$A:$AR,43,FALSE)+VLOOKUP(B19,'[1]TERMELŐ_11.30.'!$A:$AR,44,FALSE)</f>
        <v>0</v>
      </c>
      <c r="V19" s="14" t="str">
        <f>+IF(VLOOKUP(B19,'[1]TERMELŐ_11.30.'!A:AS,45,FALSE)="","",VLOOKUP(B19,'[1]TERMELŐ_11.30.'!A:AS,45,FALSE))</f>
        <v/>
      </c>
      <c r="W19" s="14" t="str">
        <f>IF(VLOOKUP(B19,'[1]TERMELŐ_11.30.'!A:AJ,36,FALSE)="","",VLOOKUP(B19,'[1]TERMELŐ_11.30.'!A:AJ,36,FALSE))</f>
        <v/>
      </c>
      <c r="X19" s="10"/>
      <c r="Y19" s="13">
        <f>+VLOOKUP(B19,'[1]TERMELŐ_11.30.'!$A:$BH,53,FALSE)</f>
        <v>0</v>
      </c>
      <c r="Z19" s="13">
        <f>+VLOOKUP(B19,'[1]TERMELŐ_11.30.'!$A:$BH,54,FALSE)+VLOOKUP(B19,'[1]TERMELŐ_11.30.'!$A:$BH,55,FALSE)+VLOOKUP(B19,'[1]TERMELŐ_11.30.'!$A:$BH,56,FALSE)+VLOOKUP(B19,'[1]TERMELŐ_11.30.'!$A:$BH,57,FALSE)+VLOOKUP(B19,'[1]TERMELŐ_11.30.'!$A:$BH,58,FALSE)+VLOOKUP(B19,'[1]TERMELŐ_11.30.'!$A:$BH,59,FALSE)+VLOOKUP(B19,'[1]TERMELŐ_11.30.'!$A:$BH,60,FALSE)</f>
        <v>0</v>
      </c>
      <c r="AA19" s="14" t="str">
        <f>IF(VLOOKUP(B19,'[1]TERMELŐ_11.30.'!A:AZ,51,FALSE)="","",VLOOKUP(B19,'[1]TERMELŐ_11.30.'!A:AZ,51,FALSE))</f>
        <v/>
      </c>
      <c r="AB19" s="14" t="str">
        <f>IF(VLOOKUP(B19,'[1]TERMELŐ_11.30.'!A:AZ,52,FALSE)="","",VLOOKUP(B19,'[1]TERMELŐ_11.30.'!A:AZ,52,FALSE))</f>
        <v/>
      </c>
    </row>
    <row r="20" spans="1:28" x14ac:dyDescent="0.3">
      <c r="A20" s="10" t="str">
        <f>VLOOKUP(VLOOKUP(B20,'[1]TERMELŐ_11.30.'!A:F,6,FALSE),'[1]publikáció segéd tábla'!$A$1:$B$7,2,FALSE)</f>
        <v>MAVIR ZRt.</v>
      </c>
      <c r="B20" s="10">
        <v>112311300020</v>
      </c>
      <c r="C20" s="11">
        <f>+SUMIFS('[1]TERMELŐ_11.30.'!$H:$H,'[1]TERMELŐ_11.30.'!$A:$A,[1]publikáció!$B20,'[1]TERMELŐ_11.30.'!$L:$L,[1]publikáció!C$4)</f>
        <v>0</v>
      </c>
      <c r="D20" s="11">
        <f>+SUMIFS('[1]TERMELŐ_11.30.'!$H:$H,'[1]TERMELŐ_11.30.'!$A:$A,[1]publikáció!$B20,'[1]TERMELŐ_11.30.'!$L:$L,[1]publikáció!D$4)</f>
        <v>0</v>
      </c>
      <c r="E20" s="11">
        <f>+SUMIFS('[1]TERMELŐ_11.30.'!$H:$H,'[1]TERMELŐ_11.30.'!$A:$A,[1]publikáció!$B20,'[1]TERMELŐ_11.30.'!$L:$L,[1]publikáció!E$4)</f>
        <v>49.8</v>
      </c>
      <c r="F20" s="11">
        <f>+SUMIFS('[1]TERMELŐ_11.30.'!$H:$H,'[1]TERMELŐ_11.30.'!$A:$A,[1]publikáció!$B20,'[1]TERMELŐ_11.30.'!$L:$L,[1]publikáció!F$4)</f>
        <v>0</v>
      </c>
      <c r="G20" s="11">
        <f>+SUMIFS('[1]TERMELŐ_11.30.'!$H:$H,'[1]TERMELŐ_11.30.'!$A:$A,[1]publikáció!$B20,'[1]TERMELŐ_11.30.'!$L:$L,[1]publikáció!G$4)</f>
        <v>0</v>
      </c>
      <c r="H20" s="11">
        <f>+SUMIFS('[1]TERMELŐ_11.30.'!$H:$H,'[1]TERMELŐ_11.30.'!$A:$A,[1]publikáció!$B20,'[1]TERMELŐ_11.30.'!$L:$L,[1]publikáció!H$4)</f>
        <v>0</v>
      </c>
      <c r="I20" s="11">
        <f>+SUMIFS('[1]TERMELŐ_11.30.'!$H:$H,'[1]TERMELŐ_11.30.'!$A:$A,[1]publikáció!$B20,'[1]TERMELŐ_11.30.'!$L:$L,[1]publikáció!I$4)</f>
        <v>0</v>
      </c>
      <c r="J20" s="11">
        <f>+SUMIFS('[1]TERMELŐ_11.30.'!$H:$H,'[1]TERMELŐ_11.30.'!$A:$A,[1]publikáció!$B20,'[1]TERMELŐ_11.30.'!$L:$L,[1]publikáció!J$4)</f>
        <v>0</v>
      </c>
      <c r="K20" s="11" t="str">
        <f>+IF(VLOOKUP(B20,'[1]TERMELŐ_11.30.'!A:U,21,FALSE)="igen","Technológia módosítás",IF(VLOOKUP(B20,'[1]TERMELŐ_11.30.'!A:U,20,FALSE)&lt;&gt;"nem","Ismétlő","Új igény"))</f>
        <v>Új igény</v>
      </c>
      <c r="L20" s="12">
        <f>+_xlfn.MAXIFS('[1]TERMELŐ_11.30.'!$P:$P,'[1]TERMELŐ_11.30.'!$A:$A,[1]publikáció!$B20)</f>
        <v>49.9</v>
      </c>
      <c r="M20" s="12">
        <f>+_xlfn.MAXIFS('[1]TERMELŐ_11.30.'!$Q:$Q,'[1]TERMELŐ_11.30.'!$A:$A,[1]publikáció!$B20)</f>
        <v>49.9</v>
      </c>
      <c r="N20" s="10" t="str">
        <f>+IF(VLOOKUP(B20,'[1]TERMELŐ_11.30.'!A:G,7,FALSE)="","",VLOOKUP(B20,'[1]TERMELŐ_11.30.'!A:G,7,FALSE))</f>
        <v>Sajószöged</v>
      </c>
      <c r="O20" s="10">
        <f>+VLOOKUP(B20,'[1]TERMELŐ_11.30.'!A:I,9,FALSE)</f>
        <v>132</v>
      </c>
      <c r="P20" s="10" t="str">
        <f>+IF(OR(VLOOKUP(B20,'[1]TERMELŐ_11.30.'!A:D,4,FALSE)="elutasított",(VLOOKUP(B20,'[1]TERMELŐ_11.30.'!A:D,4,FALSE)="kiesett")),"igen","nem")</f>
        <v>igen</v>
      </c>
      <c r="Q20" s="10" t="str">
        <f>+_xlfn.IFNA(VLOOKUP(IF(VLOOKUP(B20,'[1]TERMELŐ_11.30.'!A:BQ,69,FALSE)="","",VLOOKUP(B20,'[1]TERMELŐ_11.30.'!A:BQ,69,FALSE)),'[1]publikáció segéd tábla'!$D$1:$E$16,2,FALSE),"")</f>
        <v>54/2024 kormány rendelet</v>
      </c>
      <c r="R20" s="10" t="str">
        <f>IF(VLOOKUP(B20,'[1]TERMELŐ_11.30.'!A:AT,46,FALSE)="","",VLOOKUP(B20,'[1]TERMELŐ_11.30.'!A:AT,46,FALSE))</f>
        <v/>
      </c>
      <c r="S20" s="10"/>
      <c r="T20" s="13">
        <f>+VLOOKUP(B20,'[1]TERMELŐ_11.30.'!$A:$AR,37,FALSE)</f>
        <v>0</v>
      </c>
      <c r="U20" s="13">
        <f>+VLOOKUP(B20,'[1]TERMELŐ_11.30.'!$A:$AR,38,FALSE)+VLOOKUP(B20,'[1]TERMELŐ_11.30.'!$A:$AR,39,FALSE)+VLOOKUP(B20,'[1]TERMELŐ_11.30.'!$A:$AR,40,FALSE)+VLOOKUP(B20,'[1]TERMELŐ_11.30.'!$A:$AR,41,FALSE)+VLOOKUP(B20,'[1]TERMELŐ_11.30.'!$A:$AR,42,FALSE)+VLOOKUP(B20,'[1]TERMELŐ_11.30.'!$A:$AR,43,FALSE)+VLOOKUP(B20,'[1]TERMELŐ_11.30.'!$A:$AR,44,FALSE)</f>
        <v>0</v>
      </c>
      <c r="V20" s="14" t="str">
        <f>+IF(VLOOKUP(B20,'[1]TERMELŐ_11.30.'!A:AS,45,FALSE)="","",VLOOKUP(B20,'[1]TERMELŐ_11.30.'!A:AS,45,FALSE))</f>
        <v/>
      </c>
      <c r="W20" s="14" t="str">
        <f>IF(VLOOKUP(B20,'[1]TERMELŐ_11.30.'!A:AJ,36,FALSE)="","",VLOOKUP(B20,'[1]TERMELŐ_11.30.'!A:AJ,36,FALSE))</f>
        <v/>
      </c>
      <c r="X20" s="10"/>
      <c r="Y20" s="13">
        <f>+VLOOKUP(B20,'[1]TERMELŐ_11.30.'!$A:$BH,53,FALSE)</f>
        <v>0</v>
      </c>
      <c r="Z20" s="13">
        <f>+VLOOKUP(B20,'[1]TERMELŐ_11.30.'!$A:$BH,54,FALSE)+VLOOKUP(B20,'[1]TERMELŐ_11.30.'!$A:$BH,55,FALSE)+VLOOKUP(B20,'[1]TERMELŐ_11.30.'!$A:$BH,56,FALSE)+VLOOKUP(B20,'[1]TERMELŐ_11.30.'!$A:$BH,57,FALSE)+VLOOKUP(B20,'[1]TERMELŐ_11.30.'!$A:$BH,58,FALSE)+VLOOKUP(B20,'[1]TERMELŐ_11.30.'!$A:$BH,59,FALSE)+VLOOKUP(B20,'[1]TERMELŐ_11.30.'!$A:$BH,60,FALSE)</f>
        <v>0</v>
      </c>
      <c r="AA20" s="14" t="str">
        <f>IF(VLOOKUP(B20,'[1]TERMELŐ_11.30.'!A:AZ,51,FALSE)="","",VLOOKUP(B20,'[1]TERMELŐ_11.30.'!A:AZ,51,FALSE))</f>
        <v/>
      </c>
      <c r="AB20" s="14" t="str">
        <f>IF(VLOOKUP(B20,'[1]TERMELŐ_11.30.'!A:AZ,52,FALSE)="","",VLOOKUP(B20,'[1]TERMELŐ_11.30.'!A:AZ,52,FALSE))</f>
        <v/>
      </c>
    </row>
    <row r="21" spans="1:28" x14ac:dyDescent="0.3">
      <c r="A21" s="10" t="str">
        <f>VLOOKUP(VLOOKUP(B21,'[1]TERMELŐ_11.30.'!A:F,6,FALSE),'[1]publikáció segéd tábla'!$A$1:$B$7,2,FALSE)</f>
        <v>MAVIR ZRt.</v>
      </c>
      <c r="B21" s="10">
        <v>112311300021</v>
      </c>
      <c r="C21" s="11">
        <f>+SUMIFS('[1]TERMELŐ_11.30.'!$H:$H,'[1]TERMELŐ_11.30.'!$A:$A,[1]publikáció!$B21,'[1]TERMELŐ_11.30.'!$L:$L,[1]publikáció!C$4)</f>
        <v>20</v>
      </c>
      <c r="D21" s="11">
        <f>+SUMIFS('[1]TERMELŐ_11.30.'!$H:$H,'[1]TERMELŐ_11.30.'!$A:$A,[1]publikáció!$B21,'[1]TERMELŐ_11.30.'!$L:$L,[1]publikáció!D$4)</f>
        <v>0</v>
      </c>
      <c r="E21" s="11">
        <f>+SUMIFS('[1]TERMELŐ_11.30.'!$H:$H,'[1]TERMELŐ_11.30.'!$A:$A,[1]publikáció!$B21,'[1]TERMELŐ_11.30.'!$L:$L,[1]publikáció!E$4)</f>
        <v>0</v>
      </c>
      <c r="F21" s="11">
        <f>+SUMIFS('[1]TERMELŐ_11.30.'!$H:$H,'[1]TERMELŐ_11.30.'!$A:$A,[1]publikáció!$B21,'[1]TERMELŐ_11.30.'!$L:$L,[1]publikáció!F$4)</f>
        <v>0</v>
      </c>
      <c r="G21" s="11">
        <f>+SUMIFS('[1]TERMELŐ_11.30.'!$H:$H,'[1]TERMELŐ_11.30.'!$A:$A,[1]publikáció!$B21,'[1]TERMELŐ_11.30.'!$L:$L,[1]publikáció!G$4)</f>
        <v>0</v>
      </c>
      <c r="H21" s="11">
        <f>+SUMIFS('[1]TERMELŐ_11.30.'!$H:$H,'[1]TERMELŐ_11.30.'!$A:$A,[1]publikáció!$B21,'[1]TERMELŐ_11.30.'!$L:$L,[1]publikáció!H$4)</f>
        <v>0</v>
      </c>
      <c r="I21" s="11">
        <f>+SUMIFS('[1]TERMELŐ_11.30.'!$H:$H,'[1]TERMELŐ_11.30.'!$A:$A,[1]publikáció!$B21,'[1]TERMELŐ_11.30.'!$L:$L,[1]publikáció!I$4)</f>
        <v>0</v>
      </c>
      <c r="J21" s="11">
        <f>+SUMIFS('[1]TERMELŐ_11.30.'!$H:$H,'[1]TERMELŐ_11.30.'!$A:$A,[1]publikáció!$B21,'[1]TERMELŐ_11.30.'!$L:$L,[1]publikáció!J$4)</f>
        <v>0</v>
      </c>
      <c r="K21" s="11" t="str">
        <f>+IF(VLOOKUP(B21,'[1]TERMELŐ_11.30.'!A:U,21,FALSE)="igen","Technológia módosítás",IF(VLOOKUP(B21,'[1]TERMELŐ_11.30.'!A:U,20,FALSE)&lt;&gt;"nem","Ismétlő","Új igény"))</f>
        <v>Új igény</v>
      </c>
      <c r="L21" s="12">
        <f>+_xlfn.MAXIFS('[1]TERMELŐ_11.30.'!$P:$P,'[1]TERMELŐ_11.30.'!$A:$A,[1]publikáció!$B21)</f>
        <v>20</v>
      </c>
      <c r="M21" s="12">
        <f>+_xlfn.MAXIFS('[1]TERMELŐ_11.30.'!$Q:$Q,'[1]TERMELŐ_11.30.'!$A:$A,[1]publikáció!$B21)</f>
        <v>6.4000000000000001E-2</v>
      </c>
      <c r="N21" s="10" t="str">
        <f>+IF(VLOOKUP(B21,'[1]TERMELŐ_11.30.'!A:G,7,FALSE)="","",VLOOKUP(B21,'[1]TERMELŐ_11.30.'!A:G,7,FALSE))</f>
        <v>Felsőzsolca</v>
      </c>
      <c r="O21" s="10">
        <f>+VLOOKUP(B21,'[1]TERMELŐ_11.30.'!A:I,9,FALSE)</f>
        <v>22</v>
      </c>
      <c r="P21" s="10" t="str">
        <f>+IF(OR(VLOOKUP(B21,'[1]TERMELŐ_11.30.'!A:D,4,FALSE)="elutasított",(VLOOKUP(B21,'[1]TERMELŐ_11.30.'!A:D,4,FALSE)="kiesett")),"igen","nem")</f>
        <v>igen</v>
      </c>
      <c r="Q21" s="10" t="str">
        <f>+_xlfn.IFNA(VLOOKUP(IF(VLOOKUP(B21,'[1]TERMELŐ_11.30.'!A:BQ,69,FALSE)="","",VLOOKUP(B21,'[1]TERMELŐ_11.30.'!A:BQ,69,FALSE)),'[1]publikáció segéd tábla'!$D$1:$E$16,2,FALSE),"")</f>
        <v>54/2024 kormány rendelet</v>
      </c>
      <c r="R21" s="10" t="str">
        <f>IF(VLOOKUP(B21,'[1]TERMELŐ_11.30.'!A:AT,46,FALSE)="","",VLOOKUP(B21,'[1]TERMELŐ_11.30.'!A:AT,46,FALSE))</f>
        <v/>
      </c>
      <c r="S21" s="10"/>
      <c r="T21" s="13">
        <f>+VLOOKUP(B21,'[1]TERMELŐ_11.30.'!$A:$AR,37,FALSE)</f>
        <v>0</v>
      </c>
      <c r="U21" s="13">
        <f>+VLOOKUP(B21,'[1]TERMELŐ_11.30.'!$A:$AR,38,FALSE)+VLOOKUP(B21,'[1]TERMELŐ_11.30.'!$A:$AR,39,FALSE)+VLOOKUP(B21,'[1]TERMELŐ_11.30.'!$A:$AR,40,FALSE)+VLOOKUP(B21,'[1]TERMELŐ_11.30.'!$A:$AR,41,FALSE)+VLOOKUP(B21,'[1]TERMELŐ_11.30.'!$A:$AR,42,FALSE)+VLOOKUP(B21,'[1]TERMELŐ_11.30.'!$A:$AR,43,FALSE)+VLOOKUP(B21,'[1]TERMELŐ_11.30.'!$A:$AR,44,FALSE)</f>
        <v>0</v>
      </c>
      <c r="V21" s="14" t="str">
        <f>+IF(VLOOKUP(B21,'[1]TERMELŐ_11.30.'!A:AS,45,FALSE)="","",VLOOKUP(B21,'[1]TERMELŐ_11.30.'!A:AS,45,FALSE))</f>
        <v/>
      </c>
      <c r="W21" s="14" t="str">
        <f>IF(VLOOKUP(B21,'[1]TERMELŐ_11.30.'!A:AJ,36,FALSE)="","",VLOOKUP(B21,'[1]TERMELŐ_11.30.'!A:AJ,36,FALSE))</f>
        <v/>
      </c>
      <c r="X21" s="10"/>
      <c r="Y21" s="13">
        <f>+VLOOKUP(B21,'[1]TERMELŐ_11.30.'!$A:$BH,53,FALSE)</f>
        <v>0</v>
      </c>
      <c r="Z21" s="13">
        <f>+VLOOKUP(B21,'[1]TERMELŐ_11.30.'!$A:$BH,54,FALSE)+VLOOKUP(B21,'[1]TERMELŐ_11.30.'!$A:$BH,55,FALSE)+VLOOKUP(B21,'[1]TERMELŐ_11.30.'!$A:$BH,56,FALSE)+VLOOKUP(B21,'[1]TERMELŐ_11.30.'!$A:$BH,57,FALSE)+VLOOKUP(B21,'[1]TERMELŐ_11.30.'!$A:$BH,58,FALSE)+VLOOKUP(B21,'[1]TERMELŐ_11.30.'!$A:$BH,59,FALSE)+VLOOKUP(B21,'[1]TERMELŐ_11.30.'!$A:$BH,60,FALSE)</f>
        <v>0</v>
      </c>
      <c r="AA21" s="14" t="str">
        <f>IF(VLOOKUP(B21,'[1]TERMELŐ_11.30.'!A:AZ,51,FALSE)="","",VLOOKUP(B21,'[1]TERMELŐ_11.30.'!A:AZ,51,FALSE))</f>
        <v/>
      </c>
      <c r="AB21" s="14" t="str">
        <f>IF(VLOOKUP(B21,'[1]TERMELŐ_11.30.'!A:AZ,52,FALSE)="","",VLOOKUP(B21,'[1]TERMELŐ_11.30.'!A:AZ,52,FALSE))</f>
        <v/>
      </c>
    </row>
    <row r="22" spans="1:28" x14ac:dyDescent="0.3">
      <c r="A22" s="10" t="str">
        <f>VLOOKUP(VLOOKUP(B22,'[1]TERMELŐ_11.30.'!A:F,6,FALSE),'[1]publikáció segéd tábla'!$A$1:$B$7,2,FALSE)</f>
        <v>MAVIR ZRt.</v>
      </c>
      <c r="B22" s="10">
        <v>112311300022</v>
      </c>
      <c r="C22" s="11">
        <f>+SUMIFS('[1]TERMELŐ_11.30.'!$H:$H,'[1]TERMELŐ_11.30.'!$A:$A,[1]publikáció!$B22,'[1]TERMELŐ_11.30.'!$L:$L,[1]publikáció!C$4)</f>
        <v>20</v>
      </c>
      <c r="D22" s="11">
        <f>+SUMIFS('[1]TERMELŐ_11.30.'!$H:$H,'[1]TERMELŐ_11.30.'!$A:$A,[1]publikáció!$B22,'[1]TERMELŐ_11.30.'!$L:$L,[1]publikáció!D$4)</f>
        <v>0</v>
      </c>
      <c r="E22" s="11">
        <f>+SUMIFS('[1]TERMELŐ_11.30.'!$H:$H,'[1]TERMELŐ_11.30.'!$A:$A,[1]publikáció!$B22,'[1]TERMELŐ_11.30.'!$L:$L,[1]publikáció!E$4)</f>
        <v>0</v>
      </c>
      <c r="F22" s="11">
        <f>+SUMIFS('[1]TERMELŐ_11.30.'!$H:$H,'[1]TERMELŐ_11.30.'!$A:$A,[1]publikáció!$B22,'[1]TERMELŐ_11.30.'!$L:$L,[1]publikáció!F$4)</f>
        <v>0</v>
      </c>
      <c r="G22" s="11">
        <f>+SUMIFS('[1]TERMELŐ_11.30.'!$H:$H,'[1]TERMELŐ_11.30.'!$A:$A,[1]publikáció!$B22,'[1]TERMELŐ_11.30.'!$L:$L,[1]publikáció!G$4)</f>
        <v>0</v>
      </c>
      <c r="H22" s="11">
        <f>+SUMIFS('[1]TERMELŐ_11.30.'!$H:$H,'[1]TERMELŐ_11.30.'!$A:$A,[1]publikáció!$B22,'[1]TERMELŐ_11.30.'!$L:$L,[1]publikáció!H$4)</f>
        <v>0</v>
      </c>
      <c r="I22" s="11">
        <f>+SUMIFS('[1]TERMELŐ_11.30.'!$H:$H,'[1]TERMELŐ_11.30.'!$A:$A,[1]publikáció!$B22,'[1]TERMELŐ_11.30.'!$L:$L,[1]publikáció!I$4)</f>
        <v>0</v>
      </c>
      <c r="J22" s="11">
        <f>+SUMIFS('[1]TERMELŐ_11.30.'!$H:$H,'[1]TERMELŐ_11.30.'!$A:$A,[1]publikáció!$B22,'[1]TERMELŐ_11.30.'!$L:$L,[1]publikáció!J$4)</f>
        <v>0</v>
      </c>
      <c r="K22" s="11" t="str">
        <f>+IF(VLOOKUP(B22,'[1]TERMELŐ_11.30.'!A:U,21,FALSE)="igen","Technológia módosítás",IF(VLOOKUP(B22,'[1]TERMELŐ_11.30.'!A:U,20,FALSE)&lt;&gt;"nem","Ismétlő","Új igény"))</f>
        <v>Új igény</v>
      </c>
      <c r="L22" s="12">
        <f>+_xlfn.MAXIFS('[1]TERMELŐ_11.30.'!$P:$P,'[1]TERMELŐ_11.30.'!$A:$A,[1]publikáció!$B22)</f>
        <v>20</v>
      </c>
      <c r="M22" s="12">
        <f>+_xlfn.MAXIFS('[1]TERMELŐ_11.30.'!$Q:$Q,'[1]TERMELŐ_11.30.'!$A:$A,[1]publikáció!$B22)</f>
        <v>6.4000000000000001E-2</v>
      </c>
      <c r="N22" s="10" t="str">
        <f>+IF(VLOOKUP(B22,'[1]TERMELŐ_11.30.'!A:G,7,FALSE)="","",VLOOKUP(B22,'[1]TERMELŐ_11.30.'!A:G,7,FALSE))</f>
        <v>Szeged OVIT</v>
      </c>
      <c r="O22" s="10">
        <f>+VLOOKUP(B22,'[1]TERMELŐ_11.30.'!A:I,9,FALSE)</f>
        <v>22</v>
      </c>
      <c r="P22" s="10" t="str">
        <f>+IF(OR(VLOOKUP(B22,'[1]TERMELŐ_11.30.'!A:D,4,FALSE)="elutasított",(VLOOKUP(B22,'[1]TERMELŐ_11.30.'!A:D,4,FALSE)="kiesett")),"igen","nem")</f>
        <v>igen</v>
      </c>
      <c r="Q22" s="10" t="str">
        <f>+_xlfn.IFNA(VLOOKUP(IF(VLOOKUP(B22,'[1]TERMELŐ_11.30.'!A:BQ,69,FALSE)="","",VLOOKUP(B22,'[1]TERMELŐ_11.30.'!A:BQ,69,FALSE)),'[1]publikáció segéd tábla'!$D$1:$E$16,2,FALSE),"")</f>
        <v>54/2024 kormány rendelet</v>
      </c>
      <c r="R22" s="10" t="str">
        <f>IF(VLOOKUP(B22,'[1]TERMELŐ_11.30.'!A:AT,46,FALSE)="","",VLOOKUP(B22,'[1]TERMELŐ_11.30.'!A:AT,46,FALSE))</f>
        <v/>
      </c>
      <c r="S22" s="10"/>
      <c r="T22" s="13">
        <f>+VLOOKUP(B22,'[1]TERMELŐ_11.30.'!$A:$AR,37,FALSE)</f>
        <v>0</v>
      </c>
      <c r="U22" s="13">
        <f>+VLOOKUP(B22,'[1]TERMELŐ_11.30.'!$A:$AR,38,FALSE)+VLOOKUP(B22,'[1]TERMELŐ_11.30.'!$A:$AR,39,FALSE)+VLOOKUP(B22,'[1]TERMELŐ_11.30.'!$A:$AR,40,FALSE)+VLOOKUP(B22,'[1]TERMELŐ_11.30.'!$A:$AR,41,FALSE)+VLOOKUP(B22,'[1]TERMELŐ_11.30.'!$A:$AR,42,FALSE)+VLOOKUP(B22,'[1]TERMELŐ_11.30.'!$A:$AR,43,FALSE)+VLOOKUP(B22,'[1]TERMELŐ_11.30.'!$A:$AR,44,FALSE)</f>
        <v>0</v>
      </c>
      <c r="V22" s="14" t="str">
        <f>+IF(VLOOKUP(B22,'[1]TERMELŐ_11.30.'!A:AS,45,FALSE)="","",VLOOKUP(B22,'[1]TERMELŐ_11.30.'!A:AS,45,FALSE))</f>
        <v/>
      </c>
      <c r="W22" s="14" t="str">
        <f>IF(VLOOKUP(B22,'[1]TERMELŐ_11.30.'!A:AJ,36,FALSE)="","",VLOOKUP(B22,'[1]TERMELŐ_11.30.'!A:AJ,36,FALSE))</f>
        <v/>
      </c>
      <c r="X22" s="10"/>
      <c r="Y22" s="13">
        <f>+VLOOKUP(B22,'[1]TERMELŐ_11.30.'!$A:$BH,53,FALSE)</f>
        <v>0</v>
      </c>
      <c r="Z22" s="13">
        <f>+VLOOKUP(B22,'[1]TERMELŐ_11.30.'!$A:$BH,54,FALSE)+VLOOKUP(B22,'[1]TERMELŐ_11.30.'!$A:$BH,55,FALSE)+VLOOKUP(B22,'[1]TERMELŐ_11.30.'!$A:$BH,56,FALSE)+VLOOKUP(B22,'[1]TERMELŐ_11.30.'!$A:$BH,57,FALSE)+VLOOKUP(B22,'[1]TERMELŐ_11.30.'!$A:$BH,58,FALSE)+VLOOKUP(B22,'[1]TERMELŐ_11.30.'!$A:$BH,59,FALSE)+VLOOKUP(B22,'[1]TERMELŐ_11.30.'!$A:$BH,60,FALSE)</f>
        <v>0</v>
      </c>
      <c r="AA22" s="14" t="str">
        <f>IF(VLOOKUP(B22,'[1]TERMELŐ_11.30.'!A:AZ,51,FALSE)="","",VLOOKUP(B22,'[1]TERMELŐ_11.30.'!A:AZ,51,FALSE))</f>
        <v/>
      </c>
      <c r="AB22" s="14" t="str">
        <f>IF(VLOOKUP(B22,'[1]TERMELŐ_11.30.'!A:AZ,52,FALSE)="","",VLOOKUP(B22,'[1]TERMELŐ_11.30.'!A:AZ,52,FALSE))</f>
        <v/>
      </c>
    </row>
    <row r="23" spans="1:28" x14ac:dyDescent="0.3">
      <c r="A23" s="10" t="str">
        <f>VLOOKUP(VLOOKUP(B23,'[1]TERMELŐ_11.30.'!A:F,6,FALSE),'[1]publikáció segéd tábla'!$A$1:$B$7,2,FALSE)</f>
        <v>MAVIR ZRt.</v>
      </c>
      <c r="B23" s="10">
        <v>112311300023</v>
      </c>
      <c r="C23" s="11">
        <f>+SUMIFS('[1]TERMELŐ_11.30.'!$H:$H,'[1]TERMELŐ_11.30.'!$A:$A,[1]publikáció!$B23,'[1]TERMELŐ_11.30.'!$L:$L,[1]publikáció!C$4)</f>
        <v>20</v>
      </c>
      <c r="D23" s="11">
        <f>+SUMIFS('[1]TERMELŐ_11.30.'!$H:$H,'[1]TERMELŐ_11.30.'!$A:$A,[1]publikáció!$B23,'[1]TERMELŐ_11.30.'!$L:$L,[1]publikáció!D$4)</f>
        <v>0</v>
      </c>
      <c r="E23" s="11">
        <f>+SUMIFS('[1]TERMELŐ_11.30.'!$H:$H,'[1]TERMELŐ_11.30.'!$A:$A,[1]publikáció!$B23,'[1]TERMELŐ_11.30.'!$L:$L,[1]publikáció!E$4)</f>
        <v>0</v>
      </c>
      <c r="F23" s="11">
        <f>+SUMIFS('[1]TERMELŐ_11.30.'!$H:$H,'[1]TERMELŐ_11.30.'!$A:$A,[1]publikáció!$B23,'[1]TERMELŐ_11.30.'!$L:$L,[1]publikáció!F$4)</f>
        <v>0</v>
      </c>
      <c r="G23" s="11">
        <f>+SUMIFS('[1]TERMELŐ_11.30.'!$H:$H,'[1]TERMELŐ_11.30.'!$A:$A,[1]publikáció!$B23,'[1]TERMELŐ_11.30.'!$L:$L,[1]publikáció!G$4)</f>
        <v>0</v>
      </c>
      <c r="H23" s="11">
        <f>+SUMIFS('[1]TERMELŐ_11.30.'!$H:$H,'[1]TERMELŐ_11.30.'!$A:$A,[1]publikáció!$B23,'[1]TERMELŐ_11.30.'!$L:$L,[1]publikáció!H$4)</f>
        <v>0</v>
      </c>
      <c r="I23" s="11">
        <f>+SUMIFS('[1]TERMELŐ_11.30.'!$H:$H,'[1]TERMELŐ_11.30.'!$A:$A,[1]publikáció!$B23,'[1]TERMELŐ_11.30.'!$L:$L,[1]publikáció!I$4)</f>
        <v>0</v>
      </c>
      <c r="J23" s="11">
        <f>+SUMIFS('[1]TERMELŐ_11.30.'!$H:$H,'[1]TERMELŐ_11.30.'!$A:$A,[1]publikáció!$B23,'[1]TERMELŐ_11.30.'!$L:$L,[1]publikáció!J$4)</f>
        <v>0</v>
      </c>
      <c r="K23" s="11" t="str">
        <f>+IF(VLOOKUP(B23,'[1]TERMELŐ_11.30.'!A:U,21,FALSE)="igen","Technológia módosítás",IF(VLOOKUP(B23,'[1]TERMELŐ_11.30.'!A:U,20,FALSE)&lt;&gt;"nem","Ismétlő","Új igény"))</f>
        <v>Új igény</v>
      </c>
      <c r="L23" s="12">
        <f>+_xlfn.MAXIFS('[1]TERMELŐ_11.30.'!$P:$P,'[1]TERMELŐ_11.30.'!$A:$A,[1]publikáció!$B23)</f>
        <v>20</v>
      </c>
      <c r="M23" s="12">
        <f>+_xlfn.MAXIFS('[1]TERMELŐ_11.30.'!$Q:$Q,'[1]TERMELŐ_11.30.'!$A:$A,[1]publikáció!$B23)</f>
        <v>6.4000000000000001E-2</v>
      </c>
      <c r="N23" s="10" t="str">
        <f>+IF(VLOOKUP(B23,'[1]TERMELŐ_11.30.'!A:G,7,FALSE)="","",VLOOKUP(B23,'[1]TERMELŐ_11.30.'!A:G,7,FALSE))</f>
        <v>Debrecen OVIT</v>
      </c>
      <c r="O23" s="10">
        <f>+VLOOKUP(B23,'[1]TERMELŐ_11.30.'!A:I,9,FALSE)</f>
        <v>22</v>
      </c>
      <c r="P23" s="10" t="str">
        <f>+IF(OR(VLOOKUP(B23,'[1]TERMELŐ_11.30.'!A:D,4,FALSE)="elutasított",(VLOOKUP(B23,'[1]TERMELŐ_11.30.'!A:D,4,FALSE)="kiesett")),"igen","nem")</f>
        <v>igen</v>
      </c>
      <c r="Q23" s="10" t="str">
        <f>+_xlfn.IFNA(VLOOKUP(IF(VLOOKUP(B23,'[1]TERMELŐ_11.30.'!A:BQ,69,FALSE)="","",VLOOKUP(B23,'[1]TERMELŐ_11.30.'!A:BQ,69,FALSE)),'[1]publikáció segéd tábla'!$D$1:$E$16,2,FALSE),"")</f>
        <v>54/2024 kormány rendelet</v>
      </c>
      <c r="R23" s="10" t="str">
        <f>IF(VLOOKUP(B23,'[1]TERMELŐ_11.30.'!A:AT,46,FALSE)="","",VLOOKUP(B23,'[1]TERMELŐ_11.30.'!A:AT,46,FALSE))</f>
        <v/>
      </c>
      <c r="S23" s="10"/>
      <c r="T23" s="13">
        <f>+VLOOKUP(B23,'[1]TERMELŐ_11.30.'!$A:$AR,37,FALSE)</f>
        <v>0</v>
      </c>
      <c r="U23" s="13">
        <f>+VLOOKUP(B23,'[1]TERMELŐ_11.30.'!$A:$AR,38,FALSE)+VLOOKUP(B23,'[1]TERMELŐ_11.30.'!$A:$AR,39,FALSE)+VLOOKUP(B23,'[1]TERMELŐ_11.30.'!$A:$AR,40,FALSE)+VLOOKUP(B23,'[1]TERMELŐ_11.30.'!$A:$AR,41,FALSE)+VLOOKUP(B23,'[1]TERMELŐ_11.30.'!$A:$AR,42,FALSE)+VLOOKUP(B23,'[1]TERMELŐ_11.30.'!$A:$AR,43,FALSE)+VLOOKUP(B23,'[1]TERMELŐ_11.30.'!$A:$AR,44,FALSE)</f>
        <v>0</v>
      </c>
      <c r="V23" s="14" t="str">
        <f>+IF(VLOOKUP(B23,'[1]TERMELŐ_11.30.'!A:AS,45,FALSE)="","",VLOOKUP(B23,'[1]TERMELŐ_11.30.'!A:AS,45,FALSE))</f>
        <v/>
      </c>
      <c r="W23" s="14" t="str">
        <f>IF(VLOOKUP(B23,'[1]TERMELŐ_11.30.'!A:AJ,36,FALSE)="","",VLOOKUP(B23,'[1]TERMELŐ_11.30.'!A:AJ,36,FALSE))</f>
        <v/>
      </c>
      <c r="X23" s="10"/>
      <c r="Y23" s="13">
        <f>+VLOOKUP(B23,'[1]TERMELŐ_11.30.'!$A:$BH,53,FALSE)</f>
        <v>0</v>
      </c>
      <c r="Z23" s="13">
        <f>+VLOOKUP(B23,'[1]TERMELŐ_11.30.'!$A:$BH,54,FALSE)+VLOOKUP(B23,'[1]TERMELŐ_11.30.'!$A:$BH,55,FALSE)+VLOOKUP(B23,'[1]TERMELŐ_11.30.'!$A:$BH,56,FALSE)+VLOOKUP(B23,'[1]TERMELŐ_11.30.'!$A:$BH,57,FALSE)+VLOOKUP(B23,'[1]TERMELŐ_11.30.'!$A:$BH,58,FALSE)+VLOOKUP(B23,'[1]TERMELŐ_11.30.'!$A:$BH,59,FALSE)+VLOOKUP(B23,'[1]TERMELŐ_11.30.'!$A:$BH,60,FALSE)</f>
        <v>0</v>
      </c>
      <c r="AA23" s="14" t="str">
        <f>IF(VLOOKUP(B23,'[1]TERMELŐ_11.30.'!A:AZ,51,FALSE)="","",VLOOKUP(B23,'[1]TERMELŐ_11.30.'!A:AZ,51,FALSE))</f>
        <v/>
      </c>
      <c r="AB23" s="14" t="str">
        <f>IF(VLOOKUP(B23,'[1]TERMELŐ_11.30.'!A:AZ,52,FALSE)="","",VLOOKUP(B23,'[1]TERMELŐ_11.30.'!A:AZ,52,FALSE))</f>
        <v/>
      </c>
    </row>
    <row r="24" spans="1:28" x14ac:dyDescent="0.3">
      <c r="A24" s="10" t="str">
        <f>VLOOKUP(VLOOKUP(B24,'[1]TERMELŐ_11.30.'!A:F,6,FALSE),'[1]publikáció segéd tábla'!$A$1:$B$7,2,FALSE)</f>
        <v>MAVIR ZRt.</v>
      </c>
      <c r="B24" s="10">
        <v>112311300024</v>
      </c>
      <c r="C24" s="11">
        <f>+SUMIFS('[1]TERMELŐ_11.30.'!$H:$H,'[1]TERMELŐ_11.30.'!$A:$A,[1]publikáció!$B24,'[1]TERMELŐ_11.30.'!$L:$L,[1]publikáció!C$4)</f>
        <v>49.95</v>
      </c>
      <c r="D24" s="11">
        <f>+SUMIFS('[1]TERMELŐ_11.30.'!$H:$H,'[1]TERMELŐ_11.30.'!$A:$A,[1]publikáció!$B24,'[1]TERMELŐ_11.30.'!$L:$L,[1]publikáció!D$4)</f>
        <v>0</v>
      </c>
      <c r="E24" s="11">
        <f>+SUMIFS('[1]TERMELŐ_11.30.'!$H:$H,'[1]TERMELŐ_11.30.'!$A:$A,[1]publikáció!$B24,'[1]TERMELŐ_11.30.'!$L:$L,[1]publikáció!E$4)</f>
        <v>0</v>
      </c>
      <c r="F24" s="11">
        <f>+SUMIFS('[1]TERMELŐ_11.30.'!$H:$H,'[1]TERMELŐ_11.30.'!$A:$A,[1]publikáció!$B24,'[1]TERMELŐ_11.30.'!$L:$L,[1]publikáció!F$4)</f>
        <v>0</v>
      </c>
      <c r="G24" s="11">
        <f>+SUMIFS('[1]TERMELŐ_11.30.'!$H:$H,'[1]TERMELŐ_11.30.'!$A:$A,[1]publikáció!$B24,'[1]TERMELŐ_11.30.'!$L:$L,[1]publikáció!G$4)</f>
        <v>0</v>
      </c>
      <c r="H24" s="11">
        <f>+SUMIFS('[1]TERMELŐ_11.30.'!$H:$H,'[1]TERMELŐ_11.30.'!$A:$A,[1]publikáció!$B24,'[1]TERMELŐ_11.30.'!$L:$L,[1]publikáció!H$4)</f>
        <v>0</v>
      </c>
      <c r="I24" s="11">
        <f>+SUMIFS('[1]TERMELŐ_11.30.'!$H:$H,'[1]TERMELŐ_11.30.'!$A:$A,[1]publikáció!$B24,'[1]TERMELŐ_11.30.'!$L:$L,[1]publikáció!I$4)</f>
        <v>0</v>
      </c>
      <c r="J24" s="11">
        <f>+SUMIFS('[1]TERMELŐ_11.30.'!$H:$H,'[1]TERMELŐ_11.30.'!$A:$A,[1]publikáció!$B24,'[1]TERMELŐ_11.30.'!$L:$L,[1]publikáció!J$4)</f>
        <v>0</v>
      </c>
      <c r="K24" s="11" t="str">
        <f>+IF(VLOOKUP(B24,'[1]TERMELŐ_11.30.'!A:U,21,FALSE)="igen","Technológia módosítás",IF(VLOOKUP(B24,'[1]TERMELŐ_11.30.'!A:U,20,FALSE)&lt;&gt;"nem","Ismétlő","Új igény"))</f>
        <v>Új igény</v>
      </c>
      <c r="L24" s="12">
        <f>+_xlfn.MAXIFS('[1]TERMELŐ_11.30.'!$P:$P,'[1]TERMELŐ_11.30.'!$A:$A,[1]publikáció!$B24)</f>
        <v>49.95</v>
      </c>
      <c r="M24" s="12">
        <f>+_xlfn.MAXIFS('[1]TERMELŐ_11.30.'!$Q:$Q,'[1]TERMELŐ_11.30.'!$A:$A,[1]publikáció!$B24)</f>
        <v>0.16</v>
      </c>
      <c r="N24" s="10" t="str">
        <f>+IF(VLOOKUP(B24,'[1]TERMELŐ_11.30.'!A:G,7,FALSE)="","",VLOOKUP(B24,'[1]TERMELŐ_11.30.'!A:G,7,FALSE))</f>
        <v>Szabolcsbáka</v>
      </c>
      <c r="O24" s="10">
        <f>+VLOOKUP(B24,'[1]TERMELŐ_11.30.'!A:I,9,FALSE)</f>
        <v>132</v>
      </c>
      <c r="P24" s="10" t="str">
        <f>+IF(OR(VLOOKUP(B24,'[1]TERMELŐ_11.30.'!A:D,4,FALSE)="elutasított",(VLOOKUP(B24,'[1]TERMELŐ_11.30.'!A:D,4,FALSE)="kiesett")),"igen","nem")</f>
        <v>igen</v>
      </c>
      <c r="Q24" s="10" t="str">
        <f>+_xlfn.IFNA(VLOOKUP(IF(VLOOKUP(B24,'[1]TERMELŐ_11.30.'!A:BQ,69,FALSE)="","",VLOOKUP(B24,'[1]TERMELŐ_11.30.'!A:BQ,69,FALSE)),'[1]publikáció segéd tábla'!$D$1:$E$16,2,FALSE),"")</f>
        <v>54/2024 kormány rendelet</v>
      </c>
      <c r="R24" s="10" t="str">
        <f>IF(VLOOKUP(B24,'[1]TERMELŐ_11.30.'!A:AT,46,FALSE)="","",VLOOKUP(B24,'[1]TERMELŐ_11.30.'!A:AT,46,FALSE))</f>
        <v/>
      </c>
      <c r="S24" s="10"/>
      <c r="T24" s="13">
        <f>+VLOOKUP(B24,'[1]TERMELŐ_11.30.'!$A:$AR,37,FALSE)</f>
        <v>0</v>
      </c>
      <c r="U24" s="13">
        <f>+VLOOKUP(B24,'[1]TERMELŐ_11.30.'!$A:$AR,38,FALSE)+VLOOKUP(B24,'[1]TERMELŐ_11.30.'!$A:$AR,39,FALSE)+VLOOKUP(B24,'[1]TERMELŐ_11.30.'!$A:$AR,40,FALSE)+VLOOKUP(B24,'[1]TERMELŐ_11.30.'!$A:$AR,41,FALSE)+VLOOKUP(B24,'[1]TERMELŐ_11.30.'!$A:$AR,42,FALSE)+VLOOKUP(B24,'[1]TERMELŐ_11.30.'!$A:$AR,43,FALSE)+VLOOKUP(B24,'[1]TERMELŐ_11.30.'!$A:$AR,44,FALSE)</f>
        <v>0</v>
      </c>
      <c r="V24" s="14" t="str">
        <f>+IF(VLOOKUP(B24,'[1]TERMELŐ_11.30.'!A:AS,45,FALSE)="","",VLOOKUP(B24,'[1]TERMELŐ_11.30.'!A:AS,45,FALSE))</f>
        <v/>
      </c>
      <c r="W24" s="14" t="str">
        <f>IF(VLOOKUP(B24,'[1]TERMELŐ_11.30.'!A:AJ,36,FALSE)="","",VLOOKUP(B24,'[1]TERMELŐ_11.30.'!A:AJ,36,FALSE))</f>
        <v/>
      </c>
      <c r="X24" s="10"/>
      <c r="Y24" s="13">
        <f>+VLOOKUP(B24,'[1]TERMELŐ_11.30.'!$A:$BH,53,FALSE)</f>
        <v>0</v>
      </c>
      <c r="Z24" s="13">
        <f>+VLOOKUP(B24,'[1]TERMELŐ_11.30.'!$A:$BH,54,FALSE)+VLOOKUP(B24,'[1]TERMELŐ_11.30.'!$A:$BH,55,FALSE)+VLOOKUP(B24,'[1]TERMELŐ_11.30.'!$A:$BH,56,FALSE)+VLOOKUP(B24,'[1]TERMELŐ_11.30.'!$A:$BH,57,FALSE)+VLOOKUP(B24,'[1]TERMELŐ_11.30.'!$A:$BH,58,FALSE)+VLOOKUP(B24,'[1]TERMELŐ_11.30.'!$A:$BH,59,FALSE)+VLOOKUP(B24,'[1]TERMELŐ_11.30.'!$A:$BH,60,FALSE)</f>
        <v>0</v>
      </c>
      <c r="AA24" s="14" t="str">
        <f>IF(VLOOKUP(B24,'[1]TERMELŐ_11.30.'!A:AZ,51,FALSE)="","",VLOOKUP(B24,'[1]TERMELŐ_11.30.'!A:AZ,51,FALSE))</f>
        <v/>
      </c>
      <c r="AB24" s="14" t="str">
        <f>IF(VLOOKUP(B24,'[1]TERMELŐ_11.30.'!A:AZ,52,FALSE)="","",VLOOKUP(B24,'[1]TERMELŐ_11.30.'!A:AZ,52,FALSE))</f>
        <v/>
      </c>
    </row>
    <row r="25" spans="1:28" x14ac:dyDescent="0.3">
      <c r="A25" s="10" t="str">
        <f>VLOOKUP(VLOOKUP(B25,'[1]TERMELŐ_11.30.'!A:F,6,FALSE),'[1]publikáció segéd tábla'!$A$1:$B$7,2,FALSE)</f>
        <v>MAVIR ZRt.</v>
      </c>
      <c r="B25" s="10">
        <v>112311300025</v>
      </c>
      <c r="C25" s="11">
        <f>+SUMIFS('[1]TERMELŐ_11.30.'!$H:$H,'[1]TERMELŐ_11.30.'!$A:$A,[1]publikáció!$B25,'[1]TERMELŐ_11.30.'!$L:$L,[1]publikáció!C$4)</f>
        <v>49.95</v>
      </c>
      <c r="D25" s="11">
        <f>+SUMIFS('[1]TERMELŐ_11.30.'!$H:$H,'[1]TERMELŐ_11.30.'!$A:$A,[1]publikáció!$B25,'[1]TERMELŐ_11.30.'!$L:$L,[1]publikáció!D$4)</f>
        <v>0</v>
      </c>
      <c r="E25" s="11">
        <f>+SUMIFS('[1]TERMELŐ_11.30.'!$H:$H,'[1]TERMELŐ_11.30.'!$A:$A,[1]publikáció!$B25,'[1]TERMELŐ_11.30.'!$L:$L,[1]publikáció!E$4)</f>
        <v>0</v>
      </c>
      <c r="F25" s="11">
        <f>+SUMIFS('[1]TERMELŐ_11.30.'!$H:$H,'[1]TERMELŐ_11.30.'!$A:$A,[1]publikáció!$B25,'[1]TERMELŐ_11.30.'!$L:$L,[1]publikáció!F$4)</f>
        <v>0</v>
      </c>
      <c r="G25" s="11">
        <f>+SUMIFS('[1]TERMELŐ_11.30.'!$H:$H,'[1]TERMELŐ_11.30.'!$A:$A,[1]publikáció!$B25,'[1]TERMELŐ_11.30.'!$L:$L,[1]publikáció!G$4)</f>
        <v>0</v>
      </c>
      <c r="H25" s="11">
        <f>+SUMIFS('[1]TERMELŐ_11.30.'!$H:$H,'[1]TERMELŐ_11.30.'!$A:$A,[1]publikáció!$B25,'[1]TERMELŐ_11.30.'!$L:$L,[1]publikáció!H$4)</f>
        <v>0</v>
      </c>
      <c r="I25" s="11">
        <f>+SUMIFS('[1]TERMELŐ_11.30.'!$H:$H,'[1]TERMELŐ_11.30.'!$A:$A,[1]publikáció!$B25,'[1]TERMELŐ_11.30.'!$L:$L,[1]publikáció!I$4)</f>
        <v>0</v>
      </c>
      <c r="J25" s="11">
        <f>+SUMIFS('[1]TERMELŐ_11.30.'!$H:$H,'[1]TERMELŐ_11.30.'!$A:$A,[1]publikáció!$B25,'[1]TERMELŐ_11.30.'!$L:$L,[1]publikáció!J$4)</f>
        <v>0</v>
      </c>
      <c r="K25" s="11" t="str">
        <f>+IF(VLOOKUP(B25,'[1]TERMELŐ_11.30.'!A:U,21,FALSE)="igen","Technológia módosítás",IF(VLOOKUP(B25,'[1]TERMELŐ_11.30.'!A:U,20,FALSE)&lt;&gt;"nem","Ismétlő","Új igény"))</f>
        <v>Új igény</v>
      </c>
      <c r="L25" s="12">
        <f>+_xlfn.MAXIFS('[1]TERMELŐ_11.30.'!$P:$P,'[1]TERMELŐ_11.30.'!$A:$A,[1]publikáció!$B25)</f>
        <v>49.95</v>
      </c>
      <c r="M25" s="12">
        <f>+_xlfn.MAXIFS('[1]TERMELŐ_11.30.'!$Q:$Q,'[1]TERMELŐ_11.30.'!$A:$A,[1]publikáció!$B25)</f>
        <v>0.16</v>
      </c>
      <c r="N25" s="10" t="str">
        <f>+IF(VLOOKUP(B25,'[1]TERMELŐ_11.30.'!A:G,7,FALSE)="","",VLOOKUP(B25,'[1]TERMELŐ_11.30.'!A:G,7,FALSE))</f>
        <v>Szabolcsbáka</v>
      </c>
      <c r="O25" s="10">
        <f>+VLOOKUP(B25,'[1]TERMELŐ_11.30.'!A:I,9,FALSE)</f>
        <v>132</v>
      </c>
      <c r="P25" s="10" t="str">
        <f>+IF(OR(VLOOKUP(B25,'[1]TERMELŐ_11.30.'!A:D,4,FALSE)="elutasított",(VLOOKUP(B25,'[1]TERMELŐ_11.30.'!A:D,4,FALSE)="kiesett")),"igen","nem")</f>
        <v>igen</v>
      </c>
      <c r="Q25" s="10" t="str">
        <f>+_xlfn.IFNA(VLOOKUP(IF(VLOOKUP(B25,'[1]TERMELŐ_11.30.'!A:BQ,69,FALSE)="","",VLOOKUP(B25,'[1]TERMELŐ_11.30.'!A:BQ,69,FALSE)),'[1]publikáció segéd tábla'!$D$1:$E$16,2,FALSE),"")</f>
        <v>54/2024 kormány rendelet</v>
      </c>
      <c r="R25" s="10" t="str">
        <f>IF(VLOOKUP(B25,'[1]TERMELŐ_11.30.'!A:AT,46,FALSE)="","",VLOOKUP(B25,'[1]TERMELŐ_11.30.'!A:AT,46,FALSE))</f>
        <v/>
      </c>
      <c r="S25" s="10"/>
      <c r="T25" s="13">
        <f>+VLOOKUP(B25,'[1]TERMELŐ_11.30.'!$A:$AR,37,FALSE)</f>
        <v>0</v>
      </c>
      <c r="U25" s="13">
        <f>+VLOOKUP(B25,'[1]TERMELŐ_11.30.'!$A:$AR,38,FALSE)+VLOOKUP(B25,'[1]TERMELŐ_11.30.'!$A:$AR,39,FALSE)+VLOOKUP(B25,'[1]TERMELŐ_11.30.'!$A:$AR,40,FALSE)+VLOOKUP(B25,'[1]TERMELŐ_11.30.'!$A:$AR,41,FALSE)+VLOOKUP(B25,'[1]TERMELŐ_11.30.'!$A:$AR,42,FALSE)+VLOOKUP(B25,'[1]TERMELŐ_11.30.'!$A:$AR,43,FALSE)+VLOOKUP(B25,'[1]TERMELŐ_11.30.'!$A:$AR,44,FALSE)</f>
        <v>0</v>
      </c>
      <c r="V25" s="14" t="str">
        <f>+IF(VLOOKUP(B25,'[1]TERMELŐ_11.30.'!A:AS,45,FALSE)="","",VLOOKUP(B25,'[1]TERMELŐ_11.30.'!A:AS,45,FALSE))</f>
        <v/>
      </c>
      <c r="W25" s="14" t="str">
        <f>IF(VLOOKUP(B25,'[1]TERMELŐ_11.30.'!A:AJ,36,FALSE)="","",VLOOKUP(B25,'[1]TERMELŐ_11.30.'!A:AJ,36,FALSE))</f>
        <v/>
      </c>
      <c r="X25" s="10"/>
      <c r="Y25" s="13">
        <f>+VLOOKUP(B25,'[1]TERMELŐ_11.30.'!$A:$BH,53,FALSE)</f>
        <v>0</v>
      </c>
      <c r="Z25" s="13">
        <f>+VLOOKUP(B25,'[1]TERMELŐ_11.30.'!$A:$BH,54,FALSE)+VLOOKUP(B25,'[1]TERMELŐ_11.30.'!$A:$BH,55,FALSE)+VLOOKUP(B25,'[1]TERMELŐ_11.30.'!$A:$BH,56,FALSE)+VLOOKUP(B25,'[1]TERMELŐ_11.30.'!$A:$BH,57,FALSE)+VLOOKUP(B25,'[1]TERMELŐ_11.30.'!$A:$BH,58,FALSE)+VLOOKUP(B25,'[1]TERMELŐ_11.30.'!$A:$BH,59,FALSE)+VLOOKUP(B25,'[1]TERMELŐ_11.30.'!$A:$BH,60,FALSE)</f>
        <v>0</v>
      </c>
      <c r="AA25" s="14" t="str">
        <f>IF(VLOOKUP(B25,'[1]TERMELŐ_11.30.'!A:AZ,51,FALSE)="","",VLOOKUP(B25,'[1]TERMELŐ_11.30.'!A:AZ,51,FALSE))</f>
        <v/>
      </c>
      <c r="AB25" s="14" t="str">
        <f>IF(VLOOKUP(B25,'[1]TERMELŐ_11.30.'!A:AZ,52,FALSE)="","",VLOOKUP(B25,'[1]TERMELŐ_11.30.'!A:AZ,52,FALSE))</f>
        <v/>
      </c>
    </row>
    <row r="26" spans="1:28" x14ac:dyDescent="0.3">
      <c r="A26" s="10" t="str">
        <f>VLOOKUP(VLOOKUP(B26,'[1]TERMELŐ_11.30.'!A:F,6,FALSE),'[1]publikáció segéd tábla'!$A$1:$B$7,2,FALSE)</f>
        <v>MAVIR ZRt.</v>
      </c>
      <c r="B26" s="10">
        <v>112311300026</v>
      </c>
      <c r="C26" s="11">
        <f>+SUMIFS('[1]TERMELŐ_11.30.'!$H:$H,'[1]TERMELŐ_11.30.'!$A:$A,[1]publikáció!$B26,'[1]TERMELŐ_11.30.'!$L:$L,[1]publikáció!C$4)</f>
        <v>49.95</v>
      </c>
      <c r="D26" s="11">
        <f>+SUMIFS('[1]TERMELŐ_11.30.'!$H:$H,'[1]TERMELŐ_11.30.'!$A:$A,[1]publikáció!$B26,'[1]TERMELŐ_11.30.'!$L:$L,[1]publikáció!D$4)</f>
        <v>0</v>
      </c>
      <c r="E26" s="11">
        <f>+SUMIFS('[1]TERMELŐ_11.30.'!$H:$H,'[1]TERMELŐ_11.30.'!$A:$A,[1]publikáció!$B26,'[1]TERMELŐ_11.30.'!$L:$L,[1]publikáció!E$4)</f>
        <v>0</v>
      </c>
      <c r="F26" s="11">
        <f>+SUMIFS('[1]TERMELŐ_11.30.'!$H:$H,'[1]TERMELŐ_11.30.'!$A:$A,[1]publikáció!$B26,'[1]TERMELŐ_11.30.'!$L:$L,[1]publikáció!F$4)</f>
        <v>0</v>
      </c>
      <c r="G26" s="11">
        <f>+SUMIFS('[1]TERMELŐ_11.30.'!$H:$H,'[1]TERMELŐ_11.30.'!$A:$A,[1]publikáció!$B26,'[1]TERMELŐ_11.30.'!$L:$L,[1]publikáció!G$4)</f>
        <v>0</v>
      </c>
      <c r="H26" s="11">
        <f>+SUMIFS('[1]TERMELŐ_11.30.'!$H:$H,'[1]TERMELŐ_11.30.'!$A:$A,[1]publikáció!$B26,'[1]TERMELŐ_11.30.'!$L:$L,[1]publikáció!H$4)</f>
        <v>0</v>
      </c>
      <c r="I26" s="11">
        <f>+SUMIFS('[1]TERMELŐ_11.30.'!$H:$H,'[1]TERMELŐ_11.30.'!$A:$A,[1]publikáció!$B26,'[1]TERMELŐ_11.30.'!$L:$L,[1]publikáció!I$4)</f>
        <v>0</v>
      </c>
      <c r="J26" s="11">
        <f>+SUMIFS('[1]TERMELŐ_11.30.'!$H:$H,'[1]TERMELŐ_11.30.'!$A:$A,[1]publikáció!$B26,'[1]TERMELŐ_11.30.'!$L:$L,[1]publikáció!J$4)</f>
        <v>0</v>
      </c>
      <c r="K26" s="11" t="str">
        <f>+IF(VLOOKUP(B26,'[1]TERMELŐ_11.30.'!A:U,21,FALSE)="igen","Technológia módosítás",IF(VLOOKUP(B26,'[1]TERMELŐ_11.30.'!A:U,20,FALSE)&lt;&gt;"nem","Ismétlő","Új igény"))</f>
        <v>Új igény</v>
      </c>
      <c r="L26" s="12">
        <f>+_xlfn.MAXIFS('[1]TERMELŐ_11.30.'!$P:$P,'[1]TERMELŐ_11.30.'!$A:$A,[1]publikáció!$B26)</f>
        <v>49.95</v>
      </c>
      <c r="M26" s="12">
        <f>+_xlfn.MAXIFS('[1]TERMELŐ_11.30.'!$Q:$Q,'[1]TERMELŐ_11.30.'!$A:$A,[1]publikáció!$B26)</f>
        <v>0.16</v>
      </c>
      <c r="N26" s="10" t="str">
        <f>+IF(VLOOKUP(B26,'[1]TERMELŐ_11.30.'!A:G,7,FALSE)="","",VLOOKUP(B26,'[1]TERMELŐ_11.30.'!A:G,7,FALSE))</f>
        <v>Szabolcsbáka</v>
      </c>
      <c r="O26" s="10">
        <f>+VLOOKUP(B26,'[1]TERMELŐ_11.30.'!A:I,9,FALSE)</f>
        <v>132</v>
      </c>
      <c r="P26" s="10" t="str">
        <f>+IF(OR(VLOOKUP(B26,'[1]TERMELŐ_11.30.'!A:D,4,FALSE)="elutasított",(VLOOKUP(B26,'[1]TERMELŐ_11.30.'!A:D,4,FALSE)="kiesett")),"igen","nem")</f>
        <v>igen</v>
      </c>
      <c r="Q26" s="10" t="str">
        <f>+_xlfn.IFNA(VLOOKUP(IF(VLOOKUP(B26,'[1]TERMELŐ_11.30.'!A:BQ,69,FALSE)="","",VLOOKUP(B26,'[1]TERMELŐ_11.30.'!A:BQ,69,FALSE)),'[1]publikáció segéd tábla'!$D$1:$E$16,2,FALSE),"")</f>
        <v>54/2024 kormány rendelet</v>
      </c>
      <c r="R26" s="10" t="str">
        <f>IF(VLOOKUP(B26,'[1]TERMELŐ_11.30.'!A:AT,46,FALSE)="","",VLOOKUP(B26,'[1]TERMELŐ_11.30.'!A:AT,46,FALSE))</f>
        <v/>
      </c>
      <c r="S26" s="10"/>
      <c r="T26" s="13">
        <f>+VLOOKUP(B26,'[1]TERMELŐ_11.30.'!$A:$AR,37,FALSE)</f>
        <v>0</v>
      </c>
      <c r="U26" s="13">
        <f>+VLOOKUP(B26,'[1]TERMELŐ_11.30.'!$A:$AR,38,FALSE)+VLOOKUP(B26,'[1]TERMELŐ_11.30.'!$A:$AR,39,FALSE)+VLOOKUP(B26,'[1]TERMELŐ_11.30.'!$A:$AR,40,FALSE)+VLOOKUP(B26,'[1]TERMELŐ_11.30.'!$A:$AR,41,FALSE)+VLOOKUP(B26,'[1]TERMELŐ_11.30.'!$A:$AR,42,FALSE)+VLOOKUP(B26,'[1]TERMELŐ_11.30.'!$A:$AR,43,FALSE)+VLOOKUP(B26,'[1]TERMELŐ_11.30.'!$A:$AR,44,FALSE)</f>
        <v>0</v>
      </c>
      <c r="V26" s="14" t="str">
        <f>+IF(VLOOKUP(B26,'[1]TERMELŐ_11.30.'!A:AS,45,FALSE)="","",VLOOKUP(B26,'[1]TERMELŐ_11.30.'!A:AS,45,FALSE))</f>
        <v/>
      </c>
      <c r="W26" s="14" t="str">
        <f>IF(VLOOKUP(B26,'[1]TERMELŐ_11.30.'!A:AJ,36,FALSE)="","",VLOOKUP(B26,'[1]TERMELŐ_11.30.'!A:AJ,36,FALSE))</f>
        <v/>
      </c>
      <c r="X26" s="10"/>
      <c r="Y26" s="13">
        <f>+VLOOKUP(B26,'[1]TERMELŐ_11.30.'!$A:$BH,53,FALSE)</f>
        <v>0</v>
      </c>
      <c r="Z26" s="13">
        <f>+VLOOKUP(B26,'[1]TERMELŐ_11.30.'!$A:$BH,54,FALSE)+VLOOKUP(B26,'[1]TERMELŐ_11.30.'!$A:$BH,55,FALSE)+VLOOKUP(B26,'[1]TERMELŐ_11.30.'!$A:$BH,56,FALSE)+VLOOKUP(B26,'[1]TERMELŐ_11.30.'!$A:$BH,57,FALSE)+VLOOKUP(B26,'[1]TERMELŐ_11.30.'!$A:$BH,58,FALSE)+VLOOKUP(B26,'[1]TERMELŐ_11.30.'!$A:$BH,59,FALSE)+VLOOKUP(B26,'[1]TERMELŐ_11.30.'!$A:$BH,60,FALSE)</f>
        <v>0</v>
      </c>
      <c r="AA26" s="14" t="str">
        <f>IF(VLOOKUP(B26,'[1]TERMELŐ_11.30.'!A:AZ,51,FALSE)="","",VLOOKUP(B26,'[1]TERMELŐ_11.30.'!A:AZ,51,FALSE))</f>
        <v/>
      </c>
      <c r="AB26" s="14" t="str">
        <f>IF(VLOOKUP(B26,'[1]TERMELŐ_11.30.'!A:AZ,52,FALSE)="","",VLOOKUP(B26,'[1]TERMELŐ_11.30.'!A:AZ,52,FALSE))</f>
        <v/>
      </c>
    </row>
    <row r="27" spans="1:28" x14ac:dyDescent="0.3">
      <c r="A27" s="10" t="str">
        <f>VLOOKUP(VLOOKUP(B27,'[1]TERMELŐ_11.30.'!A:F,6,FALSE),'[1]publikáció segéd tábla'!$A$1:$B$7,2,FALSE)</f>
        <v>MAVIR ZRt.</v>
      </c>
      <c r="B27" s="10">
        <v>112311300027</v>
      </c>
      <c r="C27" s="11">
        <f>+SUMIFS('[1]TERMELŐ_11.30.'!$H:$H,'[1]TERMELŐ_11.30.'!$A:$A,[1]publikáció!$B27,'[1]TERMELŐ_11.30.'!$L:$L,[1]publikáció!C$4)</f>
        <v>25</v>
      </c>
      <c r="D27" s="11">
        <f>+SUMIFS('[1]TERMELŐ_11.30.'!$H:$H,'[1]TERMELŐ_11.30.'!$A:$A,[1]publikáció!$B27,'[1]TERMELŐ_11.30.'!$L:$L,[1]publikáció!D$4)</f>
        <v>0</v>
      </c>
      <c r="E27" s="11">
        <f>+SUMIFS('[1]TERMELŐ_11.30.'!$H:$H,'[1]TERMELŐ_11.30.'!$A:$A,[1]publikáció!$B27,'[1]TERMELŐ_11.30.'!$L:$L,[1]publikáció!E$4)</f>
        <v>5</v>
      </c>
      <c r="F27" s="11">
        <f>+SUMIFS('[1]TERMELŐ_11.30.'!$H:$H,'[1]TERMELŐ_11.30.'!$A:$A,[1]publikáció!$B27,'[1]TERMELŐ_11.30.'!$L:$L,[1]publikáció!F$4)</f>
        <v>0</v>
      </c>
      <c r="G27" s="11">
        <f>+SUMIFS('[1]TERMELŐ_11.30.'!$H:$H,'[1]TERMELŐ_11.30.'!$A:$A,[1]publikáció!$B27,'[1]TERMELŐ_11.30.'!$L:$L,[1]publikáció!G$4)</f>
        <v>0</v>
      </c>
      <c r="H27" s="11">
        <f>+SUMIFS('[1]TERMELŐ_11.30.'!$H:$H,'[1]TERMELŐ_11.30.'!$A:$A,[1]publikáció!$B27,'[1]TERMELŐ_11.30.'!$L:$L,[1]publikáció!H$4)</f>
        <v>0</v>
      </c>
      <c r="I27" s="11">
        <f>+SUMIFS('[1]TERMELŐ_11.30.'!$H:$H,'[1]TERMELŐ_11.30.'!$A:$A,[1]publikáció!$B27,'[1]TERMELŐ_11.30.'!$L:$L,[1]publikáció!I$4)</f>
        <v>0</v>
      </c>
      <c r="J27" s="11">
        <f>+SUMIFS('[1]TERMELŐ_11.30.'!$H:$H,'[1]TERMELŐ_11.30.'!$A:$A,[1]publikáció!$B27,'[1]TERMELŐ_11.30.'!$L:$L,[1]publikáció!J$4)</f>
        <v>0</v>
      </c>
      <c r="K27" s="11" t="str">
        <f>+IF(VLOOKUP(B27,'[1]TERMELŐ_11.30.'!A:U,21,FALSE)="igen","Technológia módosítás",IF(VLOOKUP(B27,'[1]TERMELŐ_11.30.'!A:U,20,FALSE)&lt;&gt;"nem","Ismétlő","Új igény"))</f>
        <v>Új igény</v>
      </c>
      <c r="L27" s="12">
        <f>+_xlfn.MAXIFS('[1]TERMELŐ_11.30.'!$P:$P,'[1]TERMELŐ_11.30.'!$A:$A,[1]publikáció!$B27)</f>
        <v>25</v>
      </c>
      <c r="M27" s="12">
        <f>+_xlfn.MAXIFS('[1]TERMELŐ_11.30.'!$Q:$Q,'[1]TERMELŐ_11.30.'!$A:$A,[1]publikáció!$B27)</f>
        <v>5</v>
      </c>
      <c r="N27" s="10" t="str">
        <f>+IF(VLOOKUP(B27,'[1]TERMELŐ_11.30.'!A:G,7,FALSE)="","",VLOOKUP(B27,'[1]TERMELŐ_11.30.'!A:G,7,FALSE))</f>
        <v>Szigetcsép</v>
      </c>
      <c r="O27" s="10">
        <f>+VLOOKUP(B27,'[1]TERMELŐ_11.30.'!A:I,9,FALSE)</f>
        <v>132</v>
      </c>
      <c r="P27" s="10" t="str">
        <f>+IF(OR(VLOOKUP(B27,'[1]TERMELŐ_11.30.'!A:D,4,FALSE)="elutasított",(VLOOKUP(B27,'[1]TERMELŐ_11.30.'!A:D,4,FALSE)="kiesett")),"igen","nem")</f>
        <v>igen</v>
      </c>
      <c r="Q27" s="10" t="str">
        <f>+_xlfn.IFNA(VLOOKUP(IF(VLOOKUP(B27,'[1]TERMELŐ_11.30.'!A:BQ,69,FALSE)="","",VLOOKUP(B27,'[1]TERMELŐ_11.30.'!A:BQ,69,FALSE)),'[1]publikáció segéd tábla'!$D$1:$E$16,2,FALSE),"")</f>
        <v>54/2024 kormány rendelet</v>
      </c>
      <c r="R27" s="10" t="str">
        <f>IF(VLOOKUP(B27,'[1]TERMELŐ_11.30.'!A:AT,46,FALSE)="","",VLOOKUP(B27,'[1]TERMELŐ_11.30.'!A:AT,46,FALSE))</f>
        <v/>
      </c>
      <c r="S27" s="10"/>
      <c r="T27" s="13">
        <f>+VLOOKUP(B27,'[1]TERMELŐ_11.30.'!$A:$AR,37,FALSE)</f>
        <v>0</v>
      </c>
      <c r="U27" s="13">
        <f>+VLOOKUP(B27,'[1]TERMELŐ_11.30.'!$A:$AR,38,FALSE)+VLOOKUP(B27,'[1]TERMELŐ_11.30.'!$A:$AR,39,FALSE)+VLOOKUP(B27,'[1]TERMELŐ_11.30.'!$A:$AR,40,FALSE)+VLOOKUP(B27,'[1]TERMELŐ_11.30.'!$A:$AR,41,FALSE)+VLOOKUP(B27,'[1]TERMELŐ_11.30.'!$A:$AR,42,FALSE)+VLOOKUP(B27,'[1]TERMELŐ_11.30.'!$A:$AR,43,FALSE)+VLOOKUP(B27,'[1]TERMELŐ_11.30.'!$A:$AR,44,FALSE)</f>
        <v>0</v>
      </c>
      <c r="V27" s="14" t="str">
        <f>+IF(VLOOKUP(B27,'[1]TERMELŐ_11.30.'!A:AS,45,FALSE)="","",VLOOKUP(B27,'[1]TERMELŐ_11.30.'!A:AS,45,FALSE))</f>
        <v/>
      </c>
      <c r="W27" s="14" t="str">
        <f>IF(VLOOKUP(B27,'[1]TERMELŐ_11.30.'!A:AJ,36,FALSE)="","",VLOOKUP(B27,'[1]TERMELŐ_11.30.'!A:AJ,36,FALSE))</f>
        <v/>
      </c>
      <c r="X27" s="10"/>
      <c r="Y27" s="13">
        <f>+VLOOKUP(B27,'[1]TERMELŐ_11.30.'!$A:$BH,53,FALSE)</f>
        <v>0</v>
      </c>
      <c r="Z27" s="13">
        <f>+VLOOKUP(B27,'[1]TERMELŐ_11.30.'!$A:$BH,54,FALSE)+VLOOKUP(B27,'[1]TERMELŐ_11.30.'!$A:$BH,55,FALSE)+VLOOKUP(B27,'[1]TERMELŐ_11.30.'!$A:$BH,56,FALSE)+VLOOKUP(B27,'[1]TERMELŐ_11.30.'!$A:$BH,57,FALSE)+VLOOKUP(B27,'[1]TERMELŐ_11.30.'!$A:$BH,58,FALSE)+VLOOKUP(B27,'[1]TERMELŐ_11.30.'!$A:$BH,59,FALSE)+VLOOKUP(B27,'[1]TERMELŐ_11.30.'!$A:$BH,60,FALSE)</f>
        <v>0</v>
      </c>
      <c r="AA27" s="14" t="str">
        <f>IF(VLOOKUP(B27,'[1]TERMELŐ_11.30.'!A:AZ,51,FALSE)="","",VLOOKUP(B27,'[1]TERMELŐ_11.30.'!A:AZ,51,FALSE))</f>
        <v/>
      </c>
      <c r="AB27" s="14" t="str">
        <f>IF(VLOOKUP(B27,'[1]TERMELŐ_11.30.'!A:AZ,52,FALSE)="","",VLOOKUP(B27,'[1]TERMELŐ_11.30.'!A:AZ,52,FALSE))</f>
        <v/>
      </c>
    </row>
    <row r="28" spans="1:28" x14ac:dyDescent="0.3">
      <c r="A28" s="10" t="str">
        <f>VLOOKUP(VLOOKUP(B28,'[1]TERMELŐ_11.30.'!A:F,6,FALSE),'[1]publikáció segéd tábla'!$A$1:$B$7,2,FALSE)</f>
        <v>MAVIR ZRt.</v>
      </c>
      <c r="B28" s="10">
        <v>112311300028</v>
      </c>
      <c r="C28" s="11">
        <f>+SUMIFS('[1]TERMELŐ_11.30.'!$H:$H,'[1]TERMELŐ_11.30.'!$A:$A,[1]publikáció!$B28,'[1]TERMELŐ_11.30.'!$L:$L,[1]publikáció!C$4)</f>
        <v>48.8</v>
      </c>
      <c r="D28" s="11">
        <f>+SUMIFS('[1]TERMELŐ_11.30.'!$H:$H,'[1]TERMELŐ_11.30.'!$A:$A,[1]publikáció!$B28,'[1]TERMELŐ_11.30.'!$L:$L,[1]publikáció!D$4)</f>
        <v>0</v>
      </c>
      <c r="E28" s="11">
        <f>+SUMIFS('[1]TERMELŐ_11.30.'!$H:$H,'[1]TERMELŐ_11.30.'!$A:$A,[1]publikáció!$B28,'[1]TERMELŐ_11.30.'!$L:$L,[1]publikáció!E$4)</f>
        <v>8</v>
      </c>
      <c r="F28" s="11">
        <f>+SUMIFS('[1]TERMELŐ_11.30.'!$H:$H,'[1]TERMELŐ_11.30.'!$A:$A,[1]publikáció!$B28,'[1]TERMELŐ_11.30.'!$L:$L,[1]publikáció!F$4)</f>
        <v>0</v>
      </c>
      <c r="G28" s="11">
        <f>+SUMIFS('[1]TERMELŐ_11.30.'!$H:$H,'[1]TERMELŐ_11.30.'!$A:$A,[1]publikáció!$B28,'[1]TERMELŐ_11.30.'!$L:$L,[1]publikáció!G$4)</f>
        <v>0</v>
      </c>
      <c r="H28" s="11">
        <f>+SUMIFS('[1]TERMELŐ_11.30.'!$H:$H,'[1]TERMELŐ_11.30.'!$A:$A,[1]publikáció!$B28,'[1]TERMELŐ_11.30.'!$L:$L,[1]publikáció!H$4)</f>
        <v>0</v>
      </c>
      <c r="I28" s="11">
        <f>+SUMIFS('[1]TERMELŐ_11.30.'!$H:$H,'[1]TERMELŐ_11.30.'!$A:$A,[1]publikáció!$B28,'[1]TERMELŐ_11.30.'!$L:$L,[1]publikáció!I$4)</f>
        <v>0</v>
      </c>
      <c r="J28" s="11">
        <f>+SUMIFS('[1]TERMELŐ_11.30.'!$H:$H,'[1]TERMELŐ_11.30.'!$A:$A,[1]publikáció!$B28,'[1]TERMELŐ_11.30.'!$L:$L,[1]publikáció!J$4)</f>
        <v>0</v>
      </c>
      <c r="K28" s="11" t="str">
        <f>+IF(VLOOKUP(B28,'[1]TERMELŐ_11.30.'!A:U,21,FALSE)="igen","Technológia módosítás",IF(VLOOKUP(B28,'[1]TERMELŐ_11.30.'!A:U,20,FALSE)&lt;&gt;"nem","Ismétlő","Új igény"))</f>
        <v>Új igény</v>
      </c>
      <c r="L28" s="12">
        <f>+_xlfn.MAXIFS('[1]TERMELŐ_11.30.'!$P:$P,'[1]TERMELŐ_11.30.'!$A:$A,[1]publikáció!$B28)</f>
        <v>48.8</v>
      </c>
      <c r="M28" s="12">
        <f>+_xlfn.MAXIFS('[1]TERMELŐ_11.30.'!$Q:$Q,'[1]TERMELŐ_11.30.'!$A:$A,[1]publikáció!$B28)</f>
        <v>8.16</v>
      </c>
      <c r="N28" s="10" t="str">
        <f>+IF(VLOOKUP(B28,'[1]TERMELŐ_11.30.'!A:G,7,FALSE)="","",VLOOKUP(B28,'[1]TERMELŐ_11.30.'!A:G,7,FALSE))</f>
        <v>Kerepes</v>
      </c>
      <c r="O28" s="10">
        <f>+VLOOKUP(B28,'[1]TERMELŐ_11.30.'!A:I,9,FALSE)</f>
        <v>132</v>
      </c>
      <c r="P28" s="10" t="str">
        <f>+IF(OR(VLOOKUP(B28,'[1]TERMELŐ_11.30.'!A:D,4,FALSE)="elutasított",(VLOOKUP(B28,'[1]TERMELŐ_11.30.'!A:D,4,FALSE)="kiesett")),"igen","nem")</f>
        <v>igen</v>
      </c>
      <c r="Q28" s="10" t="str">
        <f>+_xlfn.IFNA(VLOOKUP(IF(VLOOKUP(B28,'[1]TERMELŐ_11.30.'!A:BQ,69,FALSE)="","",VLOOKUP(B28,'[1]TERMELŐ_11.30.'!A:BQ,69,FALSE)),'[1]publikáció segéd tábla'!$D$1:$E$16,2,FALSE),"")</f>
        <v>Nem jogos igénybejelentés</v>
      </c>
      <c r="R28" s="10" t="str">
        <f>IF(VLOOKUP(B28,'[1]TERMELŐ_11.30.'!A:AT,46,FALSE)="","",VLOOKUP(B28,'[1]TERMELŐ_11.30.'!A:AT,46,FALSE))</f>
        <v/>
      </c>
      <c r="S28" s="10"/>
      <c r="T28" s="13">
        <f>+VLOOKUP(B28,'[1]TERMELŐ_11.30.'!$A:$AR,37,FALSE)</f>
        <v>0</v>
      </c>
      <c r="U28" s="13">
        <f>+VLOOKUP(B28,'[1]TERMELŐ_11.30.'!$A:$AR,38,FALSE)+VLOOKUP(B28,'[1]TERMELŐ_11.30.'!$A:$AR,39,FALSE)+VLOOKUP(B28,'[1]TERMELŐ_11.30.'!$A:$AR,40,FALSE)+VLOOKUP(B28,'[1]TERMELŐ_11.30.'!$A:$AR,41,FALSE)+VLOOKUP(B28,'[1]TERMELŐ_11.30.'!$A:$AR,42,FALSE)+VLOOKUP(B28,'[1]TERMELŐ_11.30.'!$A:$AR,43,FALSE)+VLOOKUP(B28,'[1]TERMELŐ_11.30.'!$A:$AR,44,FALSE)</f>
        <v>0</v>
      </c>
      <c r="V28" s="14" t="str">
        <f>+IF(VLOOKUP(B28,'[1]TERMELŐ_11.30.'!A:AS,45,FALSE)="","",VLOOKUP(B28,'[1]TERMELŐ_11.30.'!A:AS,45,FALSE))</f>
        <v/>
      </c>
      <c r="W28" s="14" t="str">
        <f>IF(VLOOKUP(B28,'[1]TERMELŐ_11.30.'!A:AJ,36,FALSE)="","",VLOOKUP(B28,'[1]TERMELŐ_11.30.'!A:AJ,36,FALSE))</f>
        <v/>
      </c>
      <c r="X28" s="10"/>
      <c r="Y28" s="13">
        <f>+VLOOKUP(B28,'[1]TERMELŐ_11.30.'!$A:$BH,53,FALSE)</f>
        <v>0</v>
      </c>
      <c r="Z28" s="13">
        <f>+VLOOKUP(B28,'[1]TERMELŐ_11.30.'!$A:$BH,54,FALSE)+VLOOKUP(B28,'[1]TERMELŐ_11.30.'!$A:$BH,55,FALSE)+VLOOKUP(B28,'[1]TERMELŐ_11.30.'!$A:$BH,56,FALSE)+VLOOKUP(B28,'[1]TERMELŐ_11.30.'!$A:$BH,57,FALSE)+VLOOKUP(B28,'[1]TERMELŐ_11.30.'!$A:$BH,58,FALSE)+VLOOKUP(B28,'[1]TERMELŐ_11.30.'!$A:$BH,59,FALSE)+VLOOKUP(B28,'[1]TERMELŐ_11.30.'!$A:$BH,60,FALSE)</f>
        <v>0</v>
      </c>
      <c r="AA28" s="14" t="str">
        <f>IF(VLOOKUP(B28,'[1]TERMELŐ_11.30.'!A:AZ,51,FALSE)="","",VLOOKUP(B28,'[1]TERMELŐ_11.30.'!A:AZ,51,FALSE))</f>
        <v/>
      </c>
      <c r="AB28" s="14" t="str">
        <f>IF(VLOOKUP(B28,'[1]TERMELŐ_11.30.'!A:AZ,52,FALSE)="","",VLOOKUP(B28,'[1]TERMELŐ_11.30.'!A:AZ,52,FALSE))</f>
        <v/>
      </c>
    </row>
    <row r="29" spans="1:28" x14ac:dyDescent="0.3">
      <c r="A29" s="10" t="str">
        <f>VLOOKUP(VLOOKUP(B29,'[1]TERMELŐ_11.30.'!A:F,6,FALSE),'[1]publikáció segéd tábla'!$A$1:$B$7,2,FALSE)</f>
        <v>MAVIR ZRt.</v>
      </c>
      <c r="B29" s="10">
        <v>112311300029</v>
      </c>
      <c r="C29" s="11">
        <f>+SUMIFS('[1]TERMELŐ_11.30.'!$H:$H,'[1]TERMELŐ_11.30.'!$A:$A,[1]publikáció!$B29,'[1]TERMELŐ_11.30.'!$L:$L,[1]publikáció!C$4)</f>
        <v>49.9</v>
      </c>
      <c r="D29" s="11">
        <f>+SUMIFS('[1]TERMELŐ_11.30.'!$H:$H,'[1]TERMELŐ_11.30.'!$A:$A,[1]publikáció!$B29,'[1]TERMELŐ_11.30.'!$L:$L,[1]publikáció!D$4)</f>
        <v>0</v>
      </c>
      <c r="E29" s="11">
        <f>+SUMIFS('[1]TERMELŐ_11.30.'!$H:$H,'[1]TERMELŐ_11.30.'!$A:$A,[1]publikáció!$B29,'[1]TERMELŐ_11.30.'!$L:$L,[1]publikáció!E$4)</f>
        <v>0</v>
      </c>
      <c r="F29" s="11">
        <f>+SUMIFS('[1]TERMELŐ_11.30.'!$H:$H,'[1]TERMELŐ_11.30.'!$A:$A,[1]publikáció!$B29,'[1]TERMELŐ_11.30.'!$L:$L,[1]publikáció!F$4)</f>
        <v>0</v>
      </c>
      <c r="G29" s="11">
        <f>+SUMIFS('[1]TERMELŐ_11.30.'!$H:$H,'[1]TERMELŐ_11.30.'!$A:$A,[1]publikáció!$B29,'[1]TERMELŐ_11.30.'!$L:$L,[1]publikáció!G$4)</f>
        <v>0</v>
      </c>
      <c r="H29" s="11">
        <f>+SUMIFS('[1]TERMELŐ_11.30.'!$H:$H,'[1]TERMELŐ_11.30.'!$A:$A,[1]publikáció!$B29,'[1]TERMELŐ_11.30.'!$L:$L,[1]publikáció!H$4)</f>
        <v>0</v>
      </c>
      <c r="I29" s="11">
        <f>+SUMIFS('[1]TERMELŐ_11.30.'!$H:$H,'[1]TERMELŐ_11.30.'!$A:$A,[1]publikáció!$B29,'[1]TERMELŐ_11.30.'!$L:$L,[1]publikáció!I$4)</f>
        <v>0</v>
      </c>
      <c r="J29" s="11">
        <f>+SUMIFS('[1]TERMELŐ_11.30.'!$H:$H,'[1]TERMELŐ_11.30.'!$A:$A,[1]publikáció!$B29,'[1]TERMELŐ_11.30.'!$L:$L,[1]publikáció!J$4)</f>
        <v>0</v>
      </c>
      <c r="K29" s="11" t="str">
        <f>+IF(VLOOKUP(B29,'[1]TERMELŐ_11.30.'!A:U,21,FALSE)="igen","Technológia módosítás",IF(VLOOKUP(B29,'[1]TERMELŐ_11.30.'!A:U,20,FALSE)&lt;&gt;"nem","Ismétlő","Új igény"))</f>
        <v>Új igény</v>
      </c>
      <c r="L29" s="12">
        <f>+_xlfn.MAXIFS('[1]TERMELŐ_11.30.'!$P:$P,'[1]TERMELŐ_11.30.'!$A:$A,[1]publikáció!$B29)</f>
        <v>49.9</v>
      </c>
      <c r="M29" s="12">
        <f>+_xlfn.MAXIFS('[1]TERMELŐ_11.30.'!$Q:$Q,'[1]TERMELŐ_11.30.'!$A:$A,[1]publikáció!$B29)</f>
        <v>0.16</v>
      </c>
      <c r="N29" s="10" t="str">
        <f>+IF(VLOOKUP(B29,'[1]TERMELŐ_11.30.'!A:G,7,FALSE)="","",VLOOKUP(B29,'[1]TERMELŐ_11.30.'!A:G,7,FALSE))</f>
        <v/>
      </c>
      <c r="O29" s="10">
        <f>+VLOOKUP(B29,'[1]TERMELŐ_11.30.'!A:I,9,FALSE)</f>
        <v>132</v>
      </c>
      <c r="P29" s="10" t="str">
        <f>+IF(OR(VLOOKUP(B29,'[1]TERMELŐ_11.30.'!A:D,4,FALSE)="elutasított",(VLOOKUP(B29,'[1]TERMELŐ_11.30.'!A:D,4,FALSE)="kiesett")),"igen","nem")</f>
        <v>igen</v>
      </c>
      <c r="Q29" s="10" t="str">
        <f>+_xlfn.IFNA(VLOOKUP(IF(VLOOKUP(B29,'[1]TERMELŐ_11.30.'!A:BQ,69,FALSE)="","",VLOOKUP(B29,'[1]TERMELŐ_11.30.'!A:BQ,69,FALSE)),'[1]publikáció segéd tábla'!$D$1:$E$16,2,FALSE),"")</f>
        <v>54/2024 kormány rendelet</v>
      </c>
      <c r="R29" s="10" t="str">
        <f>IF(VLOOKUP(B29,'[1]TERMELŐ_11.30.'!A:AT,46,FALSE)="","",VLOOKUP(B29,'[1]TERMELŐ_11.30.'!A:AT,46,FALSE))</f>
        <v/>
      </c>
      <c r="S29" s="10"/>
      <c r="T29" s="13">
        <f>+VLOOKUP(B29,'[1]TERMELŐ_11.30.'!$A:$AR,37,FALSE)</f>
        <v>0</v>
      </c>
      <c r="U29" s="13">
        <f>+VLOOKUP(B29,'[1]TERMELŐ_11.30.'!$A:$AR,38,FALSE)+VLOOKUP(B29,'[1]TERMELŐ_11.30.'!$A:$AR,39,FALSE)+VLOOKUP(B29,'[1]TERMELŐ_11.30.'!$A:$AR,40,FALSE)+VLOOKUP(B29,'[1]TERMELŐ_11.30.'!$A:$AR,41,FALSE)+VLOOKUP(B29,'[1]TERMELŐ_11.30.'!$A:$AR,42,FALSE)+VLOOKUP(B29,'[1]TERMELŐ_11.30.'!$A:$AR,43,FALSE)+VLOOKUP(B29,'[1]TERMELŐ_11.30.'!$A:$AR,44,FALSE)</f>
        <v>0</v>
      </c>
      <c r="V29" s="14" t="str">
        <f>+IF(VLOOKUP(B29,'[1]TERMELŐ_11.30.'!A:AS,45,FALSE)="","",VLOOKUP(B29,'[1]TERMELŐ_11.30.'!A:AS,45,FALSE))</f>
        <v/>
      </c>
      <c r="W29" s="14" t="str">
        <f>IF(VLOOKUP(B29,'[1]TERMELŐ_11.30.'!A:AJ,36,FALSE)="","",VLOOKUP(B29,'[1]TERMELŐ_11.30.'!A:AJ,36,FALSE))</f>
        <v/>
      </c>
      <c r="X29" s="10"/>
      <c r="Y29" s="13">
        <f>+VLOOKUP(B29,'[1]TERMELŐ_11.30.'!$A:$BH,53,FALSE)</f>
        <v>0</v>
      </c>
      <c r="Z29" s="13">
        <f>+VLOOKUP(B29,'[1]TERMELŐ_11.30.'!$A:$BH,54,FALSE)+VLOOKUP(B29,'[1]TERMELŐ_11.30.'!$A:$BH,55,FALSE)+VLOOKUP(B29,'[1]TERMELŐ_11.30.'!$A:$BH,56,FALSE)+VLOOKUP(B29,'[1]TERMELŐ_11.30.'!$A:$BH,57,FALSE)+VLOOKUP(B29,'[1]TERMELŐ_11.30.'!$A:$BH,58,FALSE)+VLOOKUP(B29,'[1]TERMELŐ_11.30.'!$A:$BH,59,FALSE)+VLOOKUP(B29,'[1]TERMELŐ_11.30.'!$A:$BH,60,FALSE)</f>
        <v>0</v>
      </c>
      <c r="AA29" s="14" t="str">
        <f>IF(VLOOKUP(B29,'[1]TERMELŐ_11.30.'!A:AZ,51,FALSE)="","",VLOOKUP(B29,'[1]TERMELŐ_11.30.'!A:AZ,51,FALSE))</f>
        <v/>
      </c>
      <c r="AB29" s="14" t="str">
        <f>IF(VLOOKUP(B29,'[1]TERMELŐ_11.30.'!A:AZ,52,FALSE)="","",VLOOKUP(B29,'[1]TERMELŐ_11.30.'!A:AZ,52,FALSE))</f>
        <v/>
      </c>
    </row>
    <row r="30" spans="1:28" x14ac:dyDescent="0.3">
      <c r="A30" s="10" t="str">
        <f>VLOOKUP(VLOOKUP(B30,'[1]TERMELŐ_11.30.'!A:F,6,FALSE),'[1]publikáció segéd tábla'!$A$1:$B$7,2,FALSE)</f>
        <v>MAVIR ZRt.</v>
      </c>
      <c r="B30" s="10">
        <v>112311300030</v>
      </c>
      <c r="C30" s="11">
        <f>+SUMIFS('[1]TERMELŐ_11.30.'!$H:$H,'[1]TERMELŐ_11.30.'!$A:$A,[1]publikáció!$B30,'[1]TERMELŐ_11.30.'!$L:$L,[1]publikáció!C$4)</f>
        <v>49.9</v>
      </c>
      <c r="D30" s="11">
        <f>+SUMIFS('[1]TERMELŐ_11.30.'!$H:$H,'[1]TERMELŐ_11.30.'!$A:$A,[1]publikáció!$B30,'[1]TERMELŐ_11.30.'!$L:$L,[1]publikáció!D$4)</f>
        <v>0</v>
      </c>
      <c r="E30" s="11">
        <f>+SUMIFS('[1]TERMELŐ_11.30.'!$H:$H,'[1]TERMELŐ_11.30.'!$A:$A,[1]publikáció!$B30,'[1]TERMELŐ_11.30.'!$L:$L,[1]publikáció!E$4)</f>
        <v>0</v>
      </c>
      <c r="F30" s="11">
        <f>+SUMIFS('[1]TERMELŐ_11.30.'!$H:$H,'[1]TERMELŐ_11.30.'!$A:$A,[1]publikáció!$B30,'[1]TERMELŐ_11.30.'!$L:$L,[1]publikáció!F$4)</f>
        <v>0</v>
      </c>
      <c r="G30" s="11">
        <f>+SUMIFS('[1]TERMELŐ_11.30.'!$H:$H,'[1]TERMELŐ_11.30.'!$A:$A,[1]publikáció!$B30,'[1]TERMELŐ_11.30.'!$L:$L,[1]publikáció!G$4)</f>
        <v>0</v>
      </c>
      <c r="H30" s="11">
        <f>+SUMIFS('[1]TERMELŐ_11.30.'!$H:$H,'[1]TERMELŐ_11.30.'!$A:$A,[1]publikáció!$B30,'[1]TERMELŐ_11.30.'!$L:$L,[1]publikáció!H$4)</f>
        <v>0</v>
      </c>
      <c r="I30" s="11">
        <f>+SUMIFS('[1]TERMELŐ_11.30.'!$H:$H,'[1]TERMELŐ_11.30.'!$A:$A,[1]publikáció!$B30,'[1]TERMELŐ_11.30.'!$L:$L,[1]publikáció!I$4)</f>
        <v>0</v>
      </c>
      <c r="J30" s="11">
        <f>+SUMIFS('[1]TERMELŐ_11.30.'!$H:$H,'[1]TERMELŐ_11.30.'!$A:$A,[1]publikáció!$B30,'[1]TERMELŐ_11.30.'!$L:$L,[1]publikáció!J$4)</f>
        <v>0</v>
      </c>
      <c r="K30" s="11" t="str">
        <f>+IF(VLOOKUP(B30,'[1]TERMELŐ_11.30.'!A:U,21,FALSE)="igen","Technológia módosítás",IF(VLOOKUP(B30,'[1]TERMELŐ_11.30.'!A:U,20,FALSE)&lt;&gt;"nem","Ismétlő","Új igény"))</f>
        <v>Új igény</v>
      </c>
      <c r="L30" s="12">
        <f>+_xlfn.MAXIFS('[1]TERMELŐ_11.30.'!$P:$P,'[1]TERMELŐ_11.30.'!$A:$A,[1]publikáció!$B30)</f>
        <v>49.9</v>
      </c>
      <c r="M30" s="12">
        <f>+_xlfn.MAXIFS('[1]TERMELŐ_11.30.'!$Q:$Q,'[1]TERMELŐ_11.30.'!$A:$A,[1]publikáció!$B30)</f>
        <v>0.16</v>
      </c>
      <c r="N30" s="10" t="str">
        <f>+IF(VLOOKUP(B30,'[1]TERMELŐ_11.30.'!A:G,7,FALSE)="","",VLOOKUP(B30,'[1]TERMELŐ_11.30.'!A:G,7,FALSE))</f>
        <v>Buj</v>
      </c>
      <c r="O30" s="10">
        <f>+VLOOKUP(B30,'[1]TERMELŐ_11.30.'!A:I,9,FALSE)</f>
        <v>132</v>
      </c>
      <c r="P30" s="10" t="str">
        <f>+IF(OR(VLOOKUP(B30,'[1]TERMELŐ_11.30.'!A:D,4,FALSE)="elutasított",(VLOOKUP(B30,'[1]TERMELŐ_11.30.'!A:D,4,FALSE)="kiesett")),"igen","nem")</f>
        <v>igen</v>
      </c>
      <c r="Q30" s="10" t="str">
        <f>+_xlfn.IFNA(VLOOKUP(IF(VLOOKUP(B30,'[1]TERMELŐ_11.30.'!A:BQ,69,FALSE)="","",VLOOKUP(B30,'[1]TERMELŐ_11.30.'!A:BQ,69,FALSE)),'[1]publikáció segéd tábla'!$D$1:$E$16,2,FALSE),"")</f>
        <v>54/2024 kormány rendelet</v>
      </c>
      <c r="R30" s="10" t="str">
        <f>IF(VLOOKUP(B30,'[1]TERMELŐ_11.30.'!A:AT,46,FALSE)="","",VLOOKUP(B30,'[1]TERMELŐ_11.30.'!A:AT,46,FALSE))</f>
        <v/>
      </c>
      <c r="S30" s="10"/>
      <c r="T30" s="13">
        <f>+VLOOKUP(B30,'[1]TERMELŐ_11.30.'!$A:$AR,37,FALSE)</f>
        <v>0</v>
      </c>
      <c r="U30" s="13">
        <f>+VLOOKUP(B30,'[1]TERMELŐ_11.30.'!$A:$AR,38,FALSE)+VLOOKUP(B30,'[1]TERMELŐ_11.30.'!$A:$AR,39,FALSE)+VLOOKUP(B30,'[1]TERMELŐ_11.30.'!$A:$AR,40,FALSE)+VLOOKUP(B30,'[1]TERMELŐ_11.30.'!$A:$AR,41,FALSE)+VLOOKUP(B30,'[1]TERMELŐ_11.30.'!$A:$AR,42,FALSE)+VLOOKUP(B30,'[1]TERMELŐ_11.30.'!$A:$AR,43,FALSE)+VLOOKUP(B30,'[1]TERMELŐ_11.30.'!$A:$AR,44,FALSE)</f>
        <v>0</v>
      </c>
      <c r="V30" s="14" t="str">
        <f>+IF(VLOOKUP(B30,'[1]TERMELŐ_11.30.'!A:AS,45,FALSE)="","",VLOOKUP(B30,'[1]TERMELŐ_11.30.'!A:AS,45,FALSE))</f>
        <v/>
      </c>
      <c r="W30" s="14" t="str">
        <f>IF(VLOOKUP(B30,'[1]TERMELŐ_11.30.'!A:AJ,36,FALSE)="","",VLOOKUP(B30,'[1]TERMELŐ_11.30.'!A:AJ,36,FALSE))</f>
        <v/>
      </c>
      <c r="X30" s="10"/>
      <c r="Y30" s="13">
        <f>+VLOOKUP(B30,'[1]TERMELŐ_11.30.'!$A:$BH,53,FALSE)</f>
        <v>0</v>
      </c>
      <c r="Z30" s="13">
        <f>+VLOOKUP(B30,'[1]TERMELŐ_11.30.'!$A:$BH,54,FALSE)+VLOOKUP(B30,'[1]TERMELŐ_11.30.'!$A:$BH,55,FALSE)+VLOOKUP(B30,'[1]TERMELŐ_11.30.'!$A:$BH,56,FALSE)+VLOOKUP(B30,'[1]TERMELŐ_11.30.'!$A:$BH,57,FALSE)+VLOOKUP(B30,'[1]TERMELŐ_11.30.'!$A:$BH,58,FALSE)+VLOOKUP(B30,'[1]TERMELŐ_11.30.'!$A:$BH,59,FALSE)+VLOOKUP(B30,'[1]TERMELŐ_11.30.'!$A:$BH,60,FALSE)</f>
        <v>0</v>
      </c>
      <c r="AA30" s="14" t="str">
        <f>IF(VLOOKUP(B30,'[1]TERMELŐ_11.30.'!A:AZ,51,FALSE)="","",VLOOKUP(B30,'[1]TERMELŐ_11.30.'!A:AZ,51,FALSE))</f>
        <v/>
      </c>
      <c r="AB30" s="14" t="str">
        <f>IF(VLOOKUP(B30,'[1]TERMELŐ_11.30.'!A:AZ,52,FALSE)="","",VLOOKUP(B30,'[1]TERMELŐ_11.30.'!A:AZ,52,FALSE))</f>
        <v/>
      </c>
    </row>
    <row r="31" spans="1:28" x14ac:dyDescent="0.3">
      <c r="A31" s="10" t="str">
        <f>VLOOKUP(VLOOKUP(B31,'[1]TERMELŐ_11.30.'!A:F,6,FALSE),'[1]publikáció segéd tábla'!$A$1:$B$7,2,FALSE)</f>
        <v>MAVIR ZRt.</v>
      </c>
      <c r="B31" s="10">
        <v>112311300031</v>
      </c>
      <c r="C31" s="11">
        <f>+SUMIFS('[1]TERMELŐ_11.30.'!$H:$H,'[1]TERMELŐ_11.30.'!$A:$A,[1]publikáció!$B31,'[1]TERMELŐ_11.30.'!$L:$L,[1]publikáció!C$4)</f>
        <v>49.9</v>
      </c>
      <c r="D31" s="11">
        <f>+SUMIFS('[1]TERMELŐ_11.30.'!$H:$H,'[1]TERMELŐ_11.30.'!$A:$A,[1]publikáció!$B31,'[1]TERMELŐ_11.30.'!$L:$L,[1]publikáció!D$4)</f>
        <v>0</v>
      </c>
      <c r="E31" s="11">
        <f>+SUMIFS('[1]TERMELŐ_11.30.'!$H:$H,'[1]TERMELŐ_11.30.'!$A:$A,[1]publikáció!$B31,'[1]TERMELŐ_11.30.'!$L:$L,[1]publikáció!E$4)</f>
        <v>0</v>
      </c>
      <c r="F31" s="11">
        <f>+SUMIFS('[1]TERMELŐ_11.30.'!$H:$H,'[1]TERMELŐ_11.30.'!$A:$A,[1]publikáció!$B31,'[1]TERMELŐ_11.30.'!$L:$L,[1]publikáció!F$4)</f>
        <v>0</v>
      </c>
      <c r="G31" s="11">
        <f>+SUMIFS('[1]TERMELŐ_11.30.'!$H:$H,'[1]TERMELŐ_11.30.'!$A:$A,[1]publikáció!$B31,'[1]TERMELŐ_11.30.'!$L:$L,[1]publikáció!G$4)</f>
        <v>0</v>
      </c>
      <c r="H31" s="11">
        <f>+SUMIFS('[1]TERMELŐ_11.30.'!$H:$H,'[1]TERMELŐ_11.30.'!$A:$A,[1]publikáció!$B31,'[1]TERMELŐ_11.30.'!$L:$L,[1]publikáció!H$4)</f>
        <v>0</v>
      </c>
      <c r="I31" s="11">
        <f>+SUMIFS('[1]TERMELŐ_11.30.'!$H:$H,'[1]TERMELŐ_11.30.'!$A:$A,[1]publikáció!$B31,'[1]TERMELŐ_11.30.'!$L:$L,[1]publikáció!I$4)</f>
        <v>0</v>
      </c>
      <c r="J31" s="11">
        <f>+SUMIFS('[1]TERMELŐ_11.30.'!$H:$H,'[1]TERMELŐ_11.30.'!$A:$A,[1]publikáció!$B31,'[1]TERMELŐ_11.30.'!$L:$L,[1]publikáció!J$4)</f>
        <v>0</v>
      </c>
      <c r="K31" s="11" t="str">
        <f>+IF(VLOOKUP(B31,'[1]TERMELŐ_11.30.'!A:U,21,FALSE)="igen","Technológia módosítás",IF(VLOOKUP(B31,'[1]TERMELŐ_11.30.'!A:U,20,FALSE)&lt;&gt;"nem","Ismétlő","Új igény"))</f>
        <v>Új igény</v>
      </c>
      <c r="L31" s="12">
        <f>+_xlfn.MAXIFS('[1]TERMELŐ_11.30.'!$P:$P,'[1]TERMELŐ_11.30.'!$A:$A,[1]publikáció!$B31)</f>
        <v>49.9</v>
      </c>
      <c r="M31" s="12">
        <f>+_xlfn.MAXIFS('[1]TERMELŐ_11.30.'!$Q:$Q,'[1]TERMELŐ_11.30.'!$A:$A,[1]publikáció!$B31)</f>
        <v>0.16</v>
      </c>
      <c r="N31" s="10" t="str">
        <f>+IF(VLOOKUP(B31,'[1]TERMELŐ_11.30.'!A:G,7,FALSE)="","",VLOOKUP(B31,'[1]TERMELŐ_11.30.'!A:G,7,FALSE))</f>
        <v/>
      </c>
      <c r="O31" s="10">
        <f>+VLOOKUP(B31,'[1]TERMELŐ_11.30.'!A:I,9,FALSE)</f>
        <v>132</v>
      </c>
      <c r="P31" s="10" t="str">
        <f>+IF(OR(VLOOKUP(B31,'[1]TERMELŐ_11.30.'!A:D,4,FALSE)="elutasított",(VLOOKUP(B31,'[1]TERMELŐ_11.30.'!A:D,4,FALSE)="kiesett")),"igen","nem")</f>
        <v>igen</v>
      </c>
      <c r="Q31" s="10" t="str">
        <f>+_xlfn.IFNA(VLOOKUP(IF(VLOOKUP(B31,'[1]TERMELŐ_11.30.'!A:BQ,69,FALSE)="","",VLOOKUP(B31,'[1]TERMELŐ_11.30.'!A:BQ,69,FALSE)),'[1]publikáció segéd tábla'!$D$1:$E$16,2,FALSE),"")</f>
        <v>54/2024 kormány rendelet</v>
      </c>
      <c r="R31" s="10" t="str">
        <f>IF(VLOOKUP(B31,'[1]TERMELŐ_11.30.'!A:AT,46,FALSE)="","",VLOOKUP(B31,'[1]TERMELŐ_11.30.'!A:AT,46,FALSE))</f>
        <v/>
      </c>
      <c r="S31" s="10"/>
      <c r="T31" s="13">
        <f>+VLOOKUP(B31,'[1]TERMELŐ_11.30.'!$A:$AR,37,FALSE)</f>
        <v>0</v>
      </c>
      <c r="U31" s="13">
        <f>+VLOOKUP(B31,'[1]TERMELŐ_11.30.'!$A:$AR,38,FALSE)+VLOOKUP(B31,'[1]TERMELŐ_11.30.'!$A:$AR,39,FALSE)+VLOOKUP(B31,'[1]TERMELŐ_11.30.'!$A:$AR,40,FALSE)+VLOOKUP(B31,'[1]TERMELŐ_11.30.'!$A:$AR,41,FALSE)+VLOOKUP(B31,'[1]TERMELŐ_11.30.'!$A:$AR,42,FALSE)+VLOOKUP(B31,'[1]TERMELŐ_11.30.'!$A:$AR,43,FALSE)+VLOOKUP(B31,'[1]TERMELŐ_11.30.'!$A:$AR,44,FALSE)</f>
        <v>0</v>
      </c>
      <c r="V31" s="14" t="str">
        <f>+IF(VLOOKUP(B31,'[1]TERMELŐ_11.30.'!A:AS,45,FALSE)="","",VLOOKUP(B31,'[1]TERMELŐ_11.30.'!A:AS,45,FALSE))</f>
        <v/>
      </c>
      <c r="W31" s="14" t="str">
        <f>IF(VLOOKUP(B31,'[1]TERMELŐ_11.30.'!A:AJ,36,FALSE)="","",VLOOKUP(B31,'[1]TERMELŐ_11.30.'!A:AJ,36,FALSE))</f>
        <v/>
      </c>
      <c r="X31" s="10"/>
      <c r="Y31" s="13">
        <f>+VLOOKUP(B31,'[1]TERMELŐ_11.30.'!$A:$BH,53,FALSE)</f>
        <v>0</v>
      </c>
      <c r="Z31" s="13">
        <f>+VLOOKUP(B31,'[1]TERMELŐ_11.30.'!$A:$BH,54,FALSE)+VLOOKUP(B31,'[1]TERMELŐ_11.30.'!$A:$BH,55,FALSE)+VLOOKUP(B31,'[1]TERMELŐ_11.30.'!$A:$BH,56,FALSE)+VLOOKUP(B31,'[1]TERMELŐ_11.30.'!$A:$BH,57,FALSE)+VLOOKUP(B31,'[1]TERMELŐ_11.30.'!$A:$BH,58,FALSE)+VLOOKUP(B31,'[1]TERMELŐ_11.30.'!$A:$BH,59,FALSE)+VLOOKUP(B31,'[1]TERMELŐ_11.30.'!$A:$BH,60,FALSE)</f>
        <v>0</v>
      </c>
      <c r="AA31" s="14" t="str">
        <f>IF(VLOOKUP(B31,'[1]TERMELŐ_11.30.'!A:AZ,51,FALSE)="","",VLOOKUP(B31,'[1]TERMELŐ_11.30.'!A:AZ,51,FALSE))</f>
        <v/>
      </c>
      <c r="AB31" s="14" t="str">
        <f>IF(VLOOKUP(B31,'[1]TERMELŐ_11.30.'!A:AZ,52,FALSE)="","",VLOOKUP(B31,'[1]TERMELŐ_11.30.'!A:AZ,52,FALSE))</f>
        <v/>
      </c>
    </row>
    <row r="32" spans="1:28" x14ac:dyDescent="0.3">
      <c r="A32" s="10" t="str">
        <f>VLOOKUP(VLOOKUP(B32,'[1]TERMELŐ_11.30.'!A:F,6,FALSE),'[1]publikáció segéd tábla'!$A$1:$B$7,2,FALSE)</f>
        <v>MAVIR ZRt.</v>
      </c>
      <c r="B32" s="10">
        <v>112311300032</v>
      </c>
      <c r="C32" s="11">
        <f>+SUMIFS('[1]TERMELŐ_11.30.'!$H:$H,'[1]TERMELŐ_11.30.'!$A:$A,[1]publikáció!$B32,'[1]TERMELŐ_11.30.'!$L:$L,[1]publikáció!C$4)</f>
        <v>0</v>
      </c>
      <c r="D32" s="11">
        <f>+SUMIFS('[1]TERMELŐ_11.30.'!$H:$H,'[1]TERMELŐ_11.30.'!$A:$A,[1]publikáció!$B32,'[1]TERMELŐ_11.30.'!$L:$L,[1]publikáció!D$4)</f>
        <v>0</v>
      </c>
      <c r="E32" s="11">
        <f>+SUMIFS('[1]TERMELŐ_11.30.'!$H:$H,'[1]TERMELŐ_11.30.'!$A:$A,[1]publikáció!$B32,'[1]TERMELŐ_11.30.'!$L:$L,[1]publikáció!E$4)</f>
        <v>30</v>
      </c>
      <c r="F32" s="11">
        <f>+SUMIFS('[1]TERMELŐ_11.30.'!$H:$H,'[1]TERMELŐ_11.30.'!$A:$A,[1]publikáció!$B32,'[1]TERMELŐ_11.30.'!$L:$L,[1]publikáció!F$4)</f>
        <v>0</v>
      </c>
      <c r="G32" s="11">
        <f>+SUMIFS('[1]TERMELŐ_11.30.'!$H:$H,'[1]TERMELŐ_11.30.'!$A:$A,[1]publikáció!$B32,'[1]TERMELŐ_11.30.'!$L:$L,[1]publikáció!G$4)</f>
        <v>0</v>
      </c>
      <c r="H32" s="11">
        <f>+SUMIFS('[1]TERMELŐ_11.30.'!$H:$H,'[1]TERMELŐ_11.30.'!$A:$A,[1]publikáció!$B32,'[1]TERMELŐ_11.30.'!$L:$L,[1]publikáció!H$4)</f>
        <v>0</v>
      </c>
      <c r="I32" s="11">
        <f>+SUMIFS('[1]TERMELŐ_11.30.'!$H:$H,'[1]TERMELŐ_11.30.'!$A:$A,[1]publikáció!$B32,'[1]TERMELŐ_11.30.'!$L:$L,[1]publikáció!I$4)</f>
        <v>0</v>
      </c>
      <c r="J32" s="11">
        <f>+SUMIFS('[1]TERMELŐ_11.30.'!$H:$H,'[1]TERMELŐ_11.30.'!$A:$A,[1]publikáció!$B32,'[1]TERMELŐ_11.30.'!$L:$L,[1]publikáció!J$4)</f>
        <v>0</v>
      </c>
      <c r="K32" s="11" t="str">
        <f>+IF(VLOOKUP(B32,'[1]TERMELŐ_11.30.'!A:U,21,FALSE)="igen","Technológia módosítás",IF(VLOOKUP(B32,'[1]TERMELŐ_11.30.'!A:U,20,FALSE)&lt;&gt;"nem","Ismétlő","Új igény"))</f>
        <v>Új igény</v>
      </c>
      <c r="L32" s="12">
        <f>+_xlfn.MAXIFS('[1]TERMELŐ_11.30.'!$P:$P,'[1]TERMELŐ_11.30.'!$A:$A,[1]publikáció!$B32)</f>
        <v>30</v>
      </c>
      <c r="M32" s="12">
        <f>+_xlfn.MAXIFS('[1]TERMELŐ_11.30.'!$Q:$Q,'[1]TERMELŐ_11.30.'!$A:$A,[1]publikáció!$B32)</f>
        <v>30</v>
      </c>
      <c r="N32" s="10" t="str">
        <f>+IF(VLOOKUP(B32,'[1]TERMELŐ_11.30.'!A:G,7,FALSE)="","",VLOOKUP(B32,'[1]TERMELŐ_11.30.'!A:G,7,FALSE))</f>
        <v/>
      </c>
      <c r="O32" s="10">
        <f>+VLOOKUP(B32,'[1]TERMELŐ_11.30.'!A:I,9,FALSE)</f>
        <v>132</v>
      </c>
      <c r="P32" s="10" t="str">
        <f>+IF(OR(VLOOKUP(B32,'[1]TERMELŐ_11.30.'!A:D,4,FALSE)="elutasított",(VLOOKUP(B32,'[1]TERMELŐ_11.30.'!A:D,4,FALSE)="kiesett")),"igen","nem")</f>
        <v>igen</v>
      </c>
      <c r="Q32" s="10" t="str">
        <f>+_xlfn.IFNA(VLOOKUP(IF(VLOOKUP(B32,'[1]TERMELŐ_11.30.'!A:BQ,69,FALSE)="","",VLOOKUP(B32,'[1]TERMELŐ_11.30.'!A:BQ,69,FALSE)),'[1]publikáció segéd tábla'!$D$1:$E$16,2,FALSE),"")</f>
        <v>54/2024 kormány rendelet</v>
      </c>
      <c r="R32" s="10" t="str">
        <f>IF(VLOOKUP(B32,'[1]TERMELŐ_11.30.'!A:AT,46,FALSE)="","",VLOOKUP(B32,'[1]TERMELŐ_11.30.'!A:AT,46,FALSE))</f>
        <v/>
      </c>
      <c r="S32" s="10"/>
      <c r="T32" s="13">
        <f>+VLOOKUP(B32,'[1]TERMELŐ_11.30.'!$A:$AR,37,FALSE)</f>
        <v>0</v>
      </c>
      <c r="U32" s="13">
        <f>+VLOOKUP(B32,'[1]TERMELŐ_11.30.'!$A:$AR,38,FALSE)+VLOOKUP(B32,'[1]TERMELŐ_11.30.'!$A:$AR,39,FALSE)+VLOOKUP(B32,'[1]TERMELŐ_11.30.'!$A:$AR,40,FALSE)+VLOOKUP(B32,'[1]TERMELŐ_11.30.'!$A:$AR,41,FALSE)+VLOOKUP(B32,'[1]TERMELŐ_11.30.'!$A:$AR,42,FALSE)+VLOOKUP(B32,'[1]TERMELŐ_11.30.'!$A:$AR,43,FALSE)+VLOOKUP(B32,'[1]TERMELŐ_11.30.'!$A:$AR,44,FALSE)</f>
        <v>0</v>
      </c>
      <c r="V32" s="14" t="str">
        <f>+IF(VLOOKUP(B32,'[1]TERMELŐ_11.30.'!A:AS,45,FALSE)="","",VLOOKUP(B32,'[1]TERMELŐ_11.30.'!A:AS,45,FALSE))</f>
        <v/>
      </c>
      <c r="W32" s="14" t="str">
        <f>IF(VLOOKUP(B32,'[1]TERMELŐ_11.30.'!A:AJ,36,FALSE)="","",VLOOKUP(B32,'[1]TERMELŐ_11.30.'!A:AJ,36,FALSE))</f>
        <v/>
      </c>
      <c r="X32" s="10"/>
      <c r="Y32" s="13">
        <f>+VLOOKUP(B32,'[1]TERMELŐ_11.30.'!$A:$BH,53,FALSE)</f>
        <v>0</v>
      </c>
      <c r="Z32" s="13">
        <f>+VLOOKUP(B32,'[1]TERMELŐ_11.30.'!$A:$BH,54,FALSE)+VLOOKUP(B32,'[1]TERMELŐ_11.30.'!$A:$BH,55,FALSE)+VLOOKUP(B32,'[1]TERMELŐ_11.30.'!$A:$BH,56,FALSE)+VLOOKUP(B32,'[1]TERMELŐ_11.30.'!$A:$BH,57,FALSE)+VLOOKUP(B32,'[1]TERMELŐ_11.30.'!$A:$BH,58,FALSE)+VLOOKUP(B32,'[1]TERMELŐ_11.30.'!$A:$BH,59,FALSE)+VLOOKUP(B32,'[1]TERMELŐ_11.30.'!$A:$BH,60,FALSE)</f>
        <v>0</v>
      </c>
      <c r="AA32" s="14" t="str">
        <f>IF(VLOOKUP(B32,'[1]TERMELŐ_11.30.'!A:AZ,51,FALSE)="","",VLOOKUP(B32,'[1]TERMELŐ_11.30.'!A:AZ,51,FALSE))</f>
        <v/>
      </c>
      <c r="AB32" s="14" t="str">
        <f>IF(VLOOKUP(B32,'[1]TERMELŐ_11.30.'!A:AZ,52,FALSE)="","",VLOOKUP(B32,'[1]TERMELŐ_11.30.'!A:AZ,52,FALSE))</f>
        <v/>
      </c>
    </row>
    <row r="33" spans="1:28" x14ac:dyDescent="0.3">
      <c r="A33" s="10" t="str">
        <f>VLOOKUP(VLOOKUP(B33,'[1]TERMELŐ_11.30.'!A:F,6,FALSE),'[1]publikáció segéd tábla'!$A$1:$B$7,2,FALSE)</f>
        <v>MAVIR ZRt.</v>
      </c>
      <c r="B33" s="10">
        <v>112311300033</v>
      </c>
      <c r="C33" s="11">
        <f>+SUMIFS('[1]TERMELŐ_11.30.'!$H:$H,'[1]TERMELŐ_11.30.'!$A:$A,[1]publikáció!$B33,'[1]TERMELŐ_11.30.'!$L:$L,[1]publikáció!C$4)</f>
        <v>49.9</v>
      </c>
      <c r="D33" s="11">
        <f>+SUMIFS('[1]TERMELŐ_11.30.'!$H:$H,'[1]TERMELŐ_11.30.'!$A:$A,[1]publikáció!$B33,'[1]TERMELŐ_11.30.'!$L:$L,[1]publikáció!D$4)</f>
        <v>0</v>
      </c>
      <c r="E33" s="11">
        <f>+SUMIFS('[1]TERMELŐ_11.30.'!$H:$H,'[1]TERMELŐ_11.30.'!$A:$A,[1]publikáció!$B33,'[1]TERMELŐ_11.30.'!$L:$L,[1]publikáció!E$4)</f>
        <v>0</v>
      </c>
      <c r="F33" s="11">
        <f>+SUMIFS('[1]TERMELŐ_11.30.'!$H:$H,'[1]TERMELŐ_11.30.'!$A:$A,[1]publikáció!$B33,'[1]TERMELŐ_11.30.'!$L:$L,[1]publikáció!F$4)</f>
        <v>0</v>
      </c>
      <c r="G33" s="11">
        <f>+SUMIFS('[1]TERMELŐ_11.30.'!$H:$H,'[1]TERMELŐ_11.30.'!$A:$A,[1]publikáció!$B33,'[1]TERMELŐ_11.30.'!$L:$L,[1]publikáció!G$4)</f>
        <v>0</v>
      </c>
      <c r="H33" s="11">
        <f>+SUMIFS('[1]TERMELŐ_11.30.'!$H:$H,'[1]TERMELŐ_11.30.'!$A:$A,[1]publikáció!$B33,'[1]TERMELŐ_11.30.'!$L:$L,[1]publikáció!H$4)</f>
        <v>0</v>
      </c>
      <c r="I33" s="11">
        <f>+SUMIFS('[1]TERMELŐ_11.30.'!$H:$H,'[1]TERMELŐ_11.30.'!$A:$A,[1]publikáció!$B33,'[1]TERMELŐ_11.30.'!$L:$L,[1]publikáció!I$4)</f>
        <v>0</v>
      </c>
      <c r="J33" s="11">
        <f>+SUMIFS('[1]TERMELŐ_11.30.'!$H:$H,'[1]TERMELŐ_11.30.'!$A:$A,[1]publikáció!$B33,'[1]TERMELŐ_11.30.'!$L:$L,[1]publikáció!J$4)</f>
        <v>0</v>
      </c>
      <c r="K33" s="11" t="str">
        <f>+IF(VLOOKUP(B33,'[1]TERMELŐ_11.30.'!A:U,21,FALSE)="igen","Technológia módosítás",IF(VLOOKUP(B33,'[1]TERMELŐ_11.30.'!A:U,20,FALSE)&lt;&gt;"nem","Ismétlő","Új igény"))</f>
        <v>Új igény</v>
      </c>
      <c r="L33" s="12">
        <f>+_xlfn.MAXIFS('[1]TERMELŐ_11.30.'!$P:$P,'[1]TERMELŐ_11.30.'!$A:$A,[1]publikáció!$B33)</f>
        <v>49.9</v>
      </c>
      <c r="M33" s="12">
        <f>+_xlfn.MAXIFS('[1]TERMELŐ_11.30.'!$Q:$Q,'[1]TERMELŐ_11.30.'!$A:$A,[1]publikáció!$B33)</f>
        <v>0.16</v>
      </c>
      <c r="N33" s="10" t="str">
        <f>+IF(VLOOKUP(B33,'[1]TERMELŐ_11.30.'!A:G,7,FALSE)="","",VLOOKUP(B33,'[1]TERMELŐ_11.30.'!A:G,7,FALSE))</f>
        <v>Buj</v>
      </c>
      <c r="O33" s="10">
        <f>+VLOOKUP(B33,'[1]TERMELŐ_11.30.'!A:I,9,FALSE)</f>
        <v>132</v>
      </c>
      <c r="P33" s="10" t="str">
        <f>+IF(OR(VLOOKUP(B33,'[1]TERMELŐ_11.30.'!A:D,4,FALSE)="elutasított",(VLOOKUP(B33,'[1]TERMELŐ_11.30.'!A:D,4,FALSE)="kiesett")),"igen","nem")</f>
        <v>igen</v>
      </c>
      <c r="Q33" s="10" t="str">
        <f>+_xlfn.IFNA(VLOOKUP(IF(VLOOKUP(B33,'[1]TERMELŐ_11.30.'!A:BQ,69,FALSE)="","",VLOOKUP(B33,'[1]TERMELŐ_11.30.'!A:BQ,69,FALSE)),'[1]publikáció segéd tábla'!$D$1:$E$16,2,FALSE),"")</f>
        <v>54/2024 kormány rendelet</v>
      </c>
      <c r="R33" s="10" t="str">
        <f>IF(VLOOKUP(B33,'[1]TERMELŐ_11.30.'!A:AT,46,FALSE)="","",VLOOKUP(B33,'[1]TERMELŐ_11.30.'!A:AT,46,FALSE))</f>
        <v/>
      </c>
      <c r="S33" s="10"/>
      <c r="T33" s="13">
        <f>+VLOOKUP(B33,'[1]TERMELŐ_11.30.'!$A:$AR,37,FALSE)</f>
        <v>0</v>
      </c>
      <c r="U33" s="13">
        <f>+VLOOKUP(B33,'[1]TERMELŐ_11.30.'!$A:$AR,38,FALSE)+VLOOKUP(B33,'[1]TERMELŐ_11.30.'!$A:$AR,39,FALSE)+VLOOKUP(B33,'[1]TERMELŐ_11.30.'!$A:$AR,40,FALSE)+VLOOKUP(B33,'[1]TERMELŐ_11.30.'!$A:$AR,41,FALSE)+VLOOKUP(B33,'[1]TERMELŐ_11.30.'!$A:$AR,42,FALSE)+VLOOKUP(B33,'[1]TERMELŐ_11.30.'!$A:$AR,43,FALSE)+VLOOKUP(B33,'[1]TERMELŐ_11.30.'!$A:$AR,44,FALSE)</f>
        <v>0</v>
      </c>
      <c r="V33" s="14" t="str">
        <f>+IF(VLOOKUP(B33,'[1]TERMELŐ_11.30.'!A:AS,45,FALSE)="","",VLOOKUP(B33,'[1]TERMELŐ_11.30.'!A:AS,45,FALSE))</f>
        <v/>
      </c>
      <c r="W33" s="14" t="str">
        <f>IF(VLOOKUP(B33,'[1]TERMELŐ_11.30.'!A:AJ,36,FALSE)="","",VLOOKUP(B33,'[1]TERMELŐ_11.30.'!A:AJ,36,FALSE))</f>
        <v/>
      </c>
      <c r="X33" s="10"/>
      <c r="Y33" s="13">
        <f>+VLOOKUP(B33,'[1]TERMELŐ_11.30.'!$A:$BH,53,FALSE)</f>
        <v>0</v>
      </c>
      <c r="Z33" s="13">
        <f>+VLOOKUP(B33,'[1]TERMELŐ_11.30.'!$A:$BH,54,FALSE)+VLOOKUP(B33,'[1]TERMELŐ_11.30.'!$A:$BH,55,FALSE)+VLOOKUP(B33,'[1]TERMELŐ_11.30.'!$A:$BH,56,FALSE)+VLOOKUP(B33,'[1]TERMELŐ_11.30.'!$A:$BH,57,FALSE)+VLOOKUP(B33,'[1]TERMELŐ_11.30.'!$A:$BH,58,FALSE)+VLOOKUP(B33,'[1]TERMELŐ_11.30.'!$A:$BH,59,FALSE)+VLOOKUP(B33,'[1]TERMELŐ_11.30.'!$A:$BH,60,FALSE)</f>
        <v>0</v>
      </c>
      <c r="AA33" s="14" t="str">
        <f>IF(VLOOKUP(B33,'[1]TERMELŐ_11.30.'!A:AZ,51,FALSE)="","",VLOOKUP(B33,'[1]TERMELŐ_11.30.'!A:AZ,51,FALSE))</f>
        <v/>
      </c>
      <c r="AB33" s="14" t="str">
        <f>IF(VLOOKUP(B33,'[1]TERMELŐ_11.30.'!A:AZ,52,FALSE)="","",VLOOKUP(B33,'[1]TERMELŐ_11.30.'!A:AZ,52,FALSE))</f>
        <v/>
      </c>
    </row>
    <row r="34" spans="1:28" x14ac:dyDescent="0.3">
      <c r="A34" s="10" t="str">
        <f>VLOOKUP(VLOOKUP(B34,'[1]TERMELŐ_11.30.'!A:F,6,FALSE),'[1]publikáció segéd tábla'!$A$1:$B$7,2,FALSE)</f>
        <v>MAVIR ZRt.</v>
      </c>
      <c r="B34" s="10">
        <v>112311300034</v>
      </c>
      <c r="C34" s="11">
        <f>+SUMIFS('[1]TERMELŐ_11.30.'!$H:$H,'[1]TERMELŐ_11.30.'!$A:$A,[1]publikáció!$B34,'[1]TERMELŐ_11.30.'!$L:$L,[1]publikáció!C$4)</f>
        <v>0</v>
      </c>
      <c r="D34" s="11">
        <f>+SUMIFS('[1]TERMELŐ_11.30.'!$H:$H,'[1]TERMELŐ_11.30.'!$A:$A,[1]publikáció!$B34,'[1]TERMELŐ_11.30.'!$L:$L,[1]publikáció!D$4)</f>
        <v>0</v>
      </c>
      <c r="E34" s="11">
        <f>+SUMIFS('[1]TERMELŐ_11.30.'!$H:$H,'[1]TERMELŐ_11.30.'!$A:$A,[1]publikáció!$B34,'[1]TERMELŐ_11.30.'!$L:$L,[1]publikáció!E$4)</f>
        <v>30</v>
      </c>
      <c r="F34" s="11">
        <f>+SUMIFS('[1]TERMELŐ_11.30.'!$H:$H,'[1]TERMELŐ_11.30.'!$A:$A,[1]publikáció!$B34,'[1]TERMELŐ_11.30.'!$L:$L,[1]publikáció!F$4)</f>
        <v>0</v>
      </c>
      <c r="G34" s="11">
        <f>+SUMIFS('[1]TERMELŐ_11.30.'!$H:$H,'[1]TERMELŐ_11.30.'!$A:$A,[1]publikáció!$B34,'[1]TERMELŐ_11.30.'!$L:$L,[1]publikáció!G$4)</f>
        <v>0</v>
      </c>
      <c r="H34" s="11">
        <f>+SUMIFS('[1]TERMELŐ_11.30.'!$H:$H,'[1]TERMELŐ_11.30.'!$A:$A,[1]publikáció!$B34,'[1]TERMELŐ_11.30.'!$L:$L,[1]publikáció!H$4)</f>
        <v>0</v>
      </c>
      <c r="I34" s="11">
        <f>+SUMIFS('[1]TERMELŐ_11.30.'!$H:$H,'[1]TERMELŐ_11.30.'!$A:$A,[1]publikáció!$B34,'[1]TERMELŐ_11.30.'!$L:$L,[1]publikáció!I$4)</f>
        <v>0</v>
      </c>
      <c r="J34" s="11">
        <f>+SUMIFS('[1]TERMELŐ_11.30.'!$H:$H,'[1]TERMELŐ_11.30.'!$A:$A,[1]publikáció!$B34,'[1]TERMELŐ_11.30.'!$L:$L,[1]publikáció!J$4)</f>
        <v>0</v>
      </c>
      <c r="K34" s="11" t="str">
        <f>+IF(VLOOKUP(B34,'[1]TERMELŐ_11.30.'!A:U,21,FALSE)="igen","Technológia módosítás",IF(VLOOKUP(B34,'[1]TERMELŐ_11.30.'!A:U,20,FALSE)&lt;&gt;"nem","Ismétlő","Új igény"))</f>
        <v>Új igény</v>
      </c>
      <c r="L34" s="12">
        <f>+_xlfn.MAXIFS('[1]TERMELŐ_11.30.'!$P:$P,'[1]TERMELŐ_11.30.'!$A:$A,[1]publikáció!$B34)</f>
        <v>30</v>
      </c>
      <c r="M34" s="12">
        <f>+_xlfn.MAXIFS('[1]TERMELŐ_11.30.'!$Q:$Q,'[1]TERMELŐ_11.30.'!$A:$A,[1]publikáció!$B34)</f>
        <v>30</v>
      </c>
      <c r="N34" s="10" t="str">
        <f>+IF(VLOOKUP(B34,'[1]TERMELŐ_11.30.'!A:G,7,FALSE)="","",VLOOKUP(B34,'[1]TERMELŐ_11.30.'!A:G,7,FALSE))</f>
        <v/>
      </c>
      <c r="O34" s="10">
        <f>+VLOOKUP(B34,'[1]TERMELŐ_11.30.'!A:I,9,FALSE)</f>
        <v>132</v>
      </c>
      <c r="P34" s="10" t="str">
        <f>+IF(OR(VLOOKUP(B34,'[1]TERMELŐ_11.30.'!A:D,4,FALSE)="elutasított",(VLOOKUP(B34,'[1]TERMELŐ_11.30.'!A:D,4,FALSE)="kiesett")),"igen","nem")</f>
        <v>igen</v>
      </c>
      <c r="Q34" s="10" t="str">
        <f>+_xlfn.IFNA(VLOOKUP(IF(VLOOKUP(B34,'[1]TERMELŐ_11.30.'!A:BQ,69,FALSE)="","",VLOOKUP(B34,'[1]TERMELŐ_11.30.'!A:BQ,69,FALSE)),'[1]publikáció segéd tábla'!$D$1:$E$16,2,FALSE),"")</f>
        <v>54/2024 kormány rendelet</v>
      </c>
      <c r="R34" s="10" t="str">
        <f>IF(VLOOKUP(B34,'[1]TERMELŐ_11.30.'!A:AT,46,FALSE)="","",VLOOKUP(B34,'[1]TERMELŐ_11.30.'!A:AT,46,FALSE))</f>
        <v/>
      </c>
      <c r="S34" s="10"/>
      <c r="T34" s="13">
        <f>+VLOOKUP(B34,'[1]TERMELŐ_11.30.'!$A:$AR,37,FALSE)</f>
        <v>0</v>
      </c>
      <c r="U34" s="13">
        <f>+VLOOKUP(B34,'[1]TERMELŐ_11.30.'!$A:$AR,38,FALSE)+VLOOKUP(B34,'[1]TERMELŐ_11.30.'!$A:$AR,39,FALSE)+VLOOKUP(B34,'[1]TERMELŐ_11.30.'!$A:$AR,40,FALSE)+VLOOKUP(B34,'[1]TERMELŐ_11.30.'!$A:$AR,41,FALSE)+VLOOKUP(B34,'[1]TERMELŐ_11.30.'!$A:$AR,42,FALSE)+VLOOKUP(B34,'[1]TERMELŐ_11.30.'!$A:$AR,43,FALSE)+VLOOKUP(B34,'[1]TERMELŐ_11.30.'!$A:$AR,44,FALSE)</f>
        <v>0</v>
      </c>
      <c r="V34" s="14" t="str">
        <f>+IF(VLOOKUP(B34,'[1]TERMELŐ_11.30.'!A:AS,45,FALSE)="","",VLOOKUP(B34,'[1]TERMELŐ_11.30.'!A:AS,45,FALSE))</f>
        <v/>
      </c>
      <c r="W34" s="14" t="str">
        <f>IF(VLOOKUP(B34,'[1]TERMELŐ_11.30.'!A:AJ,36,FALSE)="","",VLOOKUP(B34,'[1]TERMELŐ_11.30.'!A:AJ,36,FALSE))</f>
        <v/>
      </c>
      <c r="X34" s="10"/>
      <c r="Y34" s="13">
        <f>+VLOOKUP(B34,'[1]TERMELŐ_11.30.'!$A:$BH,53,FALSE)</f>
        <v>0</v>
      </c>
      <c r="Z34" s="13">
        <f>+VLOOKUP(B34,'[1]TERMELŐ_11.30.'!$A:$BH,54,FALSE)+VLOOKUP(B34,'[1]TERMELŐ_11.30.'!$A:$BH,55,FALSE)+VLOOKUP(B34,'[1]TERMELŐ_11.30.'!$A:$BH,56,FALSE)+VLOOKUP(B34,'[1]TERMELŐ_11.30.'!$A:$BH,57,FALSE)+VLOOKUP(B34,'[1]TERMELŐ_11.30.'!$A:$BH,58,FALSE)+VLOOKUP(B34,'[1]TERMELŐ_11.30.'!$A:$BH,59,FALSE)+VLOOKUP(B34,'[1]TERMELŐ_11.30.'!$A:$BH,60,FALSE)</f>
        <v>0</v>
      </c>
      <c r="AA34" s="14" t="str">
        <f>IF(VLOOKUP(B34,'[1]TERMELŐ_11.30.'!A:AZ,51,FALSE)="","",VLOOKUP(B34,'[1]TERMELŐ_11.30.'!A:AZ,51,FALSE))</f>
        <v/>
      </c>
      <c r="AB34" s="14" t="str">
        <f>IF(VLOOKUP(B34,'[1]TERMELŐ_11.30.'!A:AZ,52,FALSE)="","",VLOOKUP(B34,'[1]TERMELŐ_11.30.'!A:AZ,52,FALSE))</f>
        <v/>
      </c>
    </row>
    <row r="35" spans="1:28" x14ac:dyDescent="0.3">
      <c r="A35" s="10" t="str">
        <f>VLOOKUP(VLOOKUP(B35,'[1]TERMELŐ_11.30.'!A:F,6,FALSE),'[1]publikáció segéd tábla'!$A$1:$B$7,2,FALSE)</f>
        <v>MAVIR ZRt.</v>
      </c>
      <c r="B35" s="10">
        <v>112311300035</v>
      </c>
      <c r="C35" s="11">
        <f>+SUMIFS('[1]TERMELŐ_11.30.'!$H:$H,'[1]TERMELŐ_11.30.'!$A:$A,[1]publikáció!$B35,'[1]TERMELŐ_11.30.'!$L:$L,[1]publikáció!C$4)</f>
        <v>0</v>
      </c>
      <c r="D35" s="11">
        <f>+SUMIFS('[1]TERMELŐ_11.30.'!$H:$H,'[1]TERMELŐ_11.30.'!$A:$A,[1]publikáció!$B35,'[1]TERMELŐ_11.30.'!$L:$L,[1]publikáció!D$4)</f>
        <v>49.9</v>
      </c>
      <c r="E35" s="11">
        <f>+SUMIFS('[1]TERMELŐ_11.30.'!$H:$H,'[1]TERMELŐ_11.30.'!$A:$A,[1]publikáció!$B35,'[1]TERMELŐ_11.30.'!$L:$L,[1]publikáció!E$4)</f>
        <v>0</v>
      </c>
      <c r="F35" s="11">
        <f>+SUMIFS('[1]TERMELŐ_11.30.'!$H:$H,'[1]TERMELŐ_11.30.'!$A:$A,[1]publikáció!$B35,'[1]TERMELŐ_11.30.'!$L:$L,[1]publikáció!F$4)</f>
        <v>0</v>
      </c>
      <c r="G35" s="11">
        <f>+SUMIFS('[1]TERMELŐ_11.30.'!$H:$H,'[1]TERMELŐ_11.30.'!$A:$A,[1]publikáció!$B35,'[1]TERMELŐ_11.30.'!$L:$L,[1]publikáció!G$4)</f>
        <v>0</v>
      </c>
      <c r="H35" s="11">
        <f>+SUMIFS('[1]TERMELŐ_11.30.'!$H:$H,'[1]TERMELŐ_11.30.'!$A:$A,[1]publikáció!$B35,'[1]TERMELŐ_11.30.'!$L:$L,[1]publikáció!H$4)</f>
        <v>0</v>
      </c>
      <c r="I35" s="11">
        <f>+SUMIFS('[1]TERMELŐ_11.30.'!$H:$H,'[1]TERMELŐ_11.30.'!$A:$A,[1]publikáció!$B35,'[1]TERMELŐ_11.30.'!$L:$L,[1]publikáció!I$4)</f>
        <v>0</v>
      </c>
      <c r="J35" s="11">
        <f>+SUMIFS('[1]TERMELŐ_11.30.'!$H:$H,'[1]TERMELŐ_11.30.'!$A:$A,[1]publikáció!$B35,'[1]TERMELŐ_11.30.'!$L:$L,[1]publikáció!J$4)</f>
        <v>0</v>
      </c>
      <c r="K35" s="11" t="str">
        <f>+IF(VLOOKUP(B35,'[1]TERMELŐ_11.30.'!A:U,21,FALSE)="igen","Technológia módosítás",IF(VLOOKUP(B35,'[1]TERMELŐ_11.30.'!A:U,20,FALSE)&lt;&gt;"nem","Ismétlő","Új igény"))</f>
        <v>Új igény</v>
      </c>
      <c r="L35" s="12">
        <f>+_xlfn.MAXIFS('[1]TERMELŐ_11.30.'!$P:$P,'[1]TERMELŐ_11.30.'!$A:$A,[1]publikáció!$B35)</f>
        <v>49.9</v>
      </c>
      <c r="M35" s="12">
        <f>+_xlfn.MAXIFS('[1]TERMELŐ_11.30.'!$Q:$Q,'[1]TERMELŐ_11.30.'!$A:$A,[1]publikáció!$B35)</f>
        <v>0.7</v>
      </c>
      <c r="N35" s="10" t="str">
        <f>+IF(VLOOKUP(B35,'[1]TERMELŐ_11.30.'!A:G,7,FALSE)="","",VLOOKUP(B35,'[1]TERMELŐ_11.30.'!A:G,7,FALSE))</f>
        <v/>
      </c>
      <c r="O35" s="10">
        <f>+VLOOKUP(B35,'[1]TERMELŐ_11.30.'!A:I,9,FALSE)</f>
        <v>132</v>
      </c>
      <c r="P35" s="10" t="str">
        <f>+IF(OR(VLOOKUP(B35,'[1]TERMELŐ_11.30.'!A:D,4,FALSE)="elutasított",(VLOOKUP(B35,'[1]TERMELŐ_11.30.'!A:D,4,FALSE)="kiesett")),"igen","nem")</f>
        <v>igen</v>
      </c>
      <c r="Q35" s="10" t="str">
        <f>+_xlfn.IFNA(VLOOKUP(IF(VLOOKUP(B35,'[1]TERMELŐ_11.30.'!A:BQ,69,FALSE)="","",VLOOKUP(B35,'[1]TERMELŐ_11.30.'!A:BQ,69,FALSE)),'[1]publikáció segéd tábla'!$D$1:$E$16,2,FALSE),"")</f>
        <v>54/2024 kormány rendelet</v>
      </c>
      <c r="R35" s="10" t="str">
        <f>IF(VLOOKUP(B35,'[1]TERMELŐ_11.30.'!A:AT,46,FALSE)="","",VLOOKUP(B35,'[1]TERMELŐ_11.30.'!A:AT,46,FALSE))</f>
        <v/>
      </c>
      <c r="S35" s="10"/>
      <c r="T35" s="13">
        <f>+VLOOKUP(B35,'[1]TERMELŐ_11.30.'!$A:$AR,37,FALSE)</f>
        <v>0</v>
      </c>
      <c r="U35" s="13">
        <f>+VLOOKUP(B35,'[1]TERMELŐ_11.30.'!$A:$AR,38,FALSE)+VLOOKUP(B35,'[1]TERMELŐ_11.30.'!$A:$AR,39,FALSE)+VLOOKUP(B35,'[1]TERMELŐ_11.30.'!$A:$AR,40,FALSE)+VLOOKUP(B35,'[1]TERMELŐ_11.30.'!$A:$AR,41,FALSE)+VLOOKUP(B35,'[1]TERMELŐ_11.30.'!$A:$AR,42,FALSE)+VLOOKUP(B35,'[1]TERMELŐ_11.30.'!$A:$AR,43,FALSE)+VLOOKUP(B35,'[1]TERMELŐ_11.30.'!$A:$AR,44,FALSE)</f>
        <v>0</v>
      </c>
      <c r="V35" s="14" t="str">
        <f>+IF(VLOOKUP(B35,'[1]TERMELŐ_11.30.'!A:AS,45,FALSE)="","",VLOOKUP(B35,'[1]TERMELŐ_11.30.'!A:AS,45,FALSE))</f>
        <v/>
      </c>
      <c r="W35" s="14" t="str">
        <f>IF(VLOOKUP(B35,'[1]TERMELŐ_11.30.'!A:AJ,36,FALSE)="","",VLOOKUP(B35,'[1]TERMELŐ_11.30.'!A:AJ,36,FALSE))</f>
        <v/>
      </c>
      <c r="X35" s="10"/>
      <c r="Y35" s="13">
        <f>+VLOOKUP(B35,'[1]TERMELŐ_11.30.'!$A:$BH,53,FALSE)</f>
        <v>0</v>
      </c>
      <c r="Z35" s="13">
        <f>+VLOOKUP(B35,'[1]TERMELŐ_11.30.'!$A:$BH,54,FALSE)+VLOOKUP(B35,'[1]TERMELŐ_11.30.'!$A:$BH,55,FALSE)+VLOOKUP(B35,'[1]TERMELŐ_11.30.'!$A:$BH,56,FALSE)+VLOOKUP(B35,'[1]TERMELŐ_11.30.'!$A:$BH,57,FALSE)+VLOOKUP(B35,'[1]TERMELŐ_11.30.'!$A:$BH,58,FALSE)+VLOOKUP(B35,'[1]TERMELŐ_11.30.'!$A:$BH,59,FALSE)+VLOOKUP(B35,'[1]TERMELŐ_11.30.'!$A:$BH,60,FALSE)</f>
        <v>0</v>
      </c>
      <c r="AA35" s="14" t="str">
        <f>IF(VLOOKUP(B35,'[1]TERMELŐ_11.30.'!A:AZ,51,FALSE)="","",VLOOKUP(B35,'[1]TERMELŐ_11.30.'!A:AZ,51,FALSE))</f>
        <v/>
      </c>
      <c r="AB35" s="14" t="str">
        <f>IF(VLOOKUP(B35,'[1]TERMELŐ_11.30.'!A:AZ,52,FALSE)="","",VLOOKUP(B35,'[1]TERMELŐ_11.30.'!A:AZ,52,FALSE))</f>
        <v/>
      </c>
    </row>
    <row r="36" spans="1:28" x14ac:dyDescent="0.3">
      <c r="A36" s="10" t="str">
        <f>VLOOKUP(VLOOKUP(B36,'[1]TERMELŐ_11.30.'!A:F,6,FALSE),'[1]publikáció segéd tábla'!$A$1:$B$7,2,FALSE)</f>
        <v>MAVIR ZRt.</v>
      </c>
      <c r="B36" s="10">
        <v>112311300036</v>
      </c>
      <c r="C36" s="11">
        <f>+SUMIFS('[1]TERMELŐ_11.30.'!$H:$H,'[1]TERMELŐ_11.30.'!$A:$A,[1]publikáció!$B36,'[1]TERMELŐ_11.30.'!$L:$L,[1]publikáció!C$4)</f>
        <v>2</v>
      </c>
      <c r="D36" s="11">
        <f>+SUMIFS('[1]TERMELŐ_11.30.'!$H:$H,'[1]TERMELŐ_11.30.'!$A:$A,[1]publikáció!$B36,'[1]TERMELŐ_11.30.'!$L:$L,[1]publikáció!D$4)</f>
        <v>0</v>
      </c>
      <c r="E36" s="11">
        <f>+SUMIFS('[1]TERMELŐ_11.30.'!$H:$H,'[1]TERMELŐ_11.30.'!$A:$A,[1]publikáció!$B36,'[1]TERMELŐ_11.30.'!$L:$L,[1]publikáció!E$4)</f>
        <v>1</v>
      </c>
      <c r="F36" s="11">
        <f>+SUMIFS('[1]TERMELŐ_11.30.'!$H:$H,'[1]TERMELŐ_11.30.'!$A:$A,[1]publikáció!$B36,'[1]TERMELŐ_11.30.'!$L:$L,[1]publikáció!F$4)</f>
        <v>0</v>
      </c>
      <c r="G36" s="11">
        <f>+SUMIFS('[1]TERMELŐ_11.30.'!$H:$H,'[1]TERMELŐ_11.30.'!$A:$A,[1]publikáció!$B36,'[1]TERMELŐ_11.30.'!$L:$L,[1]publikáció!G$4)</f>
        <v>0</v>
      </c>
      <c r="H36" s="11">
        <f>+SUMIFS('[1]TERMELŐ_11.30.'!$H:$H,'[1]TERMELŐ_11.30.'!$A:$A,[1]publikáció!$B36,'[1]TERMELŐ_11.30.'!$L:$L,[1]publikáció!H$4)</f>
        <v>0</v>
      </c>
      <c r="I36" s="11">
        <f>+SUMIFS('[1]TERMELŐ_11.30.'!$H:$H,'[1]TERMELŐ_11.30.'!$A:$A,[1]publikáció!$B36,'[1]TERMELŐ_11.30.'!$L:$L,[1]publikáció!I$4)</f>
        <v>0</v>
      </c>
      <c r="J36" s="11">
        <f>+SUMIFS('[1]TERMELŐ_11.30.'!$H:$H,'[1]TERMELŐ_11.30.'!$A:$A,[1]publikáció!$B36,'[1]TERMELŐ_11.30.'!$L:$L,[1]publikáció!J$4)</f>
        <v>0</v>
      </c>
      <c r="K36" s="11" t="str">
        <f>+IF(VLOOKUP(B36,'[1]TERMELŐ_11.30.'!A:U,21,FALSE)="igen","Technológia módosítás",IF(VLOOKUP(B36,'[1]TERMELŐ_11.30.'!A:U,20,FALSE)&lt;&gt;"nem","Ismétlő","Új igény"))</f>
        <v>Új igény</v>
      </c>
      <c r="L36" s="12">
        <f>+_xlfn.MAXIFS('[1]TERMELŐ_11.30.'!$P:$P,'[1]TERMELŐ_11.30.'!$A:$A,[1]publikáció!$B36)</f>
        <v>3</v>
      </c>
      <c r="M36" s="12">
        <f>+_xlfn.MAXIFS('[1]TERMELŐ_11.30.'!$Q:$Q,'[1]TERMELŐ_11.30.'!$A:$A,[1]publikáció!$B36)</f>
        <v>1.1000000000000001</v>
      </c>
      <c r="N36" s="10" t="str">
        <f>+IF(VLOOKUP(B36,'[1]TERMELŐ_11.30.'!A:G,7,FALSE)="","",VLOOKUP(B36,'[1]TERMELŐ_11.30.'!A:G,7,FALSE))</f>
        <v/>
      </c>
      <c r="O36" s="10"/>
      <c r="P36" s="10" t="str">
        <f>+IF(OR(VLOOKUP(B36,'[1]TERMELŐ_11.30.'!A:D,4,FALSE)="elutasított",(VLOOKUP(B36,'[1]TERMELŐ_11.30.'!A:D,4,FALSE)="kiesett")),"igen","nem")</f>
        <v>igen</v>
      </c>
      <c r="Q36" s="10" t="str">
        <f>+_xlfn.IFNA(VLOOKUP(IF(VLOOKUP(B36,'[1]TERMELŐ_11.30.'!A:BQ,69,FALSE)="","",VLOOKUP(B36,'[1]TERMELŐ_11.30.'!A:BQ,69,FALSE)),'[1]publikáció segéd tábla'!$D$1:$E$16,2,FALSE),"")</f>
        <v>Hiányos igénybejelentés</v>
      </c>
      <c r="R36" s="10" t="str">
        <f>IF(VLOOKUP(B36,'[1]TERMELŐ_11.30.'!A:AT,46,FALSE)="","",VLOOKUP(B36,'[1]TERMELŐ_11.30.'!A:AT,46,FALSE))</f>
        <v/>
      </c>
      <c r="S36" s="10"/>
      <c r="T36" s="13">
        <f>+VLOOKUP(B36,'[1]TERMELŐ_11.30.'!$A:$AR,37,FALSE)</f>
        <v>0</v>
      </c>
      <c r="U36" s="13">
        <f>+VLOOKUP(B36,'[1]TERMELŐ_11.30.'!$A:$AR,38,FALSE)+VLOOKUP(B36,'[1]TERMELŐ_11.30.'!$A:$AR,39,FALSE)+VLOOKUP(B36,'[1]TERMELŐ_11.30.'!$A:$AR,40,FALSE)+VLOOKUP(B36,'[1]TERMELŐ_11.30.'!$A:$AR,41,FALSE)+VLOOKUP(B36,'[1]TERMELŐ_11.30.'!$A:$AR,42,FALSE)+VLOOKUP(B36,'[1]TERMELŐ_11.30.'!$A:$AR,43,FALSE)+VLOOKUP(B36,'[1]TERMELŐ_11.30.'!$A:$AR,44,FALSE)</f>
        <v>0</v>
      </c>
      <c r="V36" s="14" t="str">
        <f>+IF(VLOOKUP(B36,'[1]TERMELŐ_11.30.'!A:AS,45,FALSE)="","",VLOOKUP(B36,'[1]TERMELŐ_11.30.'!A:AS,45,FALSE))</f>
        <v/>
      </c>
      <c r="W36" s="14" t="str">
        <f>IF(VLOOKUP(B36,'[1]TERMELŐ_11.30.'!A:AJ,36,FALSE)="","",VLOOKUP(B36,'[1]TERMELŐ_11.30.'!A:AJ,36,FALSE))</f>
        <v/>
      </c>
      <c r="X36" s="10"/>
      <c r="Y36" s="13">
        <f>+VLOOKUP(B36,'[1]TERMELŐ_11.30.'!$A:$BH,53,FALSE)</f>
        <v>0</v>
      </c>
      <c r="Z36" s="13">
        <f>+VLOOKUP(B36,'[1]TERMELŐ_11.30.'!$A:$BH,54,FALSE)+VLOOKUP(B36,'[1]TERMELŐ_11.30.'!$A:$BH,55,FALSE)+VLOOKUP(B36,'[1]TERMELŐ_11.30.'!$A:$BH,56,FALSE)+VLOOKUP(B36,'[1]TERMELŐ_11.30.'!$A:$BH,57,FALSE)+VLOOKUP(B36,'[1]TERMELŐ_11.30.'!$A:$BH,58,FALSE)+VLOOKUP(B36,'[1]TERMELŐ_11.30.'!$A:$BH,59,FALSE)+VLOOKUP(B36,'[1]TERMELŐ_11.30.'!$A:$BH,60,FALSE)</f>
        <v>0</v>
      </c>
      <c r="AA36" s="14" t="str">
        <f>IF(VLOOKUP(B36,'[1]TERMELŐ_11.30.'!A:AZ,51,FALSE)="","",VLOOKUP(B36,'[1]TERMELŐ_11.30.'!A:AZ,51,FALSE))</f>
        <v/>
      </c>
      <c r="AB36" s="14" t="str">
        <f>IF(VLOOKUP(B36,'[1]TERMELŐ_11.30.'!A:AZ,52,FALSE)="","",VLOOKUP(B36,'[1]TERMELŐ_11.30.'!A:AZ,52,FALSE))</f>
        <v/>
      </c>
    </row>
    <row r="37" spans="1:28" x14ac:dyDescent="0.3">
      <c r="A37" s="10" t="str">
        <f>VLOOKUP(VLOOKUP(B37,'[1]TERMELŐ_11.30.'!A:F,6,FALSE),'[1]publikáció segéd tábla'!$A$1:$B$7,2,FALSE)</f>
        <v>MAVIR ZRt.</v>
      </c>
      <c r="B37" s="10">
        <v>112311300037</v>
      </c>
      <c r="C37" s="11">
        <f>+SUMIFS('[1]TERMELŐ_11.30.'!$H:$H,'[1]TERMELŐ_11.30.'!$A:$A,[1]publikáció!$B37,'[1]TERMELŐ_11.30.'!$L:$L,[1]publikáció!C$4)</f>
        <v>0.9</v>
      </c>
      <c r="D37" s="11">
        <f>+SUMIFS('[1]TERMELŐ_11.30.'!$H:$H,'[1]TERMELŐ_11.30.'!$A:$A,[1]publikáció!$B37,'[1]TERMELŐ_11.30.'!$L:$L,[1]publikáció!D$4)</f>
        <v>0</v>
      </c>
      <c r="E37" s="11">
        <f>+SUMIFS('[1]TERMELŐ_11.30.'!$H:$H,'[1]TERMELŐ_11.30.'!$A:$A,[1]publikáció!$B37,'[1]TERMELŐ_11.30.'!$L:$L,[1]publikáció!E$4)</f>
        <v>0.5</v>
      </c>
      <c r="F37" s="11">
        <f>+SUMIFS('[1]TERMELŐ_11.30.'!$H:$H,'[1]TERMELŐ_11.30.'!$A:$A,[1]publikáció!$B37,'[1]TERMELŐ_11.30.'!$L:$L,[1]publikáció!F$4)</f>
        <v>0</v>
      </c>
      <c r="G37" s="11">
        <f>+SUMIFS('[1]TERMELŐ_11.30.'!$H:$H,'[1]TERMELŐ_11.30.'!$A:$A,[1]publikáció!$B37,'[1]TERMELŐ_11.30.'!$L:$L,[1]publikáció!G$4)</f>
        <v>0</v>
      </c>
      <c r="H37" s="11">
        <f>+SUMIFS('[1]TERMELŐ_11.30.'!$H:$H,'[1]TERMELŐ_11.30.'!$A:$A,[1]publikáció!$B37,'[1]TERMELŐ_11.30.'!$L:$L,[1]publikáció!H$4)</f>
        <v>0</v>
      </c>
      <c r="I37" s="11">
        <f>+SUMIFS('[1]TERMELŐ_11.30.'!$H:$H,'[1]TERMELŐ_11.30.'!$A:$A,[1]publikáció!$B37,'[1]TERMELŐ_11.30.'!$L:$L,[1]publikáció!I$4)</f>
        <v>0</v>
      </c>
      <c r="J37" s="11">
        <f>+SUMIFS('[1]TERMELŐ_11.30.'!$H:$H,'[1]TERMELŐ_11.30.'!$A:$A,[1]publikáció!$B37,'[1]TERMELŐ_11.30.'!$L:$L,[1]publikáció!J$4)</f>
        <v>0</v>
      </c>
      <c r="K37" s="11" t="str">
        <f>+IF(VLOOKUP(B37,'[1]TERMELŐ_11.30.'!A:U,21,FALSE)="igen","Technológia módosítás",IF(VLOOKUP(B37,'[1]TERMELŐ_11.30.'!A:U,20,FALSE)&lt;&gt;"nem","Ismétlő","Új igény"))</f>
        <v>Új igény</v>
      </c>
      <c r="L37" s="12">
        <f>+_xlfn.MAXIFS('[1]TERMELŐ_11.30.'!$P:$P,'[1]TERMELŐ_11.30.'!$A:$A,[1]publikáció!$B37)</f>
        <v>1.4</v>
      </c>
      <c r="M37" s="12">
        <f>+_xlfn.MAXIFS('[1]TERMELŐ_11.30.'!$Q:$Q,'[1]TERMELŐ_11.30.'!$A:$A,[1]publikáció!$B37)</f>
        <v>0.6</v>
      </c>
      <c r="N37" s="10" t="str">
        <f>+IF(VLOOKUP(B37,'[1]TERMELŐ_11.30.'!A:G,7,FALSE)="","",VLOOKUP(B37,'[1]TERMELŐ_11.30.'!A:G,7,FALSE))</f>
        <v/>
      </c>
      <c r="O37" s="10"/>
      <c r="P37" s="10" t="str">
        <f>+IF(OR(VLOOKUP(B37,'[1]TERMELŐ_11.30.'!A:D,4,FALSE)="elutasított",(VLOOKUP(B37,'[1]TERMELŐ_11.30.'!A:D,4,FALSE)="kiesett")),"igen","nem")</f>
        <v>igen</v>
      </c>
      <c r="Q37" s="10" t="str">
        <f>+_xlfn.IFNA(VLOOKUP(IF(VLOOKUP(B37,'[1]TERMELŐ_11.30.'!A:BQ,69,FALSE)="","",VLOOKUP(B37,'[1]TERMELŐ_11.30.'!A:BQ,69,FALSE)),'[1]publikáció segéd tábla'!$D$1:$E$16,2,FALSE),"")</f>
        <v>Hiányos igénybejelentés</v>
      </c>
      <c r="R37" s="10" t="str">
        <f>IF(VLOOKUP(B37,'[1]TERMELŐ_11.30.'!A:AT,46,FALSE)="","",VLOOKUP(B37,'[1]TERMELŐ_11.30.'!A:AT,46,FALSE))</f>
        <v/>
      </c>
      <c r="S37" s="10"/>
      <c r="T37" s="13">
        <f>+VLOOKUP(B37,'[1]TERMELŐ_11.30.'!$A:$AR,37,FALSE)</f>
        <v>0</v>
      </c>
      <c r="U37" s="13">
        <f>+VLOOKUP(B37,'[1]TERMELŐ_11.30.'!$A:$AR,38,FALSE)+VLOOKUP(B37,'[1]TERMELŐ_11.30.'!$A:$AR,39,FALSE)+VLOOKUP(B37,'[1]TERMELŐ_11.30.'!$A:$AR,40,FALSE)+VLOOKUP(B37,'[1]TERMELŐ_11.30.'!$A:$AR,41,FALSE)+VLOOKUP(B37,'[1]TERMELŐ_11.30.'!$A:$AR,42,FALSE)+VLOOKUP(B37,'[1]TERMELŐ_11.30.'!$A:$AR,43,FALSE)+VLOOKUP(B37,'[1]TERMELŐ_11.30.'!$A:$AR,44,FALSE)</f>
        <v>0</v>
      </c>
      <c r="V37" s="14" t="str">
        <f>+IF(VLOOKUP(B37,'[1]TERMELŐ_11.30.'!A:AS,45,FALSE)="","",VLOOKUP(B37,'[1]TERMELŐ_11.30.'!A:AS,45,FALSE))</f>
        <v/>
      </c>
      <c r="W37" s="14" t="str">
        <f>IF(VLOOKUP(B37,'[1]TERMELŐ_11.30.'!A:AJ,36,FALSE)="","",VLOOKUP(B37,'[1]TERMELŐ_11.30.'!A:AJ,36,FALSE))</f>
        <v/>
      </c>
      <c r="X37" s="10"/>
      <c r="Y37" s="13">
        <f>+VLOOKUP(B37,'[1]TERMELŐ_11.30.'!$A:$BH,53,FALSE)</f>
        <v>0</v>
      </c>
      <c r="Z37" s="13">
        <f>+VLOOKUP(B37,'[1]TERMELŐ_11.30.'!$A:$BH,54,FALSE)+VLOOKUP(B37,'[1]TERMELŐ_11.30.'!$A:$BH,55,FALSE)+VLOOKUP(B37,'[1]TERMELŐ_11.30.'!$A:$BH,56,FALSE)+VLOOKUP(B37,'[1]TERMELŐ_11.30.'!$A:$BH,57,FALSE)+VLOOKUP(B37,'[1]TERMELŐ_11.30.'!$A:$BH,58,FALSE)+VLOOKUP(B37,'[1]TERMELŐ_11.30.'!$A:$BH,59,FALSE)+VLOOKUP(B37,'[1]TERMELŐ_11.30.'!$A:$BH,60,FALSE)</f>
        <v>0</v>
      </c>
      <c r="AA37" s="14" t="str">
        <f>IF(VLOOKUP(B37,'[1]TERMELŐ_11.30.'!A:AZ,51,FALSE)="","",VLOOKUP(B37,'[1]TERMELŐ_11.30.'!A:AZ,51,FALSE))</f>
        <v/>
      </c>
      <c r="AB37" s="14" t="str">
        <f>IF(VLOOKUP(B37,'[1]TERMELŐ_11.30.'!A:AZ,52,FALSE)="","",VLOOKUP(B37,'[1]TERMELŐ_11.30.'!A:AZ,52,FALSE))</f>
        <v/>
      </c>
    </row>
    <row r="38" spans="1:28" x14ac:dyDescent="0.3">
      <c r="A38" s="10" t="str">
        <f>VLOOKUP(VLOOKUP(B38,'[1]TERMELŐ_11.30.'!A:F,6,FALSE),'[1]publikáció segéd tábla'!$A$1:$B$7,2,FALSE)</f>
        <v>MAVIR ZRt.</v>
      </c>
      <c r="B38" s="10">
        <v>112311300038</v>
      </c>
      <c r="C38" s="11">
        <f>+SUMIFS('[1]TERMELŐ_11.30.'!$H:$H,'[1]TERMELŐ_11.30.'!$A:$A,[1]publikáció!$B38,'[1]TERMELŐ_11.30.'!$L:$L,[1]publikáció!C$4)</f>
        <v>5</v>
      </c>
      <c r="D38" s="11">
        <f>+SUMIFS('[1]TERMELŐ_11.30.'!$H:$H,'[1]TERMELŐ_11.30.'!$A:$A,[1]publikáció!$B38,'[1]TERMELŐ_11.30.'!$L:$L,[1]publikáció!D$4)</f>
        <v>0</v>
      </c>
      <c r="E38" s="11">
        <f>+SUMIFS('[1]TERMELŐ_11.30.'!$H:$H,'[1]TERMELŐ_11.30.'!$A:$A,[1]publikáció!$B38,'[1]TERMELŐ_11.30.'!$L:$L,[1]publikáció!E$4)</f>
        <v>0</v>
      </c>
      <c r="F38" s="11">
        <f>+SUMIFS('[1]TERMELŐ_11.30.'!$H:$H,'[1]TERMELŐ_11.30.'!$A:$A,[1]publikáció!$B38,'[1]TERMELŐ_11.30.'!$L:$L,[1]publikáció!F$4)</f>
        <v>0</v>
      </c>
      <c r="G38" s="11">
        <f>+SUMIFS('[1]TERMELŐ_11.30.'!$H:$H,'[1]TERMELŐ_11.30.'!$A:$A,[1]publikáció!$B38,'[1]TERMELŐ_11.30.'!$L:$L,[1]publikáció!G$4)</f>
        <v>0</v>
      </c>
      <c r="H38" s="11">
        <f>+SUMIFS('[1]TERMELŐ_11.30.'!$H:$H,'[1]TERMELŐ_11.30.'!$A:$A,[1]publikáció!$B38,'[1]TERMELŐ_11.30.'!$L:$L,[1]publikáció!H$4)</f>
        <v>0</v>
      </c>
      <c r="I38" s="11">
        <f>+SUMIFS('[1]TERMELŐ_11.30.'!$H:$H,'[1]TERMELŐ_11.30.'!$A:$A,[1]publikáció!$B38,'[1]TERMELŐ_11.30.'!$L:$L,[1]publikáció!I$4)</f>
        <v>0</v>
      </c>
      <c r="J38" s="11">
        <f>+SUMIFS('[1]TERMELŐ_11.30.'!$H:$H,'[1]TERMELŐ_11.30.'!$A:$A,[1]publikáció!$B38,'[1]TERMELŐ_11.30.'!$L:$L,[1]publikáció!J$4)</f>
        <v>0</v>
      </c>
      <c r="K38" s="11" t="str">
        <f>+IF(VLOOKUP(B38,'[1]TERMELŐ_11.30.'!A:U,21,FALSE)="igen","Technológia módosítás",IF(VLOOKUP(B38,'[1]TERMELŐ_11.30.'!A:U,20,FALSE)&lt;&gt;"nem","Ismétlő","Új igény"))</f>
        <v>Új igény</v>
      </c>
      <c r="L38" s="12">
        <f>+_xlfn.MAXIFS('[1]TERMELŐ_11.30.'!$P:$P,'[1]TERMELŐ_11.30.'!$A:$A,[1]publikáció!$B38)</f>
        <v>5</v>
      </c>
      <c r="M38" s="12">
        <f>+_xlfn.MAXIFS('[1]TERMELŐ_11.30.'!$Q:$Q,'[1]TERMELŐ_11.30.'!$A:$A,[1]publikáció!$B38)</f>
        <v>3.1</v>
      </c>
      <c r="N38" s="10" t="str">
        <f>+IF(VLOOKUP(B38,'[1]TERMELŐ_11.30.'!A:G,7,FALSE)="","",VLOOKUP(B38,'[1]TERMELŐ_11.30.'!A:G,7,FALSE))</f>
        <v/>
      </c>
      <c r="O38" s="10"/>
      <c r="P38" s="10" t="str">
        <f>+IF(OR(VLOOKUP(B38,'[1]TERMELŐ_11.30.'!A:D,4,FALSE)="elutasított",(VLOOKUP(B38,'[1]TERMELŐ_11.30.'!A:D,4,FALSE)="kiesett")),"igen","nem")</f>
        <v>igen</v>
      </c>
      <c r="Q38" s="10" t="str">
        <f>+_xlfn.IFNA(VLOOKUP(IF(VLOOKUP(B38,'[1]TERMELŐ_11.30.'!A:BQ,69,FALSE)="","",VLOOKUP(B38,'[1]TERMELŐ_11.30.'!A:BQ,69,FALSE)),'[1]publikáció segéd tábla'!$D$1:$E$16,2,FALSE),"")</f>
        <v>Hiányos igénybejelentés</v>
      </c>
      <c r="R38" s="10" t="str">
        <f>IF(VLOOKUP(B38,'[1]TERMELŐ_11.30.'!A:AT,46,FALSE)="","",VLOOKUP(B38,'[1]TERMELŐ_11.30.'!A:AT,46,FALSE))</f>
        <v/>
      </c>
      <c r="S38" s="10"/>
      <c r="T38" s="13">
        <f>+VLOOKUP(B38,'[1]TERMELŐ_11.30.'!$A:$AR,37,FALSE)</f>
        <v>0</v>
      </c>
      <c r="U38" s="13">
        <f>+VLOOKUP(B38,'[1]TERMELŐ_11.30.'!$A:$AR,38,FALSE)+VLOOKUP(B38,'[1]TERMELŐ_11.30.'!$A:$AR,39,FALSE)+VLOOKUP(B38,'[1]TERMELŐ_11.30.'!$A:$AR,40,FALSE)+VLOOKUP(B38,'[1]TERMELŐ_11.30.'!$A:$AR,41,FALSE)+VLOOKUP(B38,'[1]TERMELŐ_11.30.'!$A:$AR,42,FALSE)+VLOOKUP(B38,'[1]TERMELŐ_11.30.'!$A:$AR,43,FALSE)+VLOOKUP(B38,'[1]TERMELŐ_11.30.'!$A:$AR,44,FALSE)</f>
        <v>0</v>
      </c>
      <c r="V38" s="14" t="str">
        <f>+IF(VLOOKUP(B38,'[1]TERMELŐ_11.30.'!A:AS,45,FALSE)="","",VLOOKUP(B38,'[1]TERMELŐ_11.30.'!A:AS,45,FALSE))</f>
        <v/>
      </c>
      <c r="W38" s="14" t="str">
        <f>IF(VLOOKUP(B38,'[1]TERMELŐ_11.30.'!A:AJ,36,FALSE)="","",VLOOKUP(B38,'[1]TERMELŐ_11.30.'!A:AJ,36,FALSE))</f>
        <v/>
      </c>
      <c r="X38" s="10"/>
      <c r="Y38" s="13">
        <f>+VLOOKUP(B38,'[1]TERMELŐ_11.30.'!$A:$BH,53,FALSE)</f>
        <v>0</v>
      </c>
      <c r="Z38" s="13">
        <f>+VLOOKUP(B38,'[1]TERMELŐ_11.30.'!$A:$BH,54,FALSE)+VLOOKUP(B38,'[1]TERMELŐ_11.30.'!$A:$BH,55,FALSE)+VLOOKUP(B38,'[1]TERMELŐ_11.30.'!$A:$BH,56,FALSE)+VLOOKUP(B38,'[1]TERMELŐ_11.30.'!$A:$BH,57,FALSE)+VLOOKUP(B38,'[1]TERMELŐ_11.30.'!$A:$BH,58,FALSE)+VLOOKUP(B38,'[1]TERMELŐ_11.30.'!$A:$BH,59,FALSE)+VLOOKUP(B38,'[1]TERMELŐ_11.30.'!$A:$BH,60,FALSE)</f>
        <v>0</v>
      </c>
      <c r="AA38" s="14" t="str">
        <f>IF(VLOOKUP(B38,'[1]TERMELŐ_11.30.'!A:AZ,51,FALSE)="","",VLOOKUP(B38,'[1]TERMELŐ_11.30.'!A:AZ,51,FALSE))</f>
        <v/>
      </c>
      <c r="AB38" s="14" t="str">
        <f>IF(VLOOKUP(B38,'[1]TERMELŐ_11.30.'!A:AZ,52,FALSE)="","",VLOOKUP(B38,'[1]TERMELŐ_11.30.'!A:AZ,52,FALSE))</f>
        <v/>
      </c>
    </row>
    <row r="39" spans="1:28" x14ac:dyDescent="0.3">
      <c r="A39" s="10" t="str">
        <f>VLOOKUP(VLOOKUP(B39,'[1]TERMELŐ_11.30.'!A:F,6,FALSE),'[1]publikáció segéd tábla'!$A$1:$B$7,2,FALSE)</f>
        <v>MAVIR ZRt.</v>
      </c>
      <c r="B39" s="10">
        <v>112311300039</v>
      </c>
      <c r="C39" s="11">
        <f>+SUMIFS('[1]TERMELŐ_11.30.'!$H:$H,'[1]TERMELŐ_11.30.'!$A:$A,[1]publikáció!$B39,'[1]TERMELŐ_11.30.'!$L:$L,[1]publikáció!C$4)</f>
        <v>0</v>
      </c>
      <c r="D39" s="11">
        <f>+SUMIFS('[1]TERMELŐ_11.30.'!$H:$H,'[1]TERMELŐ_11.30.'!$A:$A,[1]publikáció!$B39,'[1]TERMELŐ_11.30.'!$L:$L,[1]publikáció!D$4)</f>
        <v>6</v>
      </c>
      <c r="E39" s="11">
        <f>+SUMIFS('[1]TERMELŐ_11.30.'!$H:$H,'[1]TERMELŐ_11.30.'!$A:$A,[1]publikáció!$B39,'[1]TERMELŐ_11.30.'!$L:$L,[1]publikáció!E$4)</f>
        <v>0</v>
      </c>
      <c r="F39" s="11">
        <f>+SUMIFS('[1]TERMELŐ_11.30.'!$H:$H,'[1]TERMELŐ_11.30.'!$A:$A,[1]publikáció!$B39,'[1]TERMELŐ_11.30.'!$L:$L,[1]publikáció!F$4)</f>
        <v>0</v>
      </c>
      <c r="G39" s="11">
        <f>+SUMIFS('[1]TERMELŐ_11.30.'!$H:$H,'[1]TERMELŐ_11.30.'!$A:$A,[1]publikáció!$B39,'[1]TERMELŐ_11.30.'!$L:$L,[1]publikáció!G$4)</f>
        <v>0</v>
      </c>
      <c r="H39" s="11">
        <f>+SUMIFS('[1]TERMELŐ_11.30.'!$H:$H,'[1]TERMELŐ_11.30.'!$A:$A,[1]publikáció!$B39,'[1]TERMELŐ_11.30.'!$L:$L,[1]publikáció!H$4)</f>
        <v>0</v>
      </c>
      <c r="I39" s="11">
        <f>+SUMIFS('[1]TERMELŐ_11.30.'!$H:$H,'[1]TERMELŐ_11.30.'!$A:$A,[1]publikáció!$B39,'[1]TERMELŐ_11.30.'!$L:$L,[1]publikáció!I$4)</f>
        <v>0</v>
      </c>
      <c r="J39" s="11">
        <f>+SUMIFS('[1]TERMELŐ_11.30.'!$H:$H,'[1]TERMELŐ_11.30.'!$A:$A,[1]publikáció!$B39,'[1]TERMELŐ_11.30.'!$L:$L,[1]publikáció!J$4)</f>
        <v>0</v>
      </c>
      <c r="K39" s="11" t="str">
        <f>+IF(VLOOKUP(B39,'[1]TERMELŐ_11.30.'!A:U,21,FALSE)="igen","Technológia módosítás",IF(VLOOKUP(B39,'[1]TERMELŐ_11.30.'!A:U,20,FALSE)&lt;&gt;"nem","Ismétlő","Új igény"))</f>
        <v>Új igény</v>
      </c>
      <c r="L39" s="12">
        <f>+_xlfn.MAXIFS('[1]TERMELŐ_11.30.'!$P:$P,'[1]TERMELŐ_11.30.'!$A:$A,[1]publikáció!$B39)</f>
        <v>6</v>
      </c>
      <c r="M39" s="12">
        <f>+_xlfn.MAXIFS('[1]TERMELŐ_11.30.'!$Q:$Q,'[1]TERMELŐ_11.30.'!$A:$A,[1]publikáció!$B39)</f>
        <v>0</v>
      </c>
      <c r="N39" s="10" t="str">
        <f>+IF(VLOOKUP(B39,'[1]TERMELŐ_11.30.'!A:G,7,FALSE)="","",VLOOKUP(B39,'[1]TERMELŐ_11.30.'!A:G,7,FALSE))</f>
        <v/>
      </c>
      <c r="O39" s="10">
        <f>+VLOOKUP(B39,'[1]TERMELŐ_11.30.'!A:I,9,FALSE)</f>
        <v>400</v>
      </c>
      <c r="P39" s="10" t="str">
        <f>+IF(OR(VLOOKUP(B39,'[1]TERMELŐ_11.30.'!A:D,4,FALSE)="elutasított",(VLOOKUP(B39,'[1]TERMELŐ_11.30.'!A:D,4,FALSE)="kiesett")),"igen","nem")</f>
        <v>nem</v>
      </c>
      <c r="Q39" s="10" t="str">
        <f>+_xlfn.IFNA(VLOOKUP(IF(VLOOKUP(B39,'[1]TERMELŐ_11.30.'!A:BQ,69,FALSE)="","",VLOOKUP(B39,'[1]TERMELŐ_11.30.'!A:BQ,69,FALSE)),'[1]publikáció segéd tábla'!$D$1:$E$16,2,FALSE),"")</f>
        <v/>
      </c>
      <c r="R39" s="10" t="str">
        <f>IF(VLOOKUP(B39,'[1]TERMELŐ_11.30.'!A:AT,46,FALSE)="","",VLOOKUP(B39,'[1]TERMELŐ_11.30.'!A:AT,46,FALSE))</f>
        <v>nem</v>
      </c>
      <c r="S39" s="10" t="s">
        <v>34</v>
      </c>
      <c r="T39" s="13">
        <f>+VLOOKUP(B39,'[1]TERMELŐ_11.30.'!$A:$AR,37,FALSE)</f>
        <v>130.82220715680958</v>
      </c>
      <c r="U39" s="13">
        <f>+VLOOKUP(B39,'[1]TERMELŐ_11.30.'!$A:$AR,38,FALSE)+VLOOKUP(B39,'[1]TERMELŐ_11.30.'!$A:$AR,39,FALSE)+VLOOKUP(B39,'[1]TERMELŐ_11.30.'!$A:$AR,40,FALSE)+VLOOKUP(B39,'[1]TERMELŐ_11.30.'!$A:$AR,41,FALSE)+VLOOKUP(B39,'[1]TERMELŐ_11.30.'!$A:$AR,42,FALSE)+VLOOKUP(B39,'[1]TERMELŐ_11.30.'!$A:$AR,43,FALSE)+VLOOKUP(B39,'[1]TERMELŐ_11.30.'!$A:$AR,44,FALSE)</f>
        <v>164.75700782054878</v>
      </c>
      <c r="V39" s="14">
        <f>+IF(VLOOKUP(B39,'[1]TERMELŐ_11.30.'!A:AS,45,FALSE)="","",VLOOKUP(B39,'[1]TERMELŐ_11.30.'!A:AS,45,FALSE))</f>
        <v>47483</v>
      </c>
      <c r="W39" s="14" t="str">
        <f>IF(VLOOKUP(B39,'[1]TERMELŐ_11.30.'!A:AJ,36,FALSE)="","",VLOOKUP(B39,'[1]TERMELŐ_11.30.'!A:AJ,36,FALSE))</f>
        <v/>
      </c>
      <c r="X39" s="10"/>
      <c r="Y39" s="13">
        <f>+VLOOKUP(B39,'[1]TERMELŐ_11.30.'!$A:$BH,53,FALSE)</f>
        <v>0</v>
      </c>
      <c r="Z39" s="13">
        <f>+VLOOKUP(B39,'[1]TERMELŐ_11.30.'!$A:$BH,54,FALSE)+VLOOKUP(B39,'[1]TERMELŐ_11.30.'!$A:$BH,55,FALSE)+VLOOKUP(B39,'[1]TERMELŐ_11.30.'!$A:$BH,56,FALSE)+VLOOKUP(B39,'[1]TERMELŐ_11.30.'!$A:$BH,57,FALSE)+VLOOKUP(B39,'[1]TERMELŐ_11.30.'!$A:$BH,58,FALSE)+VLOOKUP(B39,'[1]TERMELŐ_11.30.'!$A:$BH,59,FALSE)+VLOOKUP(B39,'[1]TERMELŐ_11.30.'!$A:$BH,60,FALSE)</f>
        <v>0</v>
      </c>
      <c r="AA39" s="14" t="str">
        <f>IF(VLOOKUP(B39,'[1]TERMELŐ_11.30.'!A:AZ,51,FALSE)="","",VLOOKUP(B39,'[1]TERMELŐ_11.30.'!A:AZ,51,FALSE))</f>
        <v/>
      </c>
      <c r="AB39" s="14" t="str">
        <f>IF(VLOOKUP(B39,'[1]TERMELŐ_11.30.'!A:AZ,52,FALSE)="","",VLOOKUP(B39,'[1]TERMELŐ_11.30.'!A:AZ,52,FALSE))</f>
        <v/>
      </c>
    </row>
    <row r="40" spans="1:28" x14ac:dyDescent="0.3">
      <c r="A40" s="10" t="str">
        <f>VLOOKUP(VLOOKUP(B40,'[1]TERMELŐ_11.30.'!A:F,6,FALSE),'[1]publikáció segéd tábla'!$A$1:$B$7,2,FALSE)</f>
        <v>MAVIR ZRt.</v>
      </c>
      <c r="B40" s="10">
        <v>112311300040</v>
      </c>
      <c r="C40" s="11">
        <f>+SUMIFS('[1]TERMELŐ_11.30.'!$H:$H,'[1]TERMELŐ_11.30.'!$A:$A,[1]publikáció!$B40,'[1]TERMELŐ_11.30.'!$L:$L,[1]publikáció!C$4)</f>
        <v>0</v>
      </c>
      <c r="D40" s="11">
        <f>+SUMIFS('[1]TERMELŐ_11.30.'!$H:$H,'[1]TERMELŐ_11.30.'!$A:$A,[1]publikáció!$B40,'[1]TERMELŐ_11.30.'!$L:$L,[1]publikáció!D$4)</f>
        <v>6</v>
      </c>
      <c r="E40" s="11">
        <f>+SUMIFS('[1]TERMELŐ_11.30.'!$H:$H,'[1]TERMELŐ_11.30.'!$A:$A,[1]publikáció!$B40,'[1]TERMELŐ_11.30.'!$L:$L,[1]publikáció!E$4)</f>
        <v>0</v>
      </c>
      <c r="F40" s="11">
        <f>+SUMIFS('[1]TERMELŐ_11.30.'!$H:$H,'[1]TERMELŐ_11.30.'!$A:$A,[1]publikáció!$B40,'[1]TERMELŐ_11.30.'!$L:$L,[1]publikáció!F$4)</f>
        <v>0</v>
      </c>
      <c r="G40" s="11">
        <f>+SUMIFS('[1]TERMELŐ_11.30.'!$H:$H,'[1]TERMELŐ_11.30.'!$A:$A,[1]publikáció!$B40,'[1]TERMELŐ_11.30.'!$L:$L,[1]publikáció!G$4)</f>
        <v>0</v>
      </c>
      <c r="H40" s="11">
        <f>+SUMIFS('[1]TERMELŐ_11.30.'!$H:$H,'[1]TERMELŐ_11.30.'!$A:$A,[1]publikáció!$B40,'[1]TERMELŐ_11.30.'!$L:$L,[1]publikáció!H$4)</f>
        <v>0</v>
      </c>
      <c r="I40" s="11">
        <f>+SUMIFS('[1]TERMELŐ_11.30.'!$H:$H,'[1]TERMELŐ_11.30.'!$A:$A,[1]publikáció!$B40,'[1]TERMELŐ_11.30.'!$L:$L,[1]publikáció!I$4)</f>
        <v>0</v>
      </c>
      <c r="J40" s="11">
        <f>+SUMIFS('[1]TERMELŐ_11.30.'!$H:$H,'[1]TERMELŐ_11.30.'!$A:$A,[1]publikáció!$B40,'[1]TERMELŐ_11.30.'!$L:$L,[1]publikáció!J$4)</f>
        <v>0</v>
      </c>
      <c r="K40" s="11" t="str">
        <f>+IF(VLOOKUP(B40,'[1]TERMELŐ_11.30.'!A:U,21,FALSE)="igen","Technológia módosítás",IF(VLOOKUP(B40,'[1]TERMELŐ_11.30.'!A:U,20,FALSE)&lt;&gt;"nem","Ismétlő","Új igény"))</f>
        <v>Új igény</v>
      </c>
      <c r="L40" s="12">
        <f>+_xlfn.MAXIFS('[1]TERMELŐ_11.30.'!$P:$P,'[1]TERMELŐ_11.30.'!$A:$A,[1]publikáció!$B40)</f>
        <v>6</v>
      </c>
      <c r="M40" s="12">
        <f>+_xlfn.MAXIFS('[1]TERMELŐ_11.30.'!$Q:$Q,'[1]TERMELŐ_11.30.'!$A:$A,[1]publikáció!$B40)</f>
        <v>0</v>
      </c>
      <c r="N40" s="10" t="str">
        <f>+IF(VLOOKUP(B40,'[1]TERMELŐ_11.30.'!A:G,7,FALSE)="","",VLOOKUP(B40,'[1]TERMELŐ_11.30.'!A:G,7,FALSE))</f>
        <v/>
      </c>
      <c r="O40" s="10">
        <f>+VLOOKUP(B40,'[1]TERMELŐ_11.30.'!A:I,9,FALSE)</f>
        <v>400</v>
      </c>
      <c r="P40" s="10" t="str">
        <f>+IF(OR(VLOOKUP(B40,'[1]TERMELŐ_11.30.'!A:D,4,FALSE)="elutasított",(VLOOKUP(B40,'[1]TERMELŐ_11.30.'!A:D,4,FALSE)="kiesett")),"igen","nem")</f>
        <v>nem</v>
      </c>
      <c r="Q40" s="10" t="str">
        <f>+_xlfn.IFNA(VLOOKUP(IF(VLOOKUP(B40,'[1]TERMELŐ_11.30.'!A:BQ,69,FALSE)="","",VLOOKUP(B40,'[1]TERMELŐ_11.30.'!A:BQ,69,FALSE)),'[1]publikáció segéd tábla'!$D$1:$E$16,2,FALSE),"")</f>
        <v/>
      </c>
      <c r="R40" s="10" t="str">
        <f>IF(VLOOKUP(B40,'[1]TERMELŐ_11.30.'!A:AT,46,FALSE)="","",VLOOKUP(B40,'[1]TERMELŐ_11.30.'!A:AT,46,FALSE))</f>
        <v>nem</v>
      </c>
      <c r="S40" s="10" t="s">
        <v>34</v>
      </c>
      <c r="T40" s="13">
        <f>+VLOOKUP(B40,'[1]TERMELŐ_11.30.'!$A:$AR,37,FALSE)</f>
        <v>130.82220715680958</v>
      </c>
      <c r="U40" s="13">
        <f>+VLOOKUP(B40,'[1]TERMELŐ_11.30.'!$A:$AR,38,FALSE)+VLOOKUP(B40,'[1]TERMELŐ_11.30.'!$A:$AR,39,FALSE)+VLOOKUP(B40,'[1]TERMELŐ_11.30.'!$A:$AR,40,FALSE)+VLOOKUP(B40,'[1]TERMELŐ_11.30.'!$A:$AR,41,FALSE)+VLOOKUP(B40,'[1]TERMELŐ_11.30.'!$A:$AR,42,FALSE)+VLOOKUP(B40,'[1]TERMELŐ_11.30.'!$A:$AR,43,FALSE)+VLOOKUP(B40,'[1]TERMELŐ_11.30.'!$A:$AR,44,FALSE)</f>
        <v>164.75700782054878</v>
      </c>
      <c r="V40" s="14">
        <f>+IF(VLOOKUP(B40,'[1]TERMELŐ_11.30.'!A:AS,45,FALSE)="","",VLOOKUP(B40,'[1]TERMELŐ_11.30.'!A:AS,45,FALSE))</f>
        <v>47483</v>
      </c>
      <c r="W40" s="14" t="str">
        <f>IF(VLOOKUP(B40,'[1]TERMELŐ_11.30.'!A:AJ,36,FALSE)="","",VLOOKUP(B40,'[1]TERMELŐ_11.30.'!A:AJ,36,FALSE))</f>
        <v/>
      </c>
      <c r="X40" s="10"/>
      <c r="Y40" s="13">
        <f>+VLOOKUP(B40,'[1]TERMELŐ_11.30.'!$A:$BH,53,FALSE)</f>
        <v>0</v>
      </c>
      <c r="Z40" s="13">
        <f>+VLOOKUP(B40,'[1]TERMELŐ_11.30.'!$A:$BH,54,FALSE)+VLOOKUP(B40,'[1]TERMELŐ_11.30.'!$A:$BH,55,FALSE)+VLOOKUP(B40,'[1]TERMELŐ_11.30.'!$A:$BH,56,FALSE)+VLOOKUP(B40,'[1]TERMELŐ_11.30.'!$A:$BH,57,FALSE)+VLOOKUP(B40,'[1]TERMELŐ_11.30.'!$A:$BH,58,FALSE)+VLOOKUP(B40,'[1]TERMELŐ_11.30.'!$A:$BH,59,FALSE)+VLOOKUP(B40,'[1]TERMELŐ_11.30.'!$A:$BH,60,FALSE)</f>
        <v>0</v>
      </c>
      <c r="AA40" s="14" t="str">
        <f>IF(VLOOKUP(B40,'[1]TERMELŐ_11.30.'!A:AZ,51,FALSE)="","",VLOOKUP(B40,'[1]TERMELŐ_11.30.'!A:AZ,51,FALSE))</f>
        <v/>
      </c>
      <c r="AB40" s="14" t="str">
        <f>IF(VLOOKUP(B40,'[1]TERMELŐ_11.30.'!A:AZ,52,FALSE)="","",VLOOKUP(B40,'[1]TERMELŐ_11.30.'!A:AZ,52,FALSE))</f>
        <v/>
      </c>
    </row>
    <row r="41" spans="1:28" x14ac:dyDescent="0.3">
      <c r="A41" s="10" t="str">
        <f>VLOOKUP(VLOOKUP(B41,'[1]TERMELŐ_11.30.'!A:F,6,FALSE),'[1]publikáció segéd tábla'!$A$1:$B$7,2,FALSE)</f>
        <v>MAVIR ZRt.</v>
      </c>
      <c r="B41" s="10">
        <v>112311300041</v>
      </c>
      <c r="C41" s="11">
        <f>+SUMIFS('[1]TERMELŐ_11.30.'!$H:$H,'[1]TERMELŐ_11.30.'!$A:$A,[1]publikáció!$B41,'[1]TERMELŐ_11.30.'!$L:$L,[1]publikáció!C$4)</f>
        <v>0</v>
      </c>
      <c r="D41" s="11">
        <f>+SUMIFS('[1]TERMELŐ_11.30.'!$H:$H,'[1]TERMELŐ_11.30.'!$A:$A,[1]publikáció!$B41,'[1]TERMELŐ_11.30.'!$L:$L,[1]publikáció!D$4)</f>
        <v>36</v>
      </c>
      <c r="E41" s="11">
        <f>+SUMIFS('[1]TERMELŐ_11.30.'!$H:$H,'[1]TERMELŐ_11.30.'!$A:$A,[1]publikáció!$B41,'[1]TERMELŐ_11.30.'!$L:$L,[1]publikáció!E$4)</f>
        <v>0</v>
      </c>
      <c r="F41" s="11">
        <f>+SUMIFS('[1]TERMELŐ_11.30.'!$H:$H,'[1]TERMELŐ_11.30.'!$A:$A,[1]publikáció!$B41,'[1]TERMELŐ_11.30.'!$L:$L,[1]publikáció!F$4)</f>
        <v>0</v>
      </c>
      <c r="G41" s="11">
        <f>+SUMIFS('[1]TERMELŐ_11.30.'!$H:$H,'[1]TERMELŐ_11.30.'!$A:$A,[1]publikáció!$B41,'[1]TERMELŐ_11.30.'!$L:$L,[1]publikáció!G$4)</f>
        <v>0</v>
      </c>
      <c r="H41" s="11">
        <f>+SUMIFS('[1]TERMELŐ_11.30.'!$H:$H,'[1]TERMELŐ_11.30.'!$A:$A,[1]publikáció!$B41,'[1]TERMELŐ_11.30.'!$L:$L,[1]publikáció!H$4)</f>
        <v>0</v>
      </c>
      <c r="I41" s="11">
        <f>+SUMIFS('[1]TERMELŐ_11.30.'!$H:$H,'[1]TERMELŐ_11.30.'!$A:$A,[1]publikáció!$B41,'[1]TERMELŐ_11.30.'!$L:$L,[1]publikáció!I$4)</f>
        <v>0</v>
      </c>
      <c r="J41" s="11">
        <f>+SUMIFS('[1]TERMELŐ_11.30.'!$H:$H,'[1]TERMELŐ_11.30.'!$A:$A,[1]publikáció!$B41,'[1]TERMELŐ_11.30.'!$L:$L,[1]publikáció!J$4)</f>
        <v>0</v>
      </c>
      <c r="K41" s="11" t="str">
        <f>+IF(VLOOKUP(B41,'[1]TERMELŐ_11.30.'!A:U,21,FALSE)="igen","Technológia módosítás",IF(VLOOKUP(B41,'[1]TERMELŐ_11.30.'!A:U,20,FALSE)&lt;&gt;"nem","Ismétlő","Új igény"))</f>
        <v>Új igény</v>
      </c>
      <c r="L41" s="12">
        <f>+_xlfn.MAXIFS('[1]TERMELŐ_11.30.'!$P:$P,'[1]TERMELŐ_11.30.'!$A:$A,[1]publikáció!$B41)</f>
        <v>36</v>
      </c>
      <c r="M41" s="12">
        <f>+_xlfn.MAXIFS('[1]TERMELŐ_11.30.'!$Q:$Q,'[1]TERMELŐ_11.30.'!$A:$A,[1]publikáció!$B41)</f>
        <v>0</v>
      </c>
      <c r="N41" s="10" t="str">
        <f>+IF(VLOOKUP(B41,'[1]TERMELŐ_11.30.'!A:G,7,FALSE)="","",VLOOKUP(B41,'[1]TERMELŐ_11.30.'!A:G,7,FALSE))</f>
        <v/>
      </c>
      <c r="O41" s="10">
        <f>+VLOOKUP(B41,'[1]TERMELŐ_11.30.'!A:I,9,FALSE)</f>
        <v>400</v>
      </c>
      <c r="P41" s="10" t="str">
        <f>+IF(OR(VLOOKUP(B41,'[1]TERMELŐ_11.30.'!A:D,4,FALSE)="elutasított",(VLOOKUP(B41,'[1]TERMELŐ_11.30.'!A:D,4,FALSE)="kiesett")),"igen","nem")</f>
        <v>nem</v>
      </c>
      <c r="Q41" s="10" t="str">
        <f>+_xlfn.IFNA(VLOOKUP(IF(VLOOKUP(B41,'[1]TERMELŐ_11.30.'!A:BQ,69,FALSE)="","",VLOOKUP(B41,'[1]TERMELŐ_11.30.'!A:BQ,69,FALSE)),'[1]publikáció segéd tábla'!$D$1:$E$16,2,FALSE),"")</f>
        <v/>
      </c>
      <c r="R41" s="10" t="str">
        <f>IF(VLOOKUP(B41,'[1]TERMELŐ_11.30.'!A:AT,46,FALSE)="","",VLOOKUP(B41,'[1]TERMELŐ_11.30.'!A:AT,46,FALSE))</f>
        <v>nem</v>
      </c>
      <c r="S41" s="10" t="s">
        <v>34</v>
      </c>
      <c r="T41" s="13">
        <f>+VLOOKUP(B41,'[1]TERMELŐ_11.30.'!$A:$AR,37,FALSE)</f>
        <v>784.93324294085744</v>
      </c>
      <c r="U41" s="13">
        <f>+VLOOKUP(B41,'[1]TERMELŐ_11.30.'!$A:$AR,38,FALSE)+VLOOKUP(B41,'[1]TERMELŐ_11.30.'!$A:$AR,39,FALSE)+VLOOKUP(B41,'[1]TERMELŐ_11.30.'!$A:$AR,40,FALSE)+VLOOKUP(B41,'[1]TERMELŐ_11.30.'!$A:$AR,41,FALSE)+VLOOKUP(B41,'[1]TERMELŐ_11.30.'!$A:$AR,42,FALSE)+VLOOKUP(B41,'[1]TERMELŐ_11.30.'!$A:$AR,43,FALSE)+VLOOKUP(B41,'[1]TERMELŐ_11.30.'!$A:$AR,44,FALSE)</f>
        <v>988.54204692329267</v>
      </c>
      <c r="V41" s="14">
        <f>+IF(VLOOKUP(B41,'[1]TERMELŐ_11.30.'!A:AS,45,FALSE)="","",VLOOKUP(B41,'[1]TERMELŐ_11.30.'!A:AS,45,FALSE))</f>
        <v>47483</v>
      </c>
      <c r="W41" s="14" t="str">
        <f>IF(VLOOKUP(B41,'[1]TERMELŐ_11.30.'!A:AJ,36,FALSE)="","",VLOOKUP(B41,'[1]TERMELŐ_11.30.'!A:AJ,36,FALSE))</f>
        <v/>
      </c>
      <c r="X41" s="10"/>
      <c r="Y41" s="13">
        <f>+VLOOKUP(B41,'[1]TERMELŐ_11.30.'!$A:$BH,53,FALSE)</f>
        <v>0</v>
      </c>
      <c r="Z41" s="13">
        <f>+VLOOKUP(B41,'[1]TERMELŐ_11.30.'!$A:$BH,54,FALSE)+VLOOKUP(B41,'[1]TERMELŐ_11.30.'!$A:$BH,55,FALSE)+VLOOKUP(B41,'[1]TERMELŐ_11.30.'!$A:$BH,56,FALSE)+VLOOKUP(B41,'[1]TERMELŐ_11.30.'!$A:$BH,57,FALSE)+VLOOKUP(B41,'[1]TERMELŐ_11.30.'!$A:$BH,58,FALSE)+VLOOKUP(B41,'[1]TERMELŐ_11.30.'!$A:$BH,59,FALSE)+VLOOKUP(B41,'[1]TERMELŐ_11.30.'!$A:$BH,60,FALSE)</f>
        <v>0</v>
      </c>
      <c r="AA41" s="14" t="str">
        <f>IF(VLOOKUP(B41,'[1]TERMELŐ_11.30.'!A:AZ,51,FALSE)="","",VLOOKUP(B41,'[1]TERMELŐ_11.30.'!A:AZ,51,FALSE))</f>
        <v/>
      </c>
      <c r="AB41" s="14" t="str">
        <f>IF(VLOOKUP(B41,'[1]TERMELŐ_11.30.'!A:AZ,52,FALSE)="","",VLOOKUP(B41,'[1]TERMELŐ_11.30.'!A:AZ,52,FALSE))</f>
        <v/>
      </c>
    </row>
    <row r="42" spans="1:28" x14ac:dyDescent="0.3">
      <c r="A42" s="10" t="str">
        <f>VLOOKUP(VLOOKUP(B42,'[1]TERMELŐ_11.30.'!A:F,6,FALSE),'[1]publikáció segéd tábla'!$A$1:$B$7,2,FALSE)</f>
        <v>MAVIR ZRt.</v>
      </c>
      <c r="B42" s="10">
        <v>112311300042</v>
      </c>
      <c r="C42" s="11">
        <f>+SUMIFS('[1]TERMELŐ_11.30.'!$H:$H,'[1]TERMELŐ_11.30.'!$A:$A,[1]publikáció!$B42,'[1]TERMELŐ_11.30.'!$L:$L,[1]publikáció!C$4)</f>
        <v>0</v>
      </c>
      <c r="D42" s="11">
        <f>+SUMIFS('[1]TERMELŐ_11.30.'!$H:$H,'[1]TERMELŐ_11.30.'!$A:$A,[1]publikáció!$B42,'[1]TERMELŐ_11.30.'!$L:$L,[1]publikáció!D$4)</f>
        <v>24</v>
      </c>
      <c r="E42" s="11">
        <f>+SUMIFS('[1]TERMELŐ_11.30.'!$H:$H,'[1]TERMELŐ_11.30.'!$A:$A,[1]publikáció!$B42,'[1]TERMELŐ_11.30.'!$L:$L,[1]publikáció!E$4)</f>
        <v>0</v>
      </c>
      <c r="F42" s="11">
        <f>+SUMIFS('[1]TERMELŐ_11.30.'!$H:$H,'[1]TERMELŐ_11.30.'!$A:$A,[1]publikáció!$B42,'[1]TERMELŐ_11.30.'!$L:$L,[1]publikáció!F$4)</f>
        <v>0</v>
      </c>
      <c r="G42" s="11">
        <f>+SUMIFS('[1]TERMELŐ_11.30.'!$H:$H,'[1]TERMELŐ_11.30.'!$A:$A,[1]publikáció!$B42,'[1]TERMELŐ_11.30.'!$L:$L,[1]publikáció!G$4)</f>
        <v>0</v>
      </c>
      <c r="H42" s="11">
        <f>+SUMIFS('[1]TERMELŐ_11.30.'!$H:$H,'[1]TERMELŐ_11.30.'!$A:$A,[1]publikáció!$B42,'[1]TERMELŐ_11.30.'!$L:$L,[1]publikáció!H$4)</f>
        <v>0</v>
      </c>
      <c r="I42" s="11">
        <f>+SUMIFS('[1]TERMELŐ_11.30.'!$H:$H,'[1]TERMELŐ_11.30.'!$A:$A,[1]publikáció!$B42,'[1]TERMELŐ_11.30.'!$L:$L,[1]publikáció!I$4)</f>
        <v>0</v>
      </c>
      <c r="J42" s="11">
        <f>+SUMIFS('[1]TERMELŐ_11.30.'!$H:$H,'[1]TERMELŐ_11.30.'!$A:$A,[1]publikáció!$B42,'[1]TERMELŐ_11.30.'!$L:$L,[1]publikáció!J$4)</f>
        <v>0</v>
      </c>
      <c r="K42" s="11" t="str">
        <f>+IF(VLOOKUP(B42,'[1]TERMELŐ_11.30.'!A:U,21,FALSE)="igen","Technológia módosítás",IF(VLOOKUP(B42,'[1]TERMELŐ_11.30.'!A:U,20,FALSE)&lt;&gt;"nem","Ismétlő","Új igény"))</f>
        <v>Új igény</v>
      </c>
      <c r="L42" s="12">
        <f>+_xlfn.MAXIFS('[1]TERMELŐ_11.30.'!$P:$P,'[1]TERMELŐ_11.30.'!$A:$A,[1]publikáció!$B42)</f>
        <v>24</v>
      </c>
      <c r="M42" s="12">
        <f>+_xlfn.MAXIFS('[1]TERMELŐ_11.30.'!$Q:$Q,'[1]TERMELŐ_11.30.'!$A:$A,[1]publikáció!$B42)</f>
        <v>0</v>
      </c>
      <c r="N42" s="10" t="str">
        <f>+IF(VLOOKUP(B42,'[1]TERMELŐ_11.30.'!A:G,7,FALSE)="","",VLOOKUP(B42,'[1]TERMELŐ_11.30.'!A:G,7,FALSE))</f>
        <v/>
      </c>
      <c r="O42" s="10">
        <f>+VLOOKUP(B42,'[1]TERMELŐ_11.30.'!A:I,9,FALSE)</f>
        <v>400</v>
      </c>
      <c r="P42" s="10" t="str">
        <f>+IF(OR(VLOOKUP(B42,'[1]TERMELŐ_11.30.'!A:D,4,FALSE)="elutasított",(VLOOKUP(B42,'[1]TERMELŐ_11.30.'!A:D,4,FALSE)="kiesett")),"igen","nem")</f>
        <v>nem</v>
      </c>
      <c r="Q42" s="10" t="str">
        <f>+_xlfn.IFNA(VLOOKUP(IF(VLOOKUP(B42,'[1]TERMELŐ_11.30.'!A:BQ,69,FALSE)="","",VLOOKUP(B42,'[1]TERMELŐ_11.30.'!A:BQ,69,FALSE)),'[1]publikáció segéd tábla'!$D$1:$E$16,2,FALSE),"")</f>
        <v/>
      </c>
      <c r="R42" s="10" t="str">
        <f>IF(VLOOKUP(B42,'[1]TERMELŐ_11.30.'!A:AT,46,FALSE)="","",VLOOKUP(B42,'[1]TERMELŐ_11.30.'!A:AT,46,FALSE))</f>
        <v>nem</v>
      </c>
      <c r="S42" s="10" t="s">
        <v>34</v>
      </c>
      <c r="T42" s="13">
        <f>+VLOOKUP(B42,'[1]TERMELŐ_11.30.'!$A:$AR,37,FALSE)</f>
        <v>523.28882862723833</v>
      </c>
      <c r="U42" s="13">
        <f>+VLOOKUP(B42,'[1]TERMELŐ_11.30.'!$A:$AR,38,FALSE)+VLOOKUP(B42,'[1]TERMELŐ_11.30.'!$A:$AR,39,FALSE)+VLOOKUP(B42,'[1]TERMELŐ_11.30.'!$A:$AR,40,FALSE)+VLOOKUP(B42,'[1]TERMELŐ_11.30.'!$A:$AR,41,FALSE)+VLOOKUP(B42,'[1]TERMELŐ_11.30.'!$A:$AR,42,FALSE)+VLOOKUP(B42,'[1]TERMELŐ_11.30.'!$A:$AR,43,FALSE)+VLOOKUP(B42,'[1]TERMELŐ_11.30.'!$A:$AR,44,FALSE)</f>
        <v>659.02803128219512</v>
      </c>
      <c r="V42" s="14">
        <f>+IF(VLOOKUP(B42,'[1]TERMELŐ_11.30.'!A:AS,45,FALSE)="","",VLOOKUP(B42,'[1]TERMELŐ_11.30.'!A:AS,45,FALSE))</f>
        <v>47483</v>
      </c>
      <c r="W42" s="14" t="str">
        <f>IF(VLOOKUP(B42,'[1]TERMELŐ_11.30.'!A:AJ,36,FALSE)="","",VLOOKUP(B42,'[1]TERMELŐ_11.30.'!A:AJ,36,FALSE))</f>
        <v/>
      </c>
      <c r="X42" s="10"/>
      <c r="Y42" s="13">
        <f>+VLOOKUP(B42,'[1]TERMELŐ_11.30.'!$A:$BH,53,FALSE)</f>
        <v>0</v>
      </c>
      <c r="Z42" s="13">
        <f>+VLOOKUP(B42,'[1]TERMELŐ_11.30.'!$A:$BH,54,FALSE)+VLOOKUP(B42,'[1]TERMELŐ_11.30.'!$A:$BH,55,FALSE)+VLOOKUP(B42,'[1]TERMELŐ_11.30.'!$A:$BH,56,FALSE)+VLOOKUP(B42,'[1]TERMELŐ_11.30.'!$A:$BH,57,FALSE)+VLOOKUP(B42,'[1]TERMELŐ_11.30.'!$A:$BH,58,FALSE)+VLOOKUP(B42,'[1]TERMELŐ_11.30.'!$A:$BH,59,FALSE)+VLOOKUP(B42,'[1]TERMELŐ_11.30.'!$A:$BH,60,FALSE)</f>
        <v>0</v>
      </c>
      <c r="AA42" s="14" t="str">
        <f>IF(VLOOKUP(B42,'[1]TERMELŐ_11.30.'!A:AZ,51,FALSE)="","",VLOOKUP(B42,'[1]TERMELŐ_11.30.'!A:AZ,51,FALSE))</f>
        <v/>
      </c>
      <c r="AB42" s="14" t="str">
        <f>IF(VLOOKUP(B42,'[1]TERMELŐ_11.30.'!A:AZ,52,FALSE)="","",VLOOKUP(B42,'[1]TERMELŐ_11.30.'!A:AZ,52,FALSE))</f>
        <v/>
      </c>
    </row>
    <row r="43" spans="1:28" x14ac:dyDescent="0.3">
      <c r="A43" s="10" t="str">
        <f>VLOOKUP(VLOOKUP(B43,'[1]TERMELŐ_11.30.'!A:F,6,FALSE),'[1]publikáció segéd tábla'!$A$1:$B$7,2,FALSE)</f>
        <v>MAVIR ZRt.</v>
      </c>
      <c r="B43" s="10">
        <v>112311300043</v>
      </c>
      <c r="C43" s="11">
        <f>+SUMIFS('[1]TERMELŐ_11.30.'!$H:$H,'[1]TERMELŐ_11.30.'!$A:$A,[1]publikáció!$B43,'[1]TERMELŐ_11.30.'!$L:$L,[1]publikáció!C$4)</f>
        <v>0</v>
      </c>
      <c r="D43" s="11">
        <f>+SUMIFS('[1]TERMELŐ_11.30.'!$H:$H,'[1]TERMELŐ_11.30.'!$A:$A,[1]publikáció!$B43,'[1]TERMELŐ_11.30.'!$L:$L,[1]publikáció!D$4)</f>
        <v>36</v>
      </c>
      <c r="E43" s="11">
        <f>+SUMIFS('[1]TERMELŐ_11.30.'!$H:$H,'[1]TERMELŐ_11.30.'!$A:$A,[1]publikáció!$B43,'[1]TERMELŐ_11.30.'!$L:$L,[1]publikáció!E$4)</f>
        <v>0</v>
      </c>
      <c r="F43" s="11">
        <f>+SUMIFS('[1]TERMELŐ_11.30.'!$H:$H,'[1]TERMELŐ_11.30.'!$A:$A,[1]publikáció!$B43,'[1]TERMELŐ_11.30.'!$L:$L,[1]publikáció!F$4)</f>
        <v>0</v>
      </c>
      <c r="G43" s="11">
        <f>+SUMIFS('[1]TERMELŐ_11.30.'!$H:$H,'[1]TERMELŐ_11.30.'!$A:$A,[1]publikáció!$B43,'[1]TERMELŐ_11.30.'!$L:$L,[1]publikáció!G$4)</f>
        <v>0</v>
      </c>
      <c r="H43" s="11">
        <f>+SUMIFS('[1]TERMELŐ_11.30.'!$H:$H,'[1]TERMELŐ_11.30.'!$A:$A,[1]publikáció!$B43,'[1]TERMELŐ_11.30.'!$L:$L,[1]publikáció!H$4)</f>
        <v>0</v>
      </c>
      <c r="I43" s="11">
        <f>+SUMIFS('[1]TERMELŐ_11.30.'!$H:$H,'[1]TERMELŐ_11.30.'!$A:$A,[1]publikáció!$B43,'[1]TERMELŐ_11.30.'!$L:$L,[1]publikáció!I$4)</f>
        <v>0</v>
      </c>
      <c r="J43" s="11">
        <f>+SUMIFS('[1]TERMELŐ_11.30.'!$H:$H,'[1]TERMELŐ_11.30.'!$A:$A,[1]publikáció!$B43,'[1]TERMELŐ_11.30.'!$L:$L,[1]publikáció!J$4)</f>
        <v>0</v>
      </c>
      <c r="K43" s="11" t="str">
        <f>+IF(VLOOKUP(B43,'[1]TERMELŐ_11.30.'!A:U,21,FALSE)="igen","Technológia módosítás",IF(VLOOKUP(B43,'[1]TERMELŐ_11.30.'!A:U,20,FALSE)&lt;&gt;"nem","Ismétlő","Új igény"))</f>
        <v>Új igény</v>
      </c>
      <c r="L43" s="12">
        <f>+_xlfn.MAXIFS('[1]TERMELŐ_11.30.'!$P:$P,'[1]TERMELŐ_11.30.'!$A:$A,[1]publikáció!$B43)</f>
        <v>36</v>
      </c>
      <c r="M43" s="12">
        <f>+_xlfn.MAXIFS('[1]TERMELŐ_11.30.'!$Q:$Q,'[1]TERMELŐ_11.30.'!$A:$A,[1]publikáció!$B43)</f>
        <v>0</v>
      </c>
      <c r="N43" s="10" t="str">
        <f>+IF(VLOOKUP(B43,'[1]TERMELŐ_11.30.'!A:G,7,FALSE)="","",VLOOKUP(B43,'[1]TERMELŐ_11.30.'!A:G,7,FALSE))</f>
        <v/>
      </c>
      <c r="O43" s="10">
        <f>+VLOOKUP(B43,'[1]TERMELŐ_11.30.'!A:I,9,FALSE)</f>
        <v>400</v>
      </c>
      <c r="P43" s="10" t="str">
        <f>+IF(OR(VLOOKUP(B43,'[1]TERMELŐ_11.30.'!A:D,4,FALSE)="elutasított",(VLOOKUP(B43,'[1]TERMELŐ_11.30.'!A:D,4,FALSE)="kiesett")),"igen","nem")</f>
        <v>nem</v>
      </c>
      <c r="Q43" s="10" t="str">
        <f>+_xlfn.IFNA(VLOOKUP(IF(VLOOKUP(B43,'[1]TERMELŐ_11.30.'!A:BQ,69,FALSE)="","",VLOOKUP(B43,'[1]TERMELŐ_11.30.'!A:BQ,69,FALSE)),'[1]publikáció segéd tábla'!$D$1:$E$16,2,FALSE),"")</f>
        <v/>
      </c>
      <c r="R43" s="10" t="str">
        <f>IF(VLOOKUP(B43,'[1]TERMELŐ_11.30.'!A:AT,46,FALSE)="","",VLOOKUP(B43,'[1]TERMELŐ_11.30.'!A:AT,46,FALSE))</f>
        <v>nem</v>
      </c>
      <c r="S43" s="10" t="s">
        <v>34</v>
      </c>
      <c r="T43" s="13">
        <f>+VLOOKUP(B43,'[1]TERMELŐ_11.30.'!$A:$AR,37,FALSE)</f>
        <v>784.93324294085744</v>
      </c>
      <c r="U43" s="13">
        <f>+VLOOKUP(B43,'[1]TERMELŐ_11.30.'!$A:$AR,38,FALSE)+VLOOKUP(B43,'[1]TERMELŐ_11.30.'!$A:$AR,39,FALSE)+VLOOKUP(B43,'[1]TERMELŐ_11.30.'!$A:$AR,40,FALSE)+VLOOKUP(B43,'[1]TERMELŐ_11.30.'!$A:$AR,41,FALSE)+VLOOKUP(B43,'[1]TERMELŐ_11.30.'!$A:$AR,42,FALSE)+VLOOKUP(B43,'[1]TERMELŐ_11.30.'!$A:$AR,43,FALSE)+VLOOKUP(B43,'[1]TERMELŐ_11.30.'!$A:$AR,44,FALSE)</f>
        <v>988.54204692329267</v>
      </c>
      <c r="V43" s="14">
        <f>+IF(VLOOKUP(B43,'[1]TERMELŐ_11.30.'!A:AS,45,FALSE)="","",VLOOKUP(B43,'[1]TERMELŐ_11.30.'!A:AS,45,FALSE))</f>
        <v>47483</v>
      </c>
      <c r="W43" s="14" t="str">
        <f>IF(VLOOKUP(B43,'[1]TERMELŐ_11.30.'!A:AJ,36,FALSE)="","",VLOOKUP(B43,'[1]TERMELŐ_11.30.'!A:AJ,36,FALSE))</f>
        <v/>
      </c>
      <c r="X43" s="10"/>
      <c r="Y43" s="13">
        <f>+VLOOKUP(B43,'[1]TERMELŐ_11.30.'!$A:$BH,53,FALSE)</f>
        <v>0</v>
      </c>
      <c r="Z43" s="13">
        <f>+VLOOKUP(B43,'[1]TERMELŐ_11.30.'!$A:$BH,54,FALSE)+VLOOKUP(B43,'[1]TERMELŐ_11.30.'!$A:$BH,55,FALSE)+VLOOKUP(B43,'[1]TERMELŐ_11.30.'!$A:$BH,56,FALSE)+VLOOKUP(B43,'[1]TERMELŐ_11.30.'!$A:$BH,57,FALSE)+VLOOKUP(B43,'[1]TERMELŐ_11.30.'!$A:$BH,58,FALSE)+VLOOKUP(B43,'[1]TERMELŐ_11.30.'!$A:$BH,59,FALSE)+VLOOKUP(B43,'[1]TERMELŐ_11.30.'!$A:$BH,60,FALSE)</f>
        <v>0</v>
      </c>
      <c r="AA43" s="14" t="str">
        <f>IF(VLOOKUP(B43,'[1]TERMELŐ_11.30.'!A:AZ,51,FALSE)="","",VLOOKUP(B43,'[1]TERMELŐ_11.30.'!A:AZ,51,FALSE))</f>
        <v/>
      </c>
      <c r="AB43" s="14" t="str">
        <f>IF(VLOOKUP(B43,'[1]TERMELŐ_11.30.'!A:AZ,52,FALSE)="","",VLOOKUP(B43,'[1]TERMELŐ_11.30.'!A:AZ,52,FALSE))</f>
        <v/>
      </c>
    </row>
    <row r="44" spans="1:28" x14ac:dyDescent="0.3">
      <c r="A44" s="10" t="str">
        <f>VLOOKUP(VLOOKUP(B44,'[1]TERMELŐ_11.30.'!A:F,6,FALSE),'[1]publikáció segéd tábla'!$A$1:$B$7,2,FALSE)</f>
        <v>MAVIR ZRt.</v>
      </c>
      <c r="B44" s="10">
        <v>112311300044</v>
      </c>
      <c r="C44" s="11">
        <f>+SUMIFS('[1]TERMELŐ_11.30.'!$H:$H,'[1]TERMELŐ_11.30.'!$A:$A,[1]publikáció!$B44,'[1]TERMELŐ_11.30.'!$L:$L,[1]publikáció!C$4)</f>
        <v>0</v>
      </c>
      <c r="D44" s="11">
        <f>+SUMIFS('[1]TERMELŐ_11.30.'!$H:$H,'[1]TERMELŐ_11.30.'!$A:$A,[1]publikáció!$B44,'[1]TERMELŐ_11.30.'!$L:$L,[1]publikáció!D$4)</f>
        <v>42</v>
      </c>
      <c r="E44" s="11">
        <f>+SUMIFS('[1]TERMELŐ_11.30.'!$H:$H,'[1]TERMELŐ_11.30.'!$A:$A,[1]publikáció!$B44,'[1]TERMELŐ_11.30.'!$L:$L,[1]publikáció!E$4)</f>
        <v>0</v>
      </c>
      <c r="F44" s="11">
        <f>+SUMIFS('[1]TERMELŐ_11.30.'!$H:$H,'[1]TERMELŐ_11.30.'!$A:$A,[1]publikáció!$B44,'[1]TERMELŐ_11.30.'!$L:$L,[1]publikáció!F$4)</f>
        <v>0</v>
      </c>
      <c r="G44" s="11">
        <f>+SUMIFS('[1]TERMELŐ_11.30.'!$H:$H,'[1]TERMELŐ_11.30.'!$A:$A,[1]publikáció!$B44,'[1]TERMELŐ_11.30.'!$L:$L,[1]publikáció!G$4)</f>
        <v>0</v>
      </c>
      <c r="H44" s="11">
        <f>+SUMIFS('[1]TERMELŐ_11.30.'!$H:$H,'[1]TERMELŐ_11.30.'!$A:$A,[1]publikáció!$B44,'[1]TERMELŐ_11.30.'!$L:$L,[1]publikáció!H$4)</f>
        <v>0</v>
      </c>
      <c r="I44" s="11">
        <f>+SUMIFS('[1]TERMELŐ_11.30.'!$H:$H,'[1]TERMELŐ_11.30.'!$A:$A,[1]publikáció!$B44,'[1]TERMELŐ_11.30.'!$L:$L,[1]publikáció!I$4)</f>
        <v>0</v>
      </c>
      <c r="J44" s="11">
        <f>+SUMIFS('[1]TERMELŐ_11.30.'!$H:$H,'[1]TERMELŐ_11.30.'!$A:$A,[1]publikáció!$B44,'[1]TERMELŐ_11.30.'!$L:$L,[1]publikáció!J$4)</f>
        <v>0</v>
      </c>
      <c r="K44" s="11" t="str">
        <f>+IF(VLOOKUP(B44,'[1]TERMELŐ_11.30.'!A:U,21,FALSE)="igen","Technológia módosítás",IF(VLOOKUP(B44,'[1]TERMELŐ_11.30.'!A:U,20,FALSE)&lt;&gt;"nem","Ismétlő","Új igény"))</f>
        <v>Új igény</v>
      </c>
      <c r="L44" s="12">
        <f>+_xlfn.MAXIFS('[1]TERMELŐ_11.30.'!$P:$P,'[1]TERMELŐ_11.30.'!$A:$A,[1]publikáció!$B44)</f>
        <v>42</v>
      </c>
      <c r="M44" s="12">
        <f>+_xlfn.MAXIFS('[1]TERMELŐ_11.30.'!$Q:$Q,'[1]TERMELŐ_11.30.'!$A:$A,[1]publikáció!$B44)</f>
        <v>0</v>
      </c>
      <c r="N44" s="10" t="str">
        <f>+IF(VLOOKUP(B44,'[1]TERMELŐ_11.30.'!A:G,7,FALSE)="","",VLOOKUP(B44,'[1]TERMELŐ_11.30.'!A:G,7,FALSE))</f>
        <v/>
      </c>
      <c r="O44" s="10">
        <f>+VLOOKUP(B44,'[1]TERMELŐ_11.30.'!A:I,9,FALSE)</f>
        <v>400</v>
      </c>
      <c r="P44" s="10" t="str">
        <f>+IF(OR(VLOOKUP(B44,'[1]TERMELŐ_11.30.'!A:D,4,FALSE)="elutasított",(VLOOKUP(B44,'[1]TERMELŐ_11.30.'!A:D,4,FALSE)="kiesett")),"igen","nem")</f>
        <v>nem</v>
      </c>
      <c r="Q44" s="10" t="str">
        <f>+_xlfn.IFNA(VLOOKUP(IF(VLOOKUP(B44,'[1]TERMELŐ_11.30.'!A:BQ,69,FALSE)="","",VLOOKUP(B44,'[1]TERMELŐ_11.30.'!A:BQ,69,FALSE)),'[1]publikáció segéd tábla'!$D$1:$E$16,2,FALSE),"")</f>
        <v/>
      </c>
      <c r="R44" s="10" t="str">
        <f>IF(VLOOKUP(B44,'[1]TERMELŐ_11.30.'!A:AT,46,FALSE)="","",VLOOKUP(B44,'[1]TERMELŐ_11.30.'!A:AT,46,FALSE))</f>
        <v>nem</v>
      </c>
      <c r="S44" s="10" t="s">
        <v>34</v>
      </c>
      <c r="T44" s="13">
        <f>+VLOOKUP(B44,'[1]TERMELŐ_11.30.'!$A:$AR,37,FALSE)</f>
        <v>915.75545009766711</v>
      </c>
      <c r="U44" s="13">
        <f>+VLOOKUP(B44,'[1]TERMELŐ_11.30.'!$A:$AR,38,FALSE)+VLOOKUP(B44,'[1]TERMELŐ_11.30.'!$A:$AR,39,FALSE)+VLOOKUP(B44,'[1]TERMELŐ_11.30.'!$A:$AR,40,FALSE)+VLOOKUP(B44,'[1]TERMELŐ_11.30.'!$A:$AR,41,FALSE)+VLOOKUP(B44,'[1]TERMELŐ_11.30.'!$A:$AR,42,FALSE)+VLOOKUP(B44,'[1]TERMELŐ_11.30.'!$A:$AR,43,FALSE)+VLOOKUP(B44,'[1]TERMELŐ_11.30.'!$A:$AR,44,FALSE)</f>
        <v>1153.2990547438417</v>
      </c>
      <c r="V44" s="14">
        <f>+IF(VLOOKUP(B44,'[1]TERMELŐ_11.30.'!A:AS,45,FALSE)="","",VLOOKUP(B44,'[1]TERMELŐ_11.30.'!A:AS,45,FALSE))</f>
        <v>47483</v>
      </c>
      <c r="W44" s="14" t="str">
        <f>IF(VLOOKUP(B44,'[1]TERMELŐ_11.30.'!A:AJ,36,FALSE)="","",VLOOKUP(B44,'[1]TERMELŐ_11.30.'!A:AJ,36,FALSE))</f>
        <v/>
      </c>
      <c r="X44" s="10"/>
      <c r="Y44" s="13">
        <f>+VLOOKUP(B44,'[1]TERMELŐ_11.30.'!$A:$BH,53,FALSE)</f>
        <v>0</v>
      </c>
      <c r="Z44" s="13">
        <f>+VLOOKUP(B44,'[1]TERMELŐ_11.30.'!$A:$BH,54,FALSE)+VLOOKUP(B44,'[1]TERMELŐ_11.30.'!$A:$BH,55,FALSE)+VLOOKUP(B44,'[1]TERMELŐ_11.30.'!$A:$BH,56,FALSE)+VLOOKUP(B44,'[1]TERMELŐ_11.30.'!$A:$BH,57,FALSE)+VLOOKUP(B44,'[1]TERMELŐ_11.30.'!$A:$BH,58,FALSE)+VLOOKUP(B44,'[1]TERMELŐ_11.30.'!$A:$BH,59,FALSE)+VLOOKUP(B44,'[1]TERMELŐ_11.30.'!$A:$BH,60,FALSE)</f>
        <v>0</v>
      </c>
      <c r="AA44" s="14" t="str">
        <f>IF(VLOOKUP(B44,'[1]TERMELŐ_11.30.'!A:AZ,51,FALSE)="","",VLOOKUP(B44,'[1]TERMELŐ_11.30.'!A:AZ,51,FALSE))</f>
        <v/>
      </c>
      <c r="AB44" s="14" t="str">
        <f>IF(VLOOKUP(B44,'[1]TERMELŐ_11.30.'!A:AZ,52,FALSE)="","",VLOOKUP(B44,'[1]TERMELŐ_11.30.'!A:AZ,52,FALSE))</f>
        <v/>
      </c>
    </row>
    <row r="45" spans="1:28" x14ac:dyDescent="0.3">
      <c r="A45" s="10" t="str">
        <f>VLOOKUP(VLOOKUP(B45,'[1]TERMELŐ_11.30.'!A:F,6,FALSE),'[1]publikáció segéd tábla'!$A$1:$B$7,2,FALSE)</f>
        <v>MAVIR ZRt.</v>
      </c>
      <c r="B45" s="10">
        <v>112311300045</v>
      </c>
      <c r="C45" s="11">
        <f>+SUMIFS('[1]TERMELŐ_11.30.'!$H:$H,'[1]TERMELŐ_11.30.'!$A:$A,[1]publikáció!$B45,'[1]TERMELŐ_11.30.'!$L:$L,[1]publikáció!C$4)</f>
        <v>0</v>
      </c>
      <c r="D45" s="11">
        <f>+SUMIFS('[1]TERMELŐ_11.30.'!$H:$H,'[1]TERMELŐ_11.30.'!$A:$A,[1]publikáció!$B45,'[1]TERMELŐ_11.30.'!$L:$L,[1]publikáció!D$4)</f>
        <v>42</v>
      </c>
      <c r="E45" s="11">
        <f>+SUMIFS('[1]TERMELŐ_11.30.'!$H:$H,'[1]TERMELŐ_11.30.'!$A:$A,[1]publikáció!$B45,'[1]TERMELŐ_11.30.'!$L:$L,[1]publikáció!E$4)</f>
        <v>0</v>
      </c>
      <c r="F45" s="11">
        <f>+SUMIFS('[1]TERMELŐ_11.30.'!$H:$H,'[1]TERMELŐ_11.30.'!$A:$A,[1]publikáció!$B45,'[1]TERMELŐ_11.30.'!$L:$L,[1]publikáció!F$4)</f>
        <v>0</v>
      </c>
      <c r="G45" s="11">
        <f>+SUMIFS('[1]TERMELŐ_11.30.'!$H:$H,'[1]TERMELŐ_11.30.'!$A:$A,[1]publikáció!$B45,'[1]TERMELŐ_11.30.'!$L:$L,[1]publikáció!G$4)</f>
        <v>0</v>
      </c>
      <c r="H45" s="11">
        <f>+SUMIFS('[1]TERMELŐ_11.30.'!$H:$H,'[1]TERMELŐ_11.30.'!$A:$A,[1]publikáció!$B45,'[1]TERMELŐ_11.30.'!$L:$L,[1]publikáció!H$4)</f>
        <v>0</v>
      </c>
      <c r="I45" s="11">
        <f>+SUMIFS('[1]TERMELŐ_11.30.'!$H:$H,'[1]TERMELŐ_11.30.'!$A:$A,[1]publikáció!$B45,'[1]TERMELŐ_11.30.'!$L:$L,[1]publikáció!I$4)</f>
        <v>0</v>
      </c>
      <c r="J45" s="11">
        <f>+SUMIFS('[1]TERMELŐ_11.30.'!$H:$H,'[1]TERMELŐ_11.30.'!$A:$A,[1]publikáció!$B45,'[1]TERMELŐ_11.30.'!$L:$L,[1]publikáció!J$4)</f>
        <v>0</v>
      </c>
      <c r="K45" s="11" t="str">
        <f>+IF(VLOOKUP(B45,'[1]TERMELŐ_11.30.'!A:U,21,FALSE)="igen","Technológia módosítás",IF(VLOOKUP(B45,'[1]TERMELŐ_11.30.'!A:U,20,FALSE)&lt;&gt;"nem","Ismétlő","Új igény"))</f>
        <v>Új igény</v>
      </c>
      <c r="L45" s="12">
        <f>+_xlfn.MAXIFS('[1]TERMELŐ_11.30.'!$P:$P,'[1]TERMELŐ_11.30.'!$A:$A,[1]publikáció!$B45)</f>
        <v>42</v>
      </c>
      <c r="M45" s="12">
        <f>+_xlfn.MAXIFS('[1]TERMELŐ_11.30.'!$Q:$Q,'[1]TERMELŐ_11.30.'!$A:$A,[1]publikáció!$B45)</f>
        <v>0</v>
      </c>
      <c r="N45" s="10" t="str">
        <f>+IF(VLOOKUP(B45,'[1]TERMELŐ_11.30.'!A:G,7,FALSE)="","",VLOOKUP(B45,'[1]TERMELŐ_11.30.'!A:G,7,FALSE))</f>
        <v/>
      </c>
      <c r="O45" s="10">
        <f>+VLOOKUP(B45,'[1]TERMELŐ_11.30.'!A:I,9,FALSE)</f>
        <v>400</v>
      </c>
      <c r="P45" s="10" t="str">
        <f>+IF(OR(VLOOKUP(B45,'[1]TERMELŐ_11.30.'!A:D,4,FALSE)="elutasított",(VLOOKUP(B45,'[1]TERMELŐ_11.30.'!A:D,4,FALSE)="kiesett")),"igen","nem")</f>
        <v>nem</v>
      </c>
      <c r="Q45" s="10" t="str">
        <f>+_xlfn.IFNA(VLOOKUP(IF(VLOOKUP(B45,'[1]TERMELŐ_11.30.'!A:BQ,69,FALSE)="","",VLOOKUP(B45,'[1]TERMELŐ_11.30.'!A:BQ,69,FALSE)),'[1]publikáció segéd tábla'!$D$1:$E$16,2,FALSE),"")</f>
        <v/>
      </c>
      <c r="R45" s="10" t="str">
        <f>IF(VLOOKUP(B45,'[1]TERMELŐ_11.30.'!A:AT,46,FALSE)="","",VLOOKUP(B45,'[1]TERMELŐ_11.30.'!A:AT,46,FALSE))</f>
        <v>nem</v>
      </c>
      <c r="S45" s="10" t="s">
        <v>34</v>
      </c>
      <c r="T45" s="13">
        <f>+VLOOKUP(B45,'[1]TERMELŐ_11.30.'!$A:$AR,37,FALSE)</f>
        <v>915.75545009766711</v>
      </c>
      <c r="U45" s="13">
        <f>+VLOOKUP(B45,'[1]TERMELŐ_11.30.'!$A:$AR,38,FALSE)+VLOOKUP(B45,'[1]TERMELŐ_11.30.'!$A:$AR,39,FALSE)+VLOOKUP(B45,'[1]TERMELŐ_11.30.'!$A:$AR,40,FALSE)+VLOOKUP(B45,'[1]TERMELŐ_11.30.'!$A:$AR,41,FALSE)+VLOOKUP(B45,'[1]TERMELŐ_11.30.'!$A:$AR,42,FALSE)+VLOOKUP(B45,'[1]TERMELŐ_11.30.'!$A:$AR,43,FALSE)+VLOOKUP(B45,'[1]TERMELŐ_11.30.'!$A:$AR,44,FALSE)</f>
        <v>1153.2990547438417</v>
      </c>
      <c r="V45" s="14">
        <f>+IF(VLOOKUP(B45,'[1]TERMELŐ_11.30.'!A:AS,45,FALSE)="","",VLOOKUP(B45,'[1]TERMELŐ_11.30.'!A:AS,45,FALSE))</f>
        <v>47483</v>
      </c>
      <c r="W45" s="14" t="str">
        <f>IF(VLOOKUP(B45,'[1]TERMELŐ_11.30.'!A:AJ,36,FALSE)="","",VLOOKUP(B45,'[1]TERMELŐ_11.30.'!A:AJ,36,FALSE))</f>
        <v/>
      </c>
      <c r="X45" s="10"/>
      <c r="Y45" s="13">
        <f>+VLOOKUP(B45,'[1]TERMELŐ_11.30.'!$A:$BH,53,FALSE)</f>
        <v>0</v>
      </c>
      <c r="Z45" s="13">
        <f>+VLOOKUP(B45,'[1]TERMELŐ_11.30.'!$A:$BH,54,FALSE)+VLOOKUP(B45,'[1]TERMELŐ_11.30.'!$A:$BH,55,FALSE)+VLOOKUP(B45,'[1]TERMELŐ_11.30.'!$A:$BH,56,FALSE)+VLOOKUP(B45,'[1]TERMELŐ_11.30.'!$A:$BH,57,FALSE)+VLOOKUP(B45,'[1]TERMELŐ_11.30.'!$A:$BH,58,FALSE)+VLOOKUP(B45,'[1]TERMELŐ_11.30.'!$A:$BH,59,FALSE)+VLOOKUP(B45,'[1]TERMELŐ_11.30.'!$A:$BH,60,FALSE)</f>
        <v>0</v>
      </c>
      <c r="AA45" s="14" t="str">
        <f>IF(VLOOKUP(B45,'[1]TERMELŐ_11.30.'!A:AZ,51,FALSE)="","",VLOOKUP(B45,'[1]TERMELŐ_11.30.'!A:AZ,51,FALSE))</f>
        <v/>
      </c>
      <c r="AB45" s="14" t="str">
        <f>IF(VLOOKUP(B45,'[1]TERMELŐ_11.30.'!A:AZ,52,FALSE)="","",VLOOKUP(B45,'[1]TERMELŐ_11.30.'!A:AZ,52,FALSE))</f>
        <v/>
      </c>
    </row>
    <row r="46" spans="1:28" x14ac:dyDescent="0.3">
      <c r="A46" s="10" t="str">
        <f>VLOOKUP(VLOOKUP(B46,'[1]TERMELŐ_11.30.'!A:F,6,FALSE),'[1]publikáció segéd tábla'!$A$1:$B$7,2,FALSE)</f>
        <v>MAVIR ZRt.</v>
      </c>
      <c r="B46" s="10">
        <v>112311300046</v>
      </c>
      <c r="C46" s="11">
        <f>+SUMIFS('[1]TERMELŐ_11.30.'!$H:$H,'[1]TERMELŐ_11.30.'!$A:$A,[1]publikáció!$B46,'[1]TERMELŐ_11.30.'!$L:$L,[1]publikáció!C$4)</f>
        <v>0</v>
      </c>
      <c r="D46" s="11">
        <f>+SUMIFS('[1]TERMELŐ_11.30.'!$H:$H,'[1]TERMELŐ_11.30.'!$A:$A,[1]publikáció!$B46,'[1]TERMELŐ_11.30.'!$L:$L,[1]publikáció!D$4)</f>
        <v>24</v>
      </c>
      <c r="E46" s="11">
        <f>+SUMIFS('[1]TERMELŐ_11.30.'!$H:$H,'[1]TERMELŐ_11.30.'!$A:$A,[1]publikáció!$B46,'[1]TERMELŐ_11.30.'!$L:$L,[1]publikáció!E$4)</f>
        <v>0</v>
      </c>
      <c r="F46" s="11">
        <f>+SUMIFS('[1]TERMELŐ_11.30.'!$H:$H,'[1]TERMELŐ_11.30.'!$A:$A,[1]publikáció!$B46,'[1]TERMELŐ_11.30.'!$L:$L,[1]publikáció!F$4)</f>
        <v>0</v>
      </c>
      <c r="G46" s="11">
        <f>+SUMIFS('[1]TERMELŐ_11.30.'!$H:$H,'[1]TERMELŐ_11.30.'!$A:$A,[1]publikáció!$B46,'[1]TERMELŐ_11.30.'!$L:$L,[1]publikáció!G$4)</f>
        <v>0</v>
      </c>
      <c r="H46" s="11">
        <f>+SUMIFS('[1]TERMELŐ_11.30.'!$H:$H,'[1]TERMELŐ_11.30.'!$A:$A,[1]publikáció!$B46,'[1]TERMELŐ_11.30.'!$L:$L,[1]publikáció!H$4)</f>
        <v>0</v>
      </c>
      <c r="I46" s="11">
        <f>+SUMIFS('[1]TERMELŐ_11.30.'!$H:$H,'[1]TERMELŐ_11.30.'!$A:$A,[1]publikáció!$B46,'[1]TERMELŐ_11.30.'!$L:$L,[1]publikáció!I$4)</f>
        <v>0</v>
      </c>
      <c r="J46" s="11">
        <f>+SUMIFS('[1]TERMELŐ_11.30.'!$H:$H,'[1]TERMELŐ_11.30.'!$A:$A,[1]publikáció!$B46,'[1]TERMELŐ_11.30.'!$L:$L,[1]publikáció!J$4)</f>
        <v>0</v>
      </c>
      <c r="K46" s="11" t="str">
        <f>+IF(VLOOKUP(B46,'[1]TERMELŐ_11.30.'!A:U,21,FALSE)="igen","Technológia módosítás",IF(VLOOKUP(B46,'[1]TERMELŐ_11.30.'!A:U,20,FALSE)&lt;&gt;"nem","Ismétlő","Új igény"))</f>
        <v>Új igény</v>
      </c>
      <c r="L46" s="12">
        <f>+_xlfn.MAXIFS('[1]TERMELŐ_11.30.'!$P:$P,'[1]TERMELŐ_11.30.'!$A:$A,[1]publikáció!$B46)</f>
        <v>24</v>
      </c>
      <c r="M46" s="12">
        <f>+_xlfn.MAXIFS('[1]TERMELŐ_11.30.'!$Q:$Q,'[1]TERMELŐ_11.30.'!$A:$A,[1]publikáció!$B46)</f>
        <v>0</v>
      </c>
      <c r="N46" s="10" t="str">
        <f>+IF(VLOOKUP(B46,'[1]TERMELŐ_11.30.'!A:G,7,FALSE)="","",VLOOKUP(B46,'[1]TERMELŐ_11.30.'!A:G,7,FALSE))</f>
        <v/>
      </c>
      <c r="O46" s="10">
        <f>+VLOOKUP(B46,'[1]TERMELŐ_11.30.'!A:I,9,FALSE)</f>
        <v>400</v>
      </c>
      <c r="P46" s="10" t="str">
        <f>+IF(OR(VLOOKUP(B46,'[1]TERMELŐ_11.30.'!A:D,4,FALSE)="elutasított",(VLOOKUP(B46,'[1]TERMELŐ_11.30.'!A:D,4,FALSE)="kiesett")),"igen","nem")</f>
        <v>nem</v>
      </c>
      <c r="Q46" s="10" t="str">
        <f>+_xlfn.IFNA(VLOOKUP(IF(VLOOKUP(B46,'[1]TERMELŐ_11.30.'!A:BQ,69,FALSE)="","",VLOOKUP(B46,'[1]TERMELŐ_11.30.'!A:BQ,69,FALSE)),'[1]publikáció segéd tábla'!$D$1:$E$16,2,FALSE),"")</f>
        <v/>
      </c>
      <c r="R46" s="10" t="str">
        <f>IF(VLOOKUP(B46,'[1]TERMELŐ_11.30.'!A:AT,46,FALSE)="","",VLOOKUP(B46,'[1]TERMELŐ_11.30.'!A:AT,46,FALSE))</f>
        <v>nem</v>
      </c>
      <c r="S46" s="10" t="s">
        <v>34</v>
      </c>
      <c r="T46" s="13">
        <f>+VLOOKUP(B46,'[1]TERMELŐ_11.30.'!$A:$AR,37,FALSE)</f>
        <v>523.28882862723833</v>
      </c>
      <c r="U46" s="13">
        <f>+VLOOKUP(B46,'[1]TERMELŐ_11.30.'!$A:$AR,38,FALSE)+VLOOKUP(B46,'[1]TERMELŐ_11.30.'!$A:$AR,39,FALSE)+VLOOKUP(B46,'[1]TERMELŐ_11.30.'!$A:$AR,40,FALSE)+VLOOKUP(B46,'[1]TERMELŐ_11.30.'!$A:$AR,41,FALSE)+VLOOKUP(B46,'[1]TERMELŐ_11.30.'!$A:$AR,42,FALSE)+VLOOKUP(B46,'[1]TERMELŐ_11.30.'!$A:$AR,43,FALSE)+VLOOKUP(B46,'[1]TERMELŐ_11.30.'!$A:$AR,44,FALSE)</f>
        <v>659.02803128219512</v>
      </c>
      <c r="V46" s="14">
        <f>+IF(VLOOKUP(B46,'[1]TERMELŐ_11.30.'!A:AS,45,FALSE)="","",VLOOKUP(B46,'[1]TERMELŐ_11.30.'!A:AS,45,FALSE))</f>
        <v>47483</v>
      </c>
      <c r="W46" s="14" t="str">
        <f>IF(VLOOKUP(B46,'[1]TERMELŐ_11.30.'!A:AJ,36,FALSE)="","",VLOOKUP(B46,'[1]TERMELŐ_11.30.'!A:AJ,36,FALSE))</f>
        <v/>
      </c>
      <c r="X46" s="10"/>
      <c r="Y46" s="13">
        <f>+VLOOKUP(B46,'[1]TERMELŐ_11.30.'!$A:$BH,53,FALSE)</f>
        <v>0</v>
      </c>
      <c r="Z46" s="13">
        <f>+VLOOKUP(B46,'[1]TERMELŐ_11.30.'!$A:$BH,54,FALSE)+VLOOKUP(B46,'[1]TERMELŐ_11.30.'!$A:$BH,55,FALSE)+VLOOKUP(B46,'[1]TERMELŐ_11.30.'!$A:$BH,56,FALSE)+VLOOKUP(B46,'[1]TERMELŐ_11.30.'!$A:$BH,57,FALSE)+VLOOKUP(B46,'[1]TERMELŐ_11.30.'!$A:$BH,58,FALSE)+VLOOKUP(B46,'[1]TERMELŐ_11.30.'!$A:$BH,59,FALSE)+VLOOKUP(B46,'[1]TERMELŐ_11.30.'!$A:$BH,60,FALSE)</f>
        <v>0</v>
      </c>
      <c r="AA46" s="14" t="str">
        <f>IF(VLOOKUP(B46,'[1]TERMELŐ_11.30.'!A:AZ,51,FALSE)="","",VLOOKUP(B46,'[1]TERMELŐ_11.30.'!A:AZ,51,FALSE))</f>
        <v/>
      </c>
      <c r="AB46" s="14" t="str">
        <f>IF(VLOOKUP(B46,'[1]TERMELŐ_11.30.'!A:AZ,52,FALSE)="","",VLOOKUP(B46,'[1]TERMELŐ_11.30.'!A:AZ,52,FALSE))</f>
        <v/>
      </c>
    </row>
    <row r="47" spans="1:28" x14ac:dyDescent="0.3">
      <c r="A47" s="10" t="str">
        <f>VLOOKUP(VLOOKUP(B47,'[1]TERMELŐ_11.30.'!A:F,6,FALSE),'[1]publikáció segéd tábla'!$A$1:$B$7,2,FALSE)</f>
        <v>MAVIR ZRt.</v>
      </c>
      <c r="B47" s="10">
        <v>112311300047</v>
      </c>
      <c r="C47" s="11">
        <f>+SUMIFS('[1]TERMELŐ_11.30.'!$H:$H,'[1]TERMELŐ_11.30.'!$A:$A,[1]publikáció!$B47,'[1]TERMELŐ_11.30.'!$L:$L,[1]publikáció!C$4)</f>
        <v>0</v>
      </c>
      <c r="D47" s="11">
        <f>+SUMIFS('[1]TERMELŐ_11.30.'!$H:$H,'[1]TERMELŐ_11.30.'!$A:$A,[1]publikáció!$B47,'[1]TERMELŐ_11.30.'!$L:$L,[1]publikáció!D$4)</f>
        <v>42</v>
      </c>
      <c r="E47" s="11">
        <f>+SUMIFS('[1]TERMELŐ_11.30.'!$H:$H,'[1]TERMELŐ_11.30.'!$A:$A,[1]publikáció!$B47,'[1]TERMELŐ_11.30.'!$L:$L,[1]publikáció!E$4)</f>
        <v>0</v>
      </c>
      <c r="F47" s="11">
        <f>+SUMIFS('[1]TERMELŐ_11.30.'!$H:$H,'[1]TERMELŐ_11.30.'!$A:$A,[1]publikáció!$B47,'[1]TERMELŐ_11.30.'!$L:$L,[1]publikáció!F$4)</f>
        <v>0</v>
      </c>
      <c r="G47" s="11">
        <f>+SUMIFS('[1]TERMELŐ_11.30.'!$H:$H,'[1]TERMELŐ_11.30.'!$A:$A,[1]publikáció!$B47,'[1]TERMELŐ_11.30.'!$L:$L,[1]publikáció!G$4)</f>
        <v>0</v>
      </c>
      <c r="H47" s="11">
        <f>+SUMIFS('[1]TERMELŐ_11.30.'!$H:$H,'[1]TERMELŐ_11.30.'!$A:$A,[1]publikáció!$B47,'[1]TERMELŐ_11.30.'!$L:$L,[1]publikáció!H$4)</f>
        <v>0</v>
      </c>
      <c r="I47" s="11">
        <f>+SUMIFS('[1]TERMELŐ_11.30.'!$H:$H,'[1]TERMELŐ_11.30.'!$A:$A,[1]publikáció!$B47,'[1]TERMELŐ_11.30.'!$L:$L,[1]publikáció!I$4)</f>
        <v>0</v>
      </c>
      <c r="J47" s="11">
        <f>+SUMIFS('[1]TERMELŐ_11.30.'!$H:$H,'[1]TERMELŐ_11.30.'!$A:$A,[1]publikáció!$B47,'[1]TERMELŐ_11.30.'!$L:$L,[1]publikáció!J$4)</f>
        <v>0</v>
      </c>
      <c r="K47" s="11" t="str">
        <f>+IF(VLOOKUP(B47,'[1]TERMELŐ_11.30.'!A:U,21,FALSE)="igen","Technológia módosítás",IF(VLOOKUP(B47,'[1]TERMELŐ_11.30.'!A:U,20,FALSE)&lt;&gt;"nem","Ismétlő","Új igény"))</f>
        <v>Új igény</v>
      </c>
      <c r="L47" s="12">
        <f>+_xlfn.MAXIFS('[1]TERMELŐ_11.30.'!$P:$P,'[1]TERMELŐ_11.30.'!$A:$A,[1]publikáció!$B47)</f>
        <v>42</v>
      </c>
      <c r="M47" s="12">
        <f>+_xlfn.MAXIFS('[1]TERMELŐ_11.30.'!$Q:$Q,'[1]TERMELŐ_11.30.'!$A:$A,[1]publikáció!$B47)</f>
        <v>0</v>
      </c>
      <c r="N47" s="10" t="str">
        <f>+IF(VLOOKUP(B47,'[1]TERMELŐ_11.30.'!A:G,7,FALSE)="","",VLOOKUP(B47,'[1]TERMELŐ_11.30.'!A:G,7,FALSE))</f>
        <v/>
      </c>
      <c r="O47" s="10">
        <f>+VLOOKUP(B47,'[1]TERMELŐ_11.30.'!A:I,9,FALSE)</f>
        <v>400</v>
      </c>
      <c r="P47" s="10" t="str">
        <f>+IF(OR(VLOOKUP(B47,'[1]TERMELŐ_11.30.'!A:D,4,FALSE)="elutasított",(VLOOKUP(B47,'[1]TERMELŐ_11.30.'!A:D,4,FALSE)="kiesett")),"igen","nem")</f>
        <v>nem</v>
      </c>
      <c r="Q47" s="10" t="str">
        <f>+_xlfn.IFNA(VLOOKUP(IF(VLOOKUP(B47,'[1]TERMELŐ_11.30.'!A:BQ,69,FALSE)="","",VLOOKUP(B47,'[1]TERMELŐ_11.30.'!A:BQ,69,FALSE)),'[1]publikáció segéd tábla'!$D$1:$E$16,2,FALSE),"")</f>
        <v/>
      </c>
      <c r="R47" s="10" t="str">
        <f>IF(VLOOKUP(B47,'[1]TERMELŐ_11.30.'!A:AT,46,FALSE)="","",VLOOKUP(B47,'[1]TERMELŐ_11.30.'!A:AT,46,FALSE))</f>
        <v>nem</v>
      </c>
      <c r="S47" s="10" t="s">
        <v>34</v>
      </c>
      <c r="T47" s="13">
        <f>+VLOOKUP(B47,'[1]TERMELŐ_11.30.'!$A:$AR,37,FALSE)</f>
        <v>915.75545009766711</v>
      </c>
      <c r="U47" s="13">
        <f>+VLOOKUP(B47,'[1]TERMELŐ_11.30.'!$A:$AR,38,FALSE)+VLOOKUP(B47,'[1]TERMELŐ_11.30.'!$A:$AR,39,FALSE)+VLOOKUP(B47,'[1]TERMELŐ_11.30.'!$A:$AR,40,FALSE)+VLOOKUP(B47,'[1]TERMELŐ_11.30.'!$A:$AR,41,FALSE)+VLOOKUP(B47,'[1]TERMELŐ_11.30.'!$A:$AR,42,FALSE)+VLOOKUP(B47,'[1]TERMELŐ_11.30.'!$A:$AR,43,FALSE)+VLOOKUP(B47,'[1]TERMELŐ_11.30.'!$A:$AR,44,FALSE)</f>
        <v>1153.2990547438417</v>
      </c>
      <c r="V47" s="14">
        <f>+IF(VLOOKUP(B47,'[1]TERMELŐ_11.30.'!A:AS,45,FALSE)="","",VLOOKUP(B47,'[1]TERMELŐ_11.30.'!A:AS,45,FALSE))</f>
        <v>47483</v>
      </c>
      <c r="W47" s="14" t="str">
        <f>IF(VLOOKUP(B47,'[1]TERMELŐ_11.30.'!A:AJ,36,FALSE)="","",VLOOKUP(B47,'[1]TERMELŐ_11.30.'!A:AJ,36,FALSE))</f>
        <v/>
      </c>
      <c r="X47" s="10"/>
      <c r="Y47" s="13">
        <f>+VLOOKUP(B47,'[1]TERMELŐ_11.30.'!$A:$BH,53,FALSE)</f>
        <v>0</v>
      </c>
      <c r="Z47" s="13">
        <f>+VLOOKUP(B47,'[1]TERMELŐ_11.30.'!$A:$BH,54,FALSE)+VLOOKUP(B47,'[1]TERMELŐ_11.30.'!$A:$BH,55,FALSE)+VLOOKUP(B47,'[1]TERMELŐ_11.30.'!$A:$BH,56,FALSE)+VLOOKUP(B47,'[1]TERMELŐ_11.30.'!$A:$BH,57,FALSE)+VLOOKUP(B47,'[1]TERMELŐ_11.30.'!$A:$BH,58,FALSE)+VLOOKUP(B47,'[1]TERMELŐ_11.30.'!$A:$BH,59,FALSE)+VLOOKUP(B47,'[1]TERMELŐ_11.30.'!$A:$BH,60,FALSE)</f>
        <v>0</v>
      </c>
      <c r="AA47" s="14" t="str">
        <f>IF(VLOOKUP(B47,'[1]TERMELŐ_11.30.'!A:AZ,51,FALSE)="","",VLOOKUP(B47,'[1]TERMELŐ_11.30.'!A:AZ,51,FALSE))</f>
        <v/>
      </c>
      <c r="AB47" s="14" t="str">
        <f>IF(VLOOKUP(B47,'[1]TERMELŐ_11.30.'!A:AZ,52,FALSE)="","",VLOOKUP(B47,'[1]TERMELŐ_11.30.'!A:AZ,52,FALSE))</f>
        <v/>
      </c>
    </row>
    <row r="48" spans="1:28" x14ac:dyDescent="0.3">
      <c r="A48" s="10" t="str">
        <f>VLOOKUP(VLOOKUP(B48,'[1]TERMELŐ_11.30.'!A:F,6,FALSE),'[1]publikáció segéd tábla'!$A$1:$B$7,2,FALSE)</f>
        <v>MAVIR ZRt.</v>
      </c>
      <c r="B48" s="10">
        <v>112311300048</v>
      </c>
      <c r="C48" s="11">
        <f>+SUMIFS('[1]TERMELŐ_11.30.'!$H:$H,'[1]TERMELŐ_11.30.'!$A:$A,[1]publikáció!$B48,'[1]TERMELŐ_11.30.'!$L:$L,[1]publikáció!C$4)</f>
        <v>0</v>
      </c>
      <c r="D48" s="11">
        <f>+SUMIFS('[1]TERMELŐ_11.30.'!$H:$H,'[1]TERMELŐ_11.30.'!$A:$A,[1]publikáció!$B48,'[1]TERMELŐ_11.30.'!$L:$L,[1]publikáció!D$4)</f>
        <v>48</v>
      </c>
      <c r="E48" s="11">
        <f>+SUMIFS('[1]TERMELŐ_11.30.'!$H:$H,'[1]TERMELŐ_11.30.'!$A:$A,[1]publikáció!$B48,'[1]TERMELŐ_11.30.'!$L:$L,[1]publikáció!E$4)</f>
        <v>0</v>
      </c>
      <c r="F48" s="11">
        <f>+SUMIFS('[1]TERMELŐ_11.30.'!$H:$H,'[1]TERMELŐ_11.30.'!$A:$A,[1]publikáció!$B48,'[1]TERMELŐ_11.30.'!$L:$L,[1]publikáció!F$4)</f>
        <v>0</v>
      </c>
      <c r="G48" s="11">
        <f>+SUMIFS('[1]TERMELŐ_11.30.'!$H:$H,'[1]TERMELŐ_11.30.'!$A:$A,[1]publikáció!$B48,'[1]TERMELŐ_11.30.'!$L:$L,[1]publikáció!G$4)</f>
        <v>0</v>
      </c>
      <c r="H48" s="11">
        <f>+SUMIFS('[1]TERMELŐ_11.30.'!$H:$H,'[1]TERMELŐ_11.30.'!$A:$A,[1]publikáció!$B48,'[1]TERMELŐ_11.30.'!$L:$L,[1]publikáció!H$4)</f>
        <v>0</v>
      </c>
      <c r="I48" s="11">
        <f>+SUMIFS('[1]TERMELŐ_11.30.'!$H:$H,'[1]TERMELŐ_11.30.'!$A:$A,[1]publikáció!$B48,'[1]TERMELŐ_11.30.'!$L:$L,[1]publikáció!I$4)</f>
        <v>0</v>
      </c>
      <c r="J48" s="11">
        <f>+SUMIFS('[1]TERMELŐ_11.30.'!$H:$H,'[1]TERMELŐ_11.30.'!$A:$A,[1]publikáció!$B48,'[1]TERMELŐ_11.30.'!$L:$L,[1]publikáció!J$4)</f>
        <v>0</v>
      </c>
      <c r="K48" s="11" t="str">
        <f>+IF(VLOOKUP(B48,'[1]TERMELŐ_11.30.'!A:U,21,FALSE)="igen","Technológia módosítás",IF(VLOOKUP(B48,'[1]TERMELŐ_11.30.'!A:U,20,FALSE)&lt;&gt;"nem","Ismétlő","Új igény"))</f>
        <v>Új igény</v>
      </c>
      <c r="L48" s="12">
        <f>+_xlfn.MAXIFS('[1]TERMELŐ_11.30.'!$P:$P,'[1]TERMELŐ_11.30.'!$A:$A,[1]publikáció!$B48)</f>
        <v>48</v>
      </c>
      <c r="M48" s="12">
        <f>+_xlfn.MAXIFS('[1]TERMELŐ_11.30.'!$Q:$Q,'[1]TERMELŐ_11.30.'!$A:$A,[1]publikáció!$B48)</f>
        <v>0</v>
      </c>
      <c r="N48" s="10" t="str">
        <f>+IF(VLOOKUP(B48,'[1]TERMELŐ_11.30.'!A:G,7,FALSE)="","",VLOOKUP(B48,'[1]TERMELŐ_11.30.'!A:G,7,FALSE))</f>
        <v/>
      </c>
      <c r="O48" s="10">
        <f>+VLOOKUP(B48,'[1]TERMELŐ_11.30.'!A:I,9,FALSE)</f>
        <v>400</v>
      </c>
      <c r="P48" s="10" t="str">
        <f>+IF(OR(VLOOKUP(B48,'[1]TERMELŐ_11.30.'!A:D,4,FALSE)="elutasított",(VLOOKUP(B48,'[1]TERMELŐ_11.30.'!A:D,4,FALSE)="kiesett")),"igen","nem")</f>
        <v>nem</v>
      </c>
      <c r="Q48" s="10" t="str">
        <f>+_xlfn.IFNA(VLOOKUP(IF(VLOOKUP(B48,'[1]TERMELŐ_11.30.'!A:BQ,69,FALSE)="","",VLOOKUP(B48,'[1]TERMELŐ_11.30.'!A:BQ,69,FALSE)),'[1]publikáció segéd tábla'!$D$1:$E$16,2,FALSE),"")</f>
        <v/>
      </c>
      <c r="R48" s="10" t="str">
        <f>IF(VLOOKUP(B48,'[1]TERMELŐ_11.30.'!A:AT,46,FALSE)="","",VLOOKUP(B48,'[1]TERMELŐ_11.30.'!A:AT,46,FALSE))</f>
        <v>nem</v>
      </c>
      <c r="S48" s="10" t="s">
        <v>34</v>
      </c>
      <c r="T48" s="13">
        <f>+VLOOKUP(B48,'[1]TERMELŐ_11.30.'!$A:$AR,37,FALSE)</f>
        <v>1046.5776572544767</v>
      </c>
      <c r="U48" s="13">
        <f>+VLOOKUP(B48,'[1]TERMELŐ_11.30.'!$A:$AR,38,FALSE)+VLOOKUP(B48,'[1]TERMELŐ_11.30.'!$A:$AR,39,FALSE)+VLOOKUP(B48,'[1]TERMELŐ_11.30.'!$A:$AR,40,FALSE)+VLOOKUP(B48,'[1]TERMELŐ_11.30.'!$A:$AR,41,FALSE)+VLOOKUP(B48,'[1]TERMELŐ_11.30.'!$A:$AR,42,FALSE)+VLOOKUP(B48,'[1]TERMELŐ_11.30.'!$A:$AR,43,FALSE)+VLOOKUP(B48,'[1]TERMELŐ_11.30.'!$A:$AR,44,FALSE)</f>
        <v>1318.0560625643902</v>
      </c>
      <c r="V48" s="14">
        <f>+IF(VLOOKUP(B48,'[1]TERMELŐ_11.30.'!A:AS,45,FALSE)="","",VLOOKUP(B48,'[1]TERMELŐ_11.30.'!A:AS,45,FALSE))</f>
        <v>47483</v>
      </c>
      <c r="W48" s="14" t="str">
        <f>IF(VLOOKUP(B48,'[1]TERMELŐ_11.30.'!A:AJ,36,FALSE)="","",VLOOKUP(B48,'[1]TERMELŐ_11.30.'!A:AJ,36,FALSE))</f>
        <v/>
      </c>
      <c r="X48" s="10"/>
      <c r="Y48" s="13">
        <f>+VLOOKUP(B48,'[1]TERMELŐ_11.30.'!$A:$BH,53,FALSE)</f>
        <v>0</v>
      </c>
      <c r="Z48" s="13">
        <f>+VLOOKUP(B48,'[1]TERMELŐ_11.30.'!$A:$BH,54,FALSE)+VLOOKUP(B48,'[1]TERMELŐ_11.30.'!$A:$BH,55,FALSE)+VLOOKUP(B48,'[1]TERMELŐ_11.30.'!$A:$BH,56,FALSE)+VLOOKUP(B48,'[1]TERMELŐ_11.30.'!$A:$BH,57,FALSE)+VLOOKUP(B48,'[1]TERMELŐ_11.30.'!$A:$BH,58,FALSE)+VLOOKUP(B48,'[1]TERMELŐ_11.30.'!$A:$BH,59,FALSE)+VLOOKUP(B48,'[1]TERMELŐ_11.30.'!$A:$BH,60,FALSE)</f>
        <v>0</v>
      </c>
      <c r="AA48" s="14" t="str">
        <f>IF(VLOOKUP(B48,'[1]TERMELŐ_11.30.'!A:AZ,51,FALSE)="","",VLOOKUP(B48,'[1]TERMELŐ_11.30.'!A:AZ,51,FALSE))</f>
        <v/>
      </c>
      <c r="AB48" s="14" t="str">
        <f>IF(VLOOKUP(B48,'[1]TERMELŐ_11.30.'!A:AZ,52,FALSE)="","",VLOOKUP(B48,'[1]TERMELŐ_11.30.'!A:AZ,52,FALSE))</f>
        <v/>
      </c>
    </row>
    <row r="49" spans="1:28" x14ac:dyDescent="0.3">
      <c r="A49" s="10" t="str">
        <f>VLOOKUP(VLOOKUP(B49,'[1]TERMELŐ_11.30.'!A:F,6,FALSE),'[1]publikáció segéd tábla'!$A$1:$B$7,2,FALSE)</f>
        <v>MAVIR ZRt.</v>
      </c>
      <c r="B49" s="10">
        <v>112311300049</v>
      </c>
      <c r="C49" s="11">
        <f>+SUMIFS('[1]TERMELŐ_11.30.'!$H:$H,'[1]TERMELŐ_11.30.'!$A:$A,[1]publikáció!$B49,'[1]TERMELŐ_11.30.'!$L:$L,[1]publikáció!C$4)</f>
        <v>0</v>
      </c>
      <c r="D49" s="11">
        <f>+SUMIFS('[1]TERMELŐ_11.30.'!$H:$H,'[1]TERMELŐ_11.30.'!$A:$A,[1]publikáció!$B49,'[1]TERMELŐ_11.30.'!$L:$L,[1]publikáció!D$4)</f>
        <v>42</v>
      </c>
      <c r="E49" s="11">
        <f>+SUMIFS('[1]TERMELŐ_11.30.'!$H:$H,'[1]TERMELŐ_11.30.'!$A:$A,[1]publikáció!$B49,'[1]TERMELŐ_11.30.'!$L:$L,[1]publikáció!E$4)</f>
        <v>0</v>
      </c>
      <c r="F49" s="11">
        <f>+SUMIFS('[1]TERMELŐ_11.30.'!$H:$H,'[1]TERMELŐ_11.30.'!$A:$A,[1]publikáció!$B49,'[1]TERMELŐ_11.30.'!$L:$L,[1]publikáció!F$4)</f>
        <v>0</v>
      </c>
      <c r="G49" s="11">
        <f>+SUMIFS('[1]TERMELŐ_11.30.'!$H:$H,'[1]TERMELŐ_11.30.'!$A:$A,[1]publikáció!$B49,'[1]TERMELŐ_11.30.'!$L:$L,[1]publikáció!G$4)</f>
        <v>0</v>
      </c>
      <c r="H49" s="11">
        <f>+SUMIFS('[1]TERMELŐ_11.30.'!$H:$H,'[1]TERMELŐ_11.30.'!$A:$A,[1]publikáció!$B49,'[1]TERMELŐ_11.30.'!$L:$L,[1]publikáció!H$4)</f>
        <v>0</v>
      </c>
      <c r="I49" s="11">
        <f>+SUMIFS('[1]TERMELŐ_11.30.'!$H:$H,'[1]TERMELŐ_11.30.'!$A:$A,[1]publikáció!$B49,'[1]TERMELŐ_11.30.'!$L:$L,[1]publikáció!I$4)</f>
        <v>0</v>
      </c>
      <c r="J49" s="11">
        <f>+SUMIFS('[1]TERMELŐ_11.30.'!$H:$H,'[1]TERMELŐ_11.30.'!$A:$A,[1]publikáció!$B49,'[1]TERMELŐ_11.30.'!$L:$L,[1]publikáció!J$4)</f>
        <v>0</v>
      </c>
      <c r="K49" s="11" t="str">
        <f>+IF(VLOOKUP(B49,'[1]TERMELŐ_11.30.'!A:U,21,FALSE)="igen","Technológia módosítás",IF(VLOOKUP(B49,'[1]TERMELŐ_11.30.'!A:U,20,FALSE)&lt;&gt;"nem","Ismétlő","Új igény"))</f>
        <v>Új igény</v>
      </c>
      <c r="L49" s="12">
        <f>+_xlfn.MAXIFS('[1]TERMELŐ_11.30.'!$P:$P,'[1]TERMELŐ_11.30.'!$A:$A,[1]publikáció!$B49)</f>
        <v>42</v>
      </c>
      <c r="M49" s="12">
        <f>+_xlfn.MAXIFS('[1]TERMELŐ_11.30.'!$Q:$Q,'[1]TERMELŐ_11.30.'!$A:$A,[1]publikáció!$B49)</f>
        <v>0</v>
      </c>
      <c r="N49" s="10" t="str">
        <f>+IF(VLOOKUP(B49,'[1]TERMELŐ_11.30.'!A:G,7,FALSE)="","",VLOOKUP(B49,'[1]TERMELŐ_11.30.'!A:G,7,FALSE))</f>
        <v/>
      </c>
      <c r="O49" s="10">
        <f>+VLOOKUP(B49,'[1]TERMELŐ_11.30.'!A:I,9,FALSE)</f>
        <v>400</v>
      </c>
      <c r="P49" s="10" t="str">
        <f>+IF(OR(VLOOKUP(B49,'[1]TERMELŐ_11.30.'!A:D,4,FALSE)="elutasított",(VLOOKUP(B49,'[1]TERMELŐ_11.30.'!A:D,4,FALSE)="kiesett")),"igen","nem")</f>
        <v>nem</v>
      </c>
      <c r="Q49" s="10" t="str">
        <f>+_xlfn.IFNA(VLOOKUP(IF(VLOOKUP(B49,'[1]TERMELŐ_11.30.'!A:BQ,69,FALSE)="","",VLOOKUP(B49,'[1]TERMELŐ_11.30.'!A:BQ,69,FALSE)),'[1]publikáció segéd tábla'!$D$1:$E$16,2,FALSE),"")</f>
        <v/>
      </c>
      <c r="R49" s="10" t="str">
        <f>IF(VLOOKUP(B49,'[1]TERMELŐ_11.30.'!A:AT,46,FALSE)="","",VLOOKUP(B49,'[1]TERMELŐ_11.30.'!A:AT,46,FALSE))</f>
        <v>nem</v>
      </c>
      <c r="S49" s="10" t="s">
        <v>34</v>
      </c>
      <c r="T49" s="13">
        <f>+VLOOKUP(B49,'[1]TERMELŐ_11.30.'!$A:$AR,37,FALSE)</f>
        <v>915.75545009766711</v>
      </c>
      <c r="U49" s="13">
        <f>+VLOOKUP(B49,'[1]TERMELŐ_11.30.'!$A:$AR,38,FALSE)+VLOOKUP(B49,'[1]TERMELŐ_11.30.'!$A:$AR,39,FALSE)+VLOOKUP(B49,'[1]TERMELŐ_11.30.'!$A:$AR,40,FALSE)+VLOOKUP(B49,'[1]TERMELŐ_11.30.'!$A:$AR,41,FALSE)+VLOOKUP(B49,'[1]TERMELŐ_11.30.'!$A:$AR,42,FALSE)+VLOOKUP(B49,'[1]TERMELŐ_11.30.'!$A:$AR,43,FALSE)+VLOOKUP(B49,'[1]TERMELŐ_11.30.'!$A:$AR,44,FALSE)</f>
        <v>1153.2990547438417</v>
      </c>
      <c r="V49" s="14">
        <f>+IF(VLOOKUP(B49,'[1]TERMELŐ_11.30.'!A:AS,45,FALSE)="","",VLOOKUP(B49,'[1]TERMELŐ_11.30.'!A:AS,45,FALSE))</f>
        <v>47483</v>
      </c>
      <c r="W49" s="14" t="str">
        <f>IF(VLOOKUP(B49,'[1]TERMELŐ_11.30.'!A:AJ,36,FALSE)="","",VLOOKUP(B49,'[1]TERMELŐ_11.30.'!A:AJ,36,FALSE))</f>
        <v/>
      </c>
      <c r="X49" s="10"/>
      <c r="Y49" s="13">
        <f>+VLOOKUP(B49,'[1]TERMELŐ_11.30.'!$A:$BH,53,FALSE)</f>
        <v>0</v>
      </c>
      <c r="Z49" s="13">
        <f>+VLOOKUP(B49,'[1]TERMELŐ_11.30.'!$A:$BH,54,FALSE)+VLOOKUP(B49,'[1]TERMELŐ_11.30.'!$A:$BH,55,FALSE)+VLOOKUP(B49,'[1]TERMELŐ_11.30.'!$A:$BH,56,FALSE)+VLOOKUP(B49,'[1]TERMELŐ_11.30.'!$A:$BH,57,FALSE)+VLOOKUP(B49,'[1]TERMELŐ_11.30.'!$A:$BH,58,FALSE)+VLOOKUP(B49,'[1]TERMELŐ_11.30.'!$A:$BH,59,FALSE)+VLOOKUP(B49,'[1]TERMELŐ_11.30.'!$A:$BH,60,FALSE)</f>
        <v>0</v>
      </c>
      <c r="AA49" s="14" t="str">
        <f>IF(VLOOKUP(B49,'[1]TERMELŐ_11.30.'!A:AZ,51,FALSE)="","",VLOOKUP(B49,'[1]TERMELŐ_11.30.'!A:AZ,51,FALSE))</f>
        <v/>
      </c>
      <c r="AB49" s="14" t="str">
        <f>IF(VLOOKUP(B49,'[1]TERMELŐ_11.30.'!A:AZ,52,FALSE)="","",VLOOKUP(B49,'[1]TERMELŐ_11.30.'!A:AZ,52,FALSE))</f>
        <v/>
      </c>
    </row>
    <row r="50" spans="1:28" x14ac:dyDescent="0.3">
      <c r="A50" s="10" t="str">
        <f>VLOOKUP(VLOOKUP(B50,'[1]TERMELŐ_11.30.'!A:F,6,FALSE),'[1]publikáció segéd tábla'!$A$1:$B$7,2,FALSE)</f>
        <v>MAVIR ZRt.</v>
      </c>
      <c r="B50" s="10">
        <v>112311300050</v>
      </c>
      <c r="C50" s="11">
        <f>+SUMIFS('[1]TERMELŐ_11.30.'!$H:$H,'[1]TERMELŐ_11.30.'!$A:$A,[1]publikáció!$B50,'[1]TERMELŐ_11.30.'!$L:$L,[1]publikáció!C$4)</f>
        <v>0</v>
      </c>
      <c r="D50" s="11">
        <f>+SUMIFS('[1]TERMELŐ_11.30.'!$H:$H,'[1]TERMELŐ_11.30.'!$A:$A,[1]publikáció!$B50,'[1]TERMELŐ_11.30.'!$L:$L,[1]publikáció!D$4)</f>
        <v>36</v>
      </c>
      <c r="E50" s="11">
        <f>+SUMIFS('[1]TERMELŐ_11.30.'!$H:$H,'[1]TERMELŐ_11.30.'!$A:$A,[1]publikáció!$B50,'[1]TERMELŐ_11.30.'!$L:$L,[1]publikáció!E$4)</f>
        <v>0</v>
      </c>
      <c r="F50" s="11">
        <f>+SUMIFS('[1]TERMELŐ_11.30.'!$H:$H,'[1]TERMELŐ_11.30.'!$A:$A,[1]publikáció!$B50,'[1]TERMELŐ_11.30.'!$L:$L,[1]publikáció!F$4)</f>
        <v>0</v>
      </c>
      <c r="G50" s="11">
        <f>+SUMIFS('[1]TERMELŐ_11.30.'!$H:$H,'[1]TERMELŐ_11.30.'!$A:$A,[1]publikáció!$B50,'[1]TERMELŐ_11.30.'!$L:$L,[1]publikáció!G$4)</f>
        <v>0</v>
      </c>
      <c r="H50" s="11">
        <f>+SUMIFS('[1]TERMELŐ_11.30.'!$H:$H,'[1]TERMELŐ_11.30.'!$A:$A,[1]publikáció!$B50,'[1]TERMELŐ_11.30.'!$L:$L,[1]publikáció!H$4)</f>
        <v>0</v>
      </c>
      <c r="I50" s="11">
        <f>+SUMIFS('[1]TERMELŐ_11.30.'!$H:$H,'[1]TERMELŐ_11.30.'!$A:$A,[1]publikáció!$B50,'[1]TERMELŐ_11.30.'!$L:$L,[1]publikáció!I$4)</f>
        <v>0</v>
      </c>
      <c r="J50" s="11">
        <f>+SUMIFS('[1]TERMELŐ_11.30.'!$H:$H,'[1]TERMELŐ_11.30.'!$A:$A,[1]publikáció!$B50,'[1]TERMELŐ_11.30.'!$L:$L,[1]publikáció!J$4)</f>
        <v>0</v>
      </c>
      <c r="K50" s="11" t="str">
        <f>+IF(VLOOKUP(B50,'[1]TERMELŐ_11.30.'!A:U,21,FALSE)="igen","Technológia módosítás",IF(VLOOKUP(B50,'[1]TERMELŐ_11.30.'!A:U,20,FALSE)&lt;&gt;"nem","Ismétlő","Új igény"))</f>
        <v>Új igény</v>
      </c>
      <c r="L50" s="12">
        <f>+_xlfn.MAXIFS('[1]TERMELŐ_11.30.'!$P:$P,'[1]TERMELŐ_11.30.'!$A:$A,[1]publikáció!$B50)</f>
        <v>36</v>
      </c>
      <c r="M50" s="12">
        <f>+_xlfn.MAXIFS('[1]TERMELŐ_11.30.'!$Q:$Q,'[1]TERMELŐ_11.30.'!$A:$A,[1]publikáció!$B50)</f>
        <v>0</v>
      </c>
      <c r="N50" s="10" t="str">
        <f>+IF(VLOOKUP(B50,'[1]TERMELŐ_11.30.'!A:G,7,FALSE)="","",VLOOKUP(B50,'[1]TERMELŐ_11.30.'!A:G,7,FALSE))</f>
        <v/>
      </c>
      <c r="O50" s="10">
        <f>+VLOOKUP(B50,'[1]TERMELŐ_11.30.'!A:I,9,FALSE)</f>
        <v>400</v>
      </c>
      <c r="P50" s="10" t="str">
        <f>+IF(OR(VLOOKUP(B50,'[1]TERMELŐ_11.30.'!A:D,4,FALSE)="elutasított",(VLOOKUP(B50,'[1]TERMELŐ_11.30.'!A:D,4,FALSE)="kiesett")),"igen","nem")</f>
        <v>nem</v>
      </c>
      <c r="Q50" s="10" t="str">
        <f>+_xlfn.IFNA(VLOOKUP(IF(VLOOKUP(B50,'[1]TERMELŐ_11.30.'!A:BQ,69,FALSE)="","",VLOOKUP(B50,'[1]TERMELŐ_11.30.'!A:BQ,69,FALSE)),'[1]publikáció segéd tábla'!$D$1:$E$16,2,FALSE),"")</f>
        <v/>
      </c>
      <c r="R50" s="10" t="str">
        <f>IF(VLOOKUP(B50,'[1]TERMELŐ_11.30.'!A:AT,46,FALSE)="","",VLOOKUP(B50,'[1]TERMELŐ_11.30.'!A:AT,46,FALSE))</f>
        <v>nem</v>
      </c>
      <c r="S50" s="10" t="s">
        <v>34</v>
      </c>
      <c r="T50" s="13">
        <f>+VLOOKUP(B50,'[1]TERMELŐ_11.30.'!$A:$AR,37,FALSE)</f>
        <v>784.93324294085744</v>
      </c>
      <c r="U50" s="13">
        <f>+VLOOKUP(B50,'[1]TERMELŐ_11.30.'!$A:$AR,38,FALSE)+VLOOKUP(B50,'[1]TERMELŐ_11.30.'!$A:$AR,39,FALSE)+VLOOKUP(B50,'[1]TERMELŐ_11.30.'!$A:$AR,40,FALSE)+VLOOKUP(B50,'[1]TERMELŐ_11.30.'!$A:$AR,41,FALSE)+VLOOKUP(B50,'[1]TERMELŐ_11.30.'!$A:$AR,42,FALSE)+VLOOKUP(B50,'[1]TERMELŐ_11.30.'!$A:$AR,43,FALSE)+VLOOKUP(B50,'[1]TERMELŐ_11.30.'!$A:$AR,44,FALSE)</f>
        <v>988.54204692329267</v>
      </c>
      <c r="V50" s="14">
        <f>+IF(VLOOKUP(B50,'[1]TERMELŐ_11.30.'!A:AS,45,FALSE)="","",VLOOKUP(B50,'[1]TERMELŐ_11.30.'!A:AS,45,FALSE))</f>
        <v>47483</v>
      </c>
      <c r="W50" s="14" t="str">
        <f>IF(VLOOKUP(B50,'[1]TERMELŐ_11.30.'!A:AJ,36,FALSE)="","",VLOOKUP(B50,'[1]TERMELŐ_11.30.'!A:AJ,36,FALSE))</f>
        <v/>
      </c>
      <c r="X50" s="10"/>
      <c r="Y50" s="13">
        <f>+VLOOKUP(B50,'[1]TERMELŐ_11.30.'!$A:$BH,53,FALSE)</f>
        <v>0</v>
      </c>
      <c r="Z50" s="13">
        <f>+VLOOKUP(B50,'[1]TERMELŐ_11.30.'!$A:$BH,54,FALSE)+VLOOKUP(B50,'[1]TERMELŐ_11.30.'!$A:$BH,55,FALSE)+VLOOKUP(B50,'[1]TERMELŐ_11.30.'!$A:$BH,56,FALSE)+VLOOKUP(B50,'[1]TERMELŐ_11.30.'!$A:$BH,57,FALSE)+VLOOKUP(B50,'[1]TERMELŐ_11.30.'!$A:$BH,58,FALSE)+VLOOKUP(B50,'[1]TERMELŐ_11.30.'!$A:$BH,59,FALSE)+VLOOKUP(B50,'[1]TERMELŐ_11.30.'!$A:$BH,60,FALSE)</f>
        <v>0</v>
      </c>
      <c r="AA50" s="14" t="str">
        <f>IF(VLOOKUP(B50,'[1]TERMELŐ_11.30.'!A:AZ,51,FALSE)="","",VLOOKUP(B50,'[1]TERMELŐ_11.30.'!A:AZ,51,FALSE))</f>
        <v/>
      </c>
      <c r="AB50" s="14" t="str">
        <f>IF(VLOOKUP(B50,'[1]TERMELŐ_11.30.'!A:AZ,52,FALSE)="","",VLOOKUP(B50,'[1]TERMELŐ_11.30.'!A:AZ,52,FALSE))</f>
        <v/>
      </c>
    </row>
    <row r="51" spans="1:28" x14ac:dyDescent="0.3">
      <c r="A51" s="10" t="str">
        <f>VLOOKUP(VLOOKUP(B51,'[1]TERMELŐ_11.30.'!A:F,6,FALSE),'[1]publikáció segéd tábla'!$A$1:$B$7,2,FALSE)</f>
        <v>MAVIR ZRt.</v>
      </c>
      <c r="B51" s="10">
        <v>112311300051</v>
      </c>
      <c r="C51" s="11">
        <f>+SUMIFS('[1]TERMELŐ_11.30.'!$H:$H,'[1]TERMELŐ_11.30.'!$A:$A,[1]publikáció!$B51,'[1]TERMELŐ_11.30.'!$L:$L,[1]publikáció!C$4)</f>
        <v>0</v>
      </c>
      <c r="D51" s="11">
        <f>+SUMIFS('[1]TERMELŐ_11.30.'!$H:$H,'[1]TERMELŐ_11.30.'!$A:$A,[1]publikáció!$B51,'[1]TERMELŐ_11.30.'!$L:$L,[1]publikáció!D$4)</f>
        <v>49.99</v>
      </c>
      <c r="E51" s="11">
        <f>+SUMIFS('[1]TERMELŐ_11.30.'!$H:$H,'[1]TERMELŐ_11.30.'!$A:$A,[1]publikáció!$B51,'[1]TERMELŐ_11.30.'!$L:$L,[1]publikáció!E$4)</f>
        <v>0</v>
      </c>
      <c r="F51" s="11">
        <f>+SUMIFS('[1]TERMELŐ_11.30.'!$H:$H,'[1]TERMELŐ_11.30.'!$A:$A,[1]publikáció!$B51,'[1]TERMELŐ_11.30.'!$L:$L,[1]publikáció!F$4)</f>
        <v>0</v>
      </c>
      <c r="G51" s="11">
        <f>+SUMIFS('[1]TERMELŐ_11.30.'!$H:$H,'[1]TERMELŐ_11.30.'!$A:$A,[1]publikáció!$B51,'[1]TERMELŐ_11.30.'!$L:$L,[1]publikáció!G$4)</f>
        <v>0</v>
      </c>
      <c r="H51" s="11">
        <f>+SUMIFS('[1]TERMELŐ_11.30.'!$H:$H,'[1]TERMELŐ_11.30.'!$A:$A,[1]publikáció!$B51,'[1]TERMELŐ_11.30.'!$L:$L,[1]publikáció!H$4)</f>
        <v>0</v>
      </c>
      <c r="I51" s="11">
        <f>+SUMIFS('[1]TERMELŐ_11.30.'!$H:$H,'[1]TERMELŐ_11.30.'!$A:$A,[1]publikáció!$B51,'[1]TERMELŐ_11.30.'!$L:$L,[1]publikáció!I$4)</f>
        <v>0</v>
      </c>
      <c r="J51" s="11">
        <f>+SUMIFS('[1]TERMELŐ_11.30.'!$H:$H,'[1]TERMELŐ_11.30.'!$A:$A,[1]publikáció!$B51,'[1]TERMELŐ_11.30.'!$L:$L,[1]publikáció!J$4)</f>
        <v>0</v>
      </c>
      <c r="K51" s="11" t="str">
        <f>+IF(VLOOKUP(B51,'[1]TERMELŐ_11.30.'!A:U,21,FALSE)="igen","Technológia módosítás",IF(VLOOKUP(B51,'[1]TERMELŐ_11.30.'!A:U,20,FALSE)&lt;&gt;"nem","Ismétlő","Új igény"))</f>
        <v>Új igény</v>
      </c>
      <c r="L51" s="12">
        <f>+_xlfn.MAXIFS('[1]TERMELŐ_11.30.'!$P:$P,'[1]TERMELŐ_11.30.'!$A:$A,[1]publikáció!$B51)</f>
        <v>49.99</v>
      </c>
      <c r="M51" s="12">
        <f>+_xlfn.MAXIFS('[1]TERMELŐ_11.30.'!$Q:$Q,'[1]TERMELŐ_11.30.'!$A:$A,[1]publikáció!$B51)</f>
        <v>0.1</v>
      </c>
      <c r="N51" s="10" t="str">
        <f>+IF(VLOOKUP(B51,'[1]TERMELŐ_11.30.'!A:G,7,FALSE)="","",VLOOKUP(B51,'[1]TERMELŐ_11.30.'!A:G,7,FALSE))</f>
        <v/>
      </c>
      <c r="O51" s="10">
        <f>+VLOOKUP(B51,'[1]TERMELŐ_11.30.'!A:I,9,FALSE)</f>
        <v>400</v>
      </c>
      <c r="P51" s="10" t="str">
        <f>+IF(OR(VLOOKUP(B51,'[1]TERMELŐ_11.30.'!A:D,4,FALSE)="elutasított",(VLOOKUP(B51,'[1]TERMELŐ_11.30.'!A:D,4,FALSE)="kiesett")),"igen","nem")</f>
        <v>igen</v>
      </c>
      <c r="Q51" s="10" t="str">
        <f>+_xlfn.IFNA(VLOOKUP(IF(VLOOKUP(B51,'[1]TERMELŐ_11.30.'!A:BQ,69,FALSE)="","",VLOOKUP(B51,'[1]TERMELŐ_11.30.'!A:BQ,69,FALSE)),'[1]publikáció segéd tábla'!$D$1:$E$16,2,FALSE),"")</f>
        <v>54/2024 kormány rendelet</v>
      </c>
      <c r="R51" s="10" t="str">
        <f>IF(VLOOKUP(B51,'[1]TERMELŐ_11.30.'!A:AT,46,FALSE)="","",VLOOKUP(B51,'[1]TERMELŐ_11.30.'!A:AT,46,FALSE))</f>
        <v/>
      </c>
      <c r="S51" s="10"/>
      <c r="T51" s="13">
        <f>+VLOOKUP(B51,'[1]TERMELŐ_11.30.'!$A:$AR,37,FALSE)</f>
        <v>0</v>
      </c>
      <c r="U51" s="13">
        <f>+VLOOKUP(B51,'[1]TERMELŐ_11.30.'!$A:$AR,38,FALSE)+VLOOKUP(B51,'[1]TERMELŐ_11.30.'!$A:$AR,39,FALSE)+VLOOKUP(B51,'[1]TERMELŐ_11.30.'!$A:$AR,40,FALSE)+VLOOKUP(B51,'[1]TERMELŐ_11.30.'!$A:$AR,41,FALSE)+VLOOKUP(B51,'[1]TERMELŐ_11.30.'!$A:$AR,42,FALSE)+VLOOKUP(B51,'[1]TERMELŐ_11.30.'!$A:$AR,43,FALSE)+VLOOKUP(B51,'[1]TERMELŐ_11.30.'!$A:$AR,44,FALSE)</f>
        <v>0</v>
      </c>
      <c r="V51" s="14" t="str">
        <f>+IF(VLOOKUP(B51,'[1]TERMELŐ_11.30.'!A:AS,45,FALSE)="","",VLOOKUP(B51,'[1]TERMELŐ_11.30.'!A:AS,45,FALSE))</f>
        <v/>
      </c>
      <c r="W51" s="14" t="str">
        <f>IF(VLOOKUP(B51,'[1]TERMELŐ_11.30.'!A:AJ,36,FALSE)="","",VLOOKUP(B51,'[1]TERMELŐ_11.30.'!A:AJ,36,FALSE))</f>
        <v/>
      </c>
      <c r="X51" s="10"/>
      <c r="Y51" s="13">
        <f>+VLOOKUP(B51,'[1]TERMELŐ_11.30.'!$A:$BH,53,FALSE)</f>
        <v>0</v>
      </c>
      <c r="Z51" s="13">
        <f>+VLOOKUP(B51,'[1]TERMELŐ_11.30.'!$A:$BH,54,FALSE)+VLOOKUP(B51,'[1]TERMELŐ_11.30.'!$A:$BH,55,FALSE)+VLOOKUP(B51,'[1]TERMELŐ_11.30.'!$A:$BH,56,FALSE)+VLOOKUP(B51,'[1]TERMELŐ_11.30.'!$A:$BH,57,FALSE)+VLOOKUP(B51,'[1]TERMELŐ_11.30.'!$A:$BH,58,FALSE)+VLOOKUP(B51,'[1]TERMELŐ_11.30.'!$A:$BH,59,FALSE)+VLOOKUP(B51,'[1]TERMELŐ_11.30.'!$A:$BH,60,FALSE)</f>
        <v>0</v>
      </c>
      <c r="AA51" s="14" t="str">
        <f>IF(VLOOKUP(B51,'[1]TERMELŐ_11.30.'!A:AZ,51,FALSE)="","",VLOOKUP(B51,'[1]TERMELŐ_11.30.'!A:AZ,51,FALSE))</f>
        <v/>
      </c>
      <c r="AB51" s="14" t="str">
        <f>IF(VLOOKUP(B51,'[1]TERMELŐ_11.30.'!A:AZ,52,FALSE)="","",VLOOKUP(B51,'[1]TERMELŐ_11.30.'!A:AZ,52,FALSE))</f>
        <v/>
      </c>
    </row>
    <row r="52" spans="1:28" x14ac:dyDescent="0.3">
      <c r="A52" s="10" t="str">
        <f>VLOOKUP(VLOOKUP(B52,'[1]TERMELŐ_11.30.'!A:F,6,FALSE),'[1]publikáció segéd tábla'!$A$1:$B$7,2,FALSE)</f>
        <v>MAVIR ZRt.</v>
      </c>
      <c r="B52" s="10">
        <v>112311300052</v>
      </c>
      <c r="C52" s="11">
        <f>+SUMIFS('[1]TERMELŐ_11.30.'!$H:$H,'[1]TERMELŐ_11.30.'!$A:$A,[1]publikáció!$B52,'[1]TERMELŐ_11.30.'!$L:$L,[1]publikáció!C$4)</f>
        <v>0</v>
      </c>
      <c r="D52" s="11">
        <f>+SUMIFS('[1]TERMELŐ_11.30.'!$H:$H,'[1]TERMELŐ_11.30.'!$A:$A,[1]publikáció!$B52,'[1]TERMELŐ_11.30.'!$L:$L,[1]publikáció!D$4)</f>
        <v>49.99</v>
      </c>
      <c r="E52" s="11">
        <f>+SUMIFS('[1]TERMELŐ_11.30.'!$H:$H,'[1]TERMELŐ_11.30.'!$A:$A,[1]publikáció!$B52,'[1]TERMELŐ_11.30.'!$L:$L,[1]publikáció!E$4)</f>
        <v>0</v>
      </c>
      <c r="F52" s="11">
        <f>+SUMIFS('[1]TERMELŐ_11.30.'!$H:$H,'[1]TERMELŐ_11.30.'!$A:$A,[1]publikáció!$B52,'[1]TERMELŐ_11.30.'!$L:$L,[1]publikáció!F$4)</f>
        <v>0</v>
      </c>
      <c r="G52" s="11">
        <f>+SUMIFS('[1]TERMELŐ_11.30.'!$H:$H,'[1]TERMELŐ_11.30.'!$A:$A,[1]publikáció!$B52,'[1]TERMELŐ_11.30.'!$L:$L,[1]publikáció!G$4)</f>
        <v>0</v>
      </c>
      <c r="H52" s="11">
        <f>+SUMIFS('[1]TERMELŐ_11.30.'!$H:$H,'[1]TERMELŐ_11.30.'!$A:$A,[1]publikáció!$B52,'[1]TERMELŐ_11.30.'!$L:$L,[1]publikáció!H$4)</f>
        <v>0</v>
      </c>
      <c r="I52" s="11">
        <f>+SUMIFS('[1]TERMELŐ_11.30.'!$H:$H,'[1]TERMELŐ_11.30.'!$A:$A,[1]publikáció!$B52,'[1]TERMELŐ_11.30.'!$L:$L,[1]publikáció!I$4)</f>
        <v>0</v>
      </c>
      <c r="J52" s="11">
        <f>+SUMIFS('[1]TERMELŐ_11.30.'!$H:$H,'[1]TERMELŐ_11.30.'!$A:$A,[1]publikáció!$B52,'[1]TERMELŐ_11.30.'!$L:$L,[1]publikáció!J$4)</f>
        <v>0</v>
      </c>
      <c r="K52" s="11" t="str">
        <f>+IF(VLOOKUP(B52,'[1]TERMELŐ_11.30.'!A:U,21,FALSE)="igen","Technológia módosítás",IF(VLOOKUP(B52,'[1]TERMELŐ_11.30.'!A:U,20,FALSE)&lt;&gt;"nem","Ismétlő","Új igény"))</f>
        <v>Új igény</v>
      </c>
      <c r="L52" s="12">
        <f>+_xlfn.MAXIFS('[1]TERMELŐ_11.30.'!$P:$P,'[1]TERMELŐ_11.30.'!$A:$A,[1]publikáció!$B52)</f>
        <v>49.99</v>
      </c>
      <c r="M52" s="12">
        <f>+_xlfn.MAXIFS('[1]TERMELŐ_11.30.'!$Q:$Q,'[1]TERMELŐ_11.30.'!$A:$A,[1]publikáció!$B52)</f>
        <v>0.1</v>
      </c>
      <c r="N52" s="10" t="str">
        <f>+IF(VLOOKUP(B52,'[1]TERMELŐ_11.30.'!A:G,7,FALSE)="","",VLOOKUP(B52,'[1]TERMELŐ_11.30.'!A:G,7,FALSE))</f>
        <v/>
      </c>
      <c r="O52" s="10">
        <f>+VLOOKUP(B52,'[1]TERMELŐ_11.30.'!A:I,9,FALSE)</f>
        <v>400</v>
      </c>
      <c r="P52" s="10" t="str">
        <f>+IF(OR(VLOOKUP(B52,'[1]TERMELŐ_11.30.'!A:D,4,FALSE)="elutasított",(VLOOKUP(B52,'[1]TERMELŐ_11.30.'!A:D,4,FALSE)="kiesett")),"igen","nem")</f>
        <v>igen</v>
      </c>
      <c r="Q52" s="10" t="str">
        <f>+_xlfn.IFNA(VLOOKUP(IF(VLOOKUP(B52,'[1]TERMELŐ_11.30.'!A:BQ,69,FALSE)="","",VLOOKUP(B52,'[1]TERMELŐ_11.30.'!A:BQ,69,FALSE)),'[1]publikáció segéd tábla'!$D$1:$E$16,2,FALSE),"")</f>
        <v>54/2024 kormány rendelet</v>
      </c>
      <c r="R52" s="10" t="str">
        <f>IF(VLOOKUP(B52,'[1]TERMELŐ_11.30.'!A:AT,46,FALSE)="","",VLOOKUP(B52,'[1]TERMELŐ_11.30.'!A:AT,46,FALSE))</f>
        <v/>
      </c>
      <c r="S52" s="10"/>
      <c r="T52" s="13">
        <f>+VLOOKUP(B52,'[1]TERMELŐ_11.30.'!$A:$AR,37,FALSE)</f>
        <v>0</v>
      </c>
      <c r="U52" s="13">
        <f>+VLOOKUP(B52,'[1]TERMELŐ_11.30.'!$A:$AR,38,FALSE)+VLOOKUP(B52,'[1]TERMELŐ_11.30.'!$A:$AR,39,FALSE)+VLOOKUP(B52,'[1]TERMELŐ_11.30.'!$A:$AR,40,FALSE)+VLOOKUP(B52,'[1]TERMELŐ_11.30.'!$A:$AR,41,FALSE)+VLOOKUP(B52,'[1]TERMELŐ_11.30.'!$A:$AR,42,FALSE)+VLOOKUP(B52,'[1]TERMELŐ_11.30.'!$A:$AR,43,FALSE)+VLOOKUP(B52,'[1]TERMELŐ_11.30.'!$A:$AR,44,FALSE)</f>
        <v>0</v>
      </c>
      <c r="V52" s="14" t="str">
        <f>+IF(VLOOKUP(B52,'[1]TERMELŐ_11.30.'!A:AS,45,FALSE)="","",VLOOKUP(B52,'[1]TERMELŐ_11.30.'!A:AS,45,FALSE))</f>
        <v/>
      </c>
      <c r="W52" s="14" t="str">
        <f>IF(VLOOKUP(B52,'[1]TERMELŐ_11.30.'!A:AJ,36,FALSE)="","",VLOOKUP(B52,'[1]TERMELŐ_11.30.'!A:AJ,36,FALSE))</f>
        <v/>
      </c>
      <c r="X52" s="10"/>
      <c r="Y52" s="13">
        <f>+VLOOKUP(B52,'[1]TERMELŐ_11.30.'!$A:$BH,53,FALSE)</f>
        <v>0</v>
      </c>
      <c r="Z52" s="13">
        <f>+VLOOKUP(B52,'[1]TERMELŐ_11.30.'!$A:$BH,54,FALSE)+VLOOKUP(B52,'[1]TERMELŐ_11.30.'!$A:$BH,55,FALSE)+VLOOKUP(B52,'[1]TERMELŐ_11.30.'!$A:$BH,56,FALSE)+VLOOKUP(B52,'[1]TERMELŐ_11.30.'!$A:$BH,57,FALSE)+VLOOKUP(B52,'[1]TERMELŐ_11.30.'!$A:$BH,58,FALSE)+VLOOKUP(B52,'[1]TERMELŐ_11.30.'!$A:$BH,59,FALSE)+VLOOKUP(B52,'[1]TERMELŐ_11.30.'!$A:$BH,60,FALSE)</f>
        <v>0</v>
      </c>
      <c r="AA52" s="14" t="str">
        <f>IF(VLOOKUP(B52,'[1]TERMELŐ_11.30.'!A:AZ,51,FALSE)="","",VLOOKUP(B52,'[1]TERMELŐ_11.30.'!A:AZ,51,FALSE))</f>
        <v/>
      </c>
      <c r="AB52" s="14" t="str">
        <f>IF(VLOOKUP(B52,'[1]TERMELŐ_11.30.'!A:AZ,52,FALSE)="","",VLOOKUP(B52,'[1]TERMELŐ_11.30.'!A:AZ,52,FALSE))</f>
        <v/>
      </c>
    </row>
    <row r="53" spans="1:28" x14ac:dyDescent="0.3">
      <c r="A53" s="10" t="str">
        <f>VLOOKUP(VLOOKUP(B53,'[1]TERMELŐ_11.30.'!A:F,6,FALSE),'[1]publikáció segéd tábla'!$A$1:$B$7,2,FALSE)</f>
        <v>MAVIR ZRt.</v>
      </c>
      <c r="B53" s="10">
        <v>112311300053</v>
      </c>
      <c r="C53" s="11">
        <f>+SUMIFS('[1]TERMELŐ_11.30.'!$H:$H,'[1]TERMELŐ_11.30.'!$A:$A,[1]publikáció!$B53,'[1]TERMELŐ_11.30.'!$L:$L,[1]publikáció!C$4)</f>
        <v>0</v>
      </c>
      <c r="D53" s="11">
        <f>+SUMIFS('[1]TERMELŐ_11.30.'!$H:$H,'[1]TERMELŐ_11.30.'!$A:$A,[1]publikáció!$B53,'[1]TERMELŐ_11.30.'!$L:$L,[1]publikáció!D$4)</f>
        <v>49.99</v>
      </c>
      <c r="E53" s="11">
        <f>+SUMIFS('[1]TERMELŐ_11.30.'!$H:$H,'[1]TERMELŐ_11.30.'!$A:$A,[1]publikáció!$B53,'[1]TERMELŐ_11.30.'!$L:$L,[1]publikáció!E$4)</f>
        <v>0</v>
      </c>
      <c r="F53" s="11">
        <f>+SUMIFS('[1]TERMELŐ_11.30.'!$H:$H,'[1]TERMELŐ_11.30.'!$A:$A,[1]publikáció!$B53,'[1]TERMELŐ_11.30.'!$L:$L,[1]publikáció!F$4)</f>
        <v>0</v>
      </c>
      <c r="G53" s="11">
        <f>+SUMIFS('[1]TERMELŐ_11.30.'!$H:$H,'[1]TERMELŐ_11.30.'!$A:$A,[1]publikáció!$B53,'[1]TERMELŐ_11.30.'!$L:$L,[1]publikáció!G$4)</f>
        <v>0</v>
      </c>
      <c r="H53" s="11">
        <f>+SUMIFS('[1]TERMELŐ_11.30.'!$H:$H,'[1]TERMELŐ_11.30.'!$A:$A,[1]publikáció!$B53,'[1]TERMELŐ_11.30.'!$L:$L,[1]publikáció!H$4)</f>
        <v>0</v>
      </c>
      <c r="I53" s="11">
        <f>+SUMIFS('[1]TERMELŐ_11.30.'!$H:$H,'[1]TERMELŐ_11.30.'!$A:$A,[1]publikáció!$B53,'[1]TERMELŐ_11.30.'!$L:$L,[1]publikáció!I$4)</f>
        <v>0</v>
      </c>
      <c r="J53" s="11">
        <f>+SUMIFS('[1]TERMELŐ_11.30.'!$H:$H,'[1]TERMELŐ_11.30.'!$A:$A,[1]publikáció!$B53,'[1]TERMELŐ_11.30.'!$L:$L,[1]publikáció!J$4)</f>
        <v>0</v>
      </c>
      <c r="K53" s="11" t="str">
        <f>+IF(VLOOKUP(B53,'[1]TERMELŐ_11.30.'!A:U,21,FALSE)="igen","Technológia módosítás",IF(VLOOKUP(B53,'[1]TERMELŐ_11.30.'!A:U,20,FALSE)&lt;&gt;"nem","Ismétlő","Új igény"))</f>
        <v>Új igény</v>
      </c>
      <c r="L53" s="12">
        <f>+_xlfn.MAXIFS('[1]TERMELŐ_11.30.'!$P:$P,'[1]TERMELŐ_11.30.'!$A:$A,[1]publikáció!$B53)</f>
        <v>49.99</v>
      </c>
      <c r="M53" s="12">
        <f>+_xlfn.MAXIFS('[1]TERMELŐ_11.30.'!$Q:$Q,'[1]TERMELŐ_11.30.'!$A:$A,[1]publikáció!$B53)</f>
        <v>0.1</v>
      </c>
      <c r="N53" s="10" t="str">
        <f>+IF(VLOOKUP(B53,'[1]TERMELŐ_11.30.'!A:G,7,FALSE)="","",VLOOKUP(B53,'[1]TERMELŐ_11.30.'!A:G,7,FALSE))</f>
        <v/>
      </c>
      <c r="O53" s="10">
        <f>+VLOOKUP(B53,'[1]TERMELŐ_11.30.'!A:I,9,FALSE)</f>
        <v>400</v>
      </c>
      <c r="P53" s="10" t="str">
        <f>+IF(OR(VLOOKUP(B53,'[1]TERMELŐ_11.30.'!A:D,4,FALSE)="elutasított",(VLOOKUP(B53,'[1]TERMELŐ_11.30.'!A:D,4,FALSE)="kiesett")),"igen","nem")</f>
        <v>igen</v>
      </c>
      <c r="Q53" s="10" t="str">
        <f>+_xlfn.IFNA(VLOOKUP(IF(VLOOKUP(B53,'[1]TERMELŐ_11.30.'!A:BQ,69,FALSE)="","",VLOOKUP(B53,'[1]TERMELŐ_11.30.'!A:BQ,69,FALSE)),'[1]publikáció segéd tábla'!$D$1:$E$16,2,FALSE),"")</f>
        <v>54/2024 kormány rendelet</v>
      </c>
      <c r="R53" s="10" t="str">
        <f>IF(VLOOKUP(B53,'[1]TERMELŐ_11.30.'!A:AT,46,FALSE)="","",VLOOKUP(B53,'[1]TERMELŐ_11.30.'!A:AT,46,FALSE))</f>
        <v/>
      </c>
      <c r="S53" s="10"/>
      <c r="T53" s="13">
        <f>+VLOOKUP(B53,'[1]TERMELŐ_11.30.'!$A:$AR,37,FALSE)</f>
        <v>0</v>
      </c>
      <c r="U53" s="13">
        <f>+VLOOKUP(B53,'[1]TERMELŐ_11.30.'!$A:$AR,38,FALSE)+VLOOKUP(B53,'[1]TERMELŐ_11.30.'!$A:$AR,39,FALSE)+VLOOKUP(B53,'[1]TERMELŐ_11.30.'!$A:$AR,40,FALSE)+VLOOKUP(B53,'[1]TERMELŐ_11.30.'!$A:$AR,41,FALSE)+VLOOKUP(B53,'[1]TERMELŐ_11.30.'!$A:$AR,42,FALSE)+VLOOKUP(B53,'[1]TERMELŐ_11.30.'!$A:$AR,43,FALSE)+VLOOKUP(B53,'[1]TERMELŐ_11.30.'!$A:$AR,44,FALSE)</f>
        <v>0</v>
      </c>
      <c r="V53" s="14" t="str">
        <f>+IF(VLOOKUP(B53,'[1]TERMELŐ_11.30.'!A:AS,45,FALSE)="","",VLOOKUP(B53,'[1]TERMELŐ_11.30.'!A:AS,45,FALSE))</f>
        <v/>
      </c>
      <c r="W53" s="14" t="str">
        <f>IF(VLOOKUP(B53,'[1]TERMELŐ_11.30.'!A:AJ,36,FALSE)="","",VLOOKUP(B53,'[1]TERMELŐ_11.30.'!A:AJ,36,FALSE))</f>
        <v/>
      </c>
      <c r="X53" s="10"/>
      <c r="Y53" s="13">
        <f>+VLOOKUP(B53,'[1]TERMELŐ_11.30.'!$A:$BH,53,FALSE)</f>
        <v>0</v>
      </c>
      <c r="Z53" s="13">
        <f>+VLOOKUP(B53,'[1]TERMELŐ_11.30.'!$A:$BH,54,FALSE)+VLOOKUP(B53,'[1]TERMELŐ_11.30.'!$A:$BH,55,FALSE)+VLOOKUP(B53,'[1]TERMELŐ_11.30.'!$A:$BH,56,FALSE)+VLOOKUP(B53,'[1]TERMELŐ_11.30.'!$A:$BH,57,FALSE)+VLOOKUP(B53,'[1]TERMELŐ_11.30.'!$A:$BH,58,FALSE)+VLOOKUP(B53,'[1]TERMELŐ_11.30.'!$A:$BH,59,FALSE)+VLOOKUP(B53,'[1]TERMELŐ_11.30.'!$A:$BH,60,FALSE)</f>
        <v>0</v>
      </c>
      <c r="AA53" s="14" t="str">
        <f>IF(VLOOKUP(B53,'[1]TERMELŐ_11.30.'!A:AZ,51,FALSE)="","",VLOOKUP(B53,'[1]TERMELŐ_11.30.'!A:AZ,51,FALSE))</f>
        <v/>
      </c>
      <c r="AB53" s="14" t="str">
        <f>IF(VLOOKUP(B53,'[1]TERMELŐ_11.30.'!A:AZ,52,FALSE)="","",VLOOKUP(B53,'[1]TERMELŐ_11.30.'!A:AZ,52,FALSE))</f>
        <v/>
      </c>
    </row>
    <row r="54" spans="1:28" x14ac:dyDescent="0.3">
      <c r="A54" s="10" t="str">
        <f>VLOOKUP(VLOOKUP(B54,'[1]TERMELŐ_11.30.'!A:F,6,FALSE),'[1]publikáció segéd tábla'!$A$1:$B$7,2,FALSE)</f>
        <v>MAVIR ZRt.</v>
      </c>
      <c r="B54" s="10">
        <v>112311300054</v>
      </c>
      <c r="C54" s="11">
        <f>+SUMIFS('[1]TERMELŐ_11.30.'!$H:$H,'[1]TERMELŐ_11.30.'!$A:$A,[1]publikáció!$B54,'[1]TERMELŐ_11.30.'!$L:$L,[1]publikáció!C$4)</f>
        <v>0</v>
      </c>
      <c r="D54" s="11">
        <f>+SUMIFS('[1]TERMELŐ_11.30.'!$H:$H,'[1]TERMELŐ_11.30.'!$A:$A,[1]publikáció!$B54,'[1]TERMELŐ_11.30.'!$L:$L,[1]publikáció!D$4)</f>
        <v>49.99</v>
      </c>
      <c r="E54" s="11">
        <f>+SUMIFS('[1]TERMELŐ_11.30.'!$H:$H,'[1]TERMELŐ_11.30.'!$A:$A,[1]publikáció!$B54,'[1]TERMELŐ_11.30.'!$L:$L,[1]publikáció!E$4)</f>
        <v>0</v>
      </c>
      <c r="F54" s="11">
        <f>+SUMIFS('[1]TERMELŐ_11.30.'!$H:$H,'[1]TERMELŐ_11.30.'!$A:$A,[1]publikáció!$B54,'[1]TERMELŐ_11.30.'!$L:$L,[1]publikáció!F$4)</f>
        <v>0</v>
      </c>
      <c r="G54" s="11">
        <f>+SUMIFS('[1]TERMELŐ_11.30.'!$H:$H,'[1]TERMELŐ_11.30.'!$A:$A,[1]publikáció!$B54,'[1]TERMELŐ_11.30.'!$L:$L,[1]publikáció!G$4)</f>
        <v>0</v>
      </c>
      <c r="H54" s="11">
        <f>+SUMIFS('[1]TERMELŐ_11.30.'!$H:$H,'[1]TERMELŐ_11.30.'!$A:$A,[1]publikáció!$B54,'[1]TERMELŐ_11.30.'!$L:$L,[1]publikáció!H$4)</f>
        <v>0</v>
      </c>
      <c r="I54" s="11">
        <f>+SUMIFS('[1]TERMELŐ_11.30.'!$H:$H,'[1]TERMELŐ_11.30.'!$A:$A,[1]publikáció!$B54,'[1]TERMELŐ_11.30.'!$L:$L,[1]publikáció!I$4)</f>
        <v>0</v>
      </c>
      <c r="J54" s="11">
        <f>+SUMIFS('[1]TERMELŐ_11.30.'!$H:$H,'[1]TERMELŐ_11.30.'!$A:$A,[1]publikáció!$B54,'[1]TERMELŐ_11.30.'!$L:$L,[1]publikáció!J$4)</f>
        <v>0</v>
      </c>
      <c r="K54" s="11" t="str">
        <f>+IF(VLOOKUP(B54,'[1]TERMELŐ_11.30.'!A:U,21,FALSE)="igen","Technológia módosítás",IF(VLOOKUP(B54,'[1]TERMELŐ_11.30.'!A:U,20,FALSE)&lt;&gt;"nem","Ismétlő","Új igény"))</f>
        <v>Új igény</v>
      </c>
      <c r="L54" s="12">
        <f>+_xlfn.MAXIFS('[1]TERMELŐ_11.30.'!$P:$P,'[1]TERMELŐ_11.30.'!$A:$A,[1]publikáció!$B54)</f>
        <v>49.99</v>
      </c>
      <c r="M54" s="12">
        <f>+_xlfn.MAXIFS('[1]TERMELŐ_11.30.'!$Q:$Q,'[1]TERMELŐ_11.30.'!$A:$A,[1]publikáció!$B54)</f>
        <v>0.1</v>
      </c>
      <c r="N54" s="10" t="str">
        <f>+IF(VLOOKUP(B54,'[1]TERMELŐ_11.30.'!A:G,7,FALSE)="","",VLOOKUP(B54,'[1]TERMELŐ_11.30.'!A:G,7,FALSE))</f>
        <v/>
      </c>
      <c r="O54" s="10">
        <f>+VLOOKUP(B54,'[1]TERMELŐ_11.30.'!A:I,9,FALSE)</f>
        <v>400</v>
      </c>
      <c r="P54" s="10" t="str">
        <f>+IF(OR(VLOOKUP(B54,'[1]TERMELŐ_11.30.'!A:D,4,FALSE)="elutasított",(VLOOKUP(B54,'[1]TERMELŐ_11.30.'!A:D,4,FALSE)="kiesett")),"igen","nem")</f>
        <v>igen</v>
      </c>
      <c r="Q54" s="10" t="str">
        <f>+_xlfn.IFNA(VLOOKUP(IF(VLOOKUP(B54,'[1]TERMELŐ_11.30.'!A:BQ,69,FALSE)="","",VLOOKUP(B54,'[1]TERMELŐ_11.30.'!A:BQ,69,FALSE)),'[1]publikáció segéd tábla'!$D$1:$E$16,2,FALSE),"")</f>
        <v>54/2024 kormány rendelet</v>
      </c>
      <c r="R54" s="10" t="str">
        <f>IF(VLOOKUP(B54,'[1]TERMELŐ_11.30.'!A:AT,46,FALSE)="","",VLOOKUP(B54,'[1]TERMELŐ_11.30.'!A:AT,46,FALSE))</f>
        <v/>
      </c>
      <c r="S54" s="10"/>
      <c r="T54" s="13">
        <f>+VLOOKUP(B54,'[1]TERMELŐ_11.30.'!$A:$AR,37,FALSE)</f>
        <v>0</v>
      </c>
      <c r="U54" s="13">
        <f>+VLOOKUP(B54,'[1]TERMELŐ_11.30.'!$A:$AR,38,FALSE)+VLOOKUP(B54,'[1]TERMELŐ_11.30.'!$A:$AR,39,FALSE)+VLOOKUP(B54,'[1]TERMELŐ_11.30.'!$A:$AR,40,FALSE)+VLOOKUP(B54,'[1]TERMELŐ_11.30.'!$A:$AR,41,FALSE)+VLOOKUP(B54,'[1]TERMELŐ_11.30.'!$A:$AR,42,FALSE)+VLOOKUP(B54,'[1]TERMELŐ_11.30.'!$A:$AR,43,FALSE)+VLOOKUP(B54,'[1]TERMELŐ_11.30.'!$A:$AR,44,FALSE)</f>
        <v>0</v>
      </c>
      <c r="V54" s="14" t="str">
        <f>+IF(VLOOKUP(B54,'[1]TERMELŐ_11.30.'!A:AS,45,FALSE)="","",VLOOKUP(B54,'[1]TERMELŐ_11.30.'!A:AS,45,FALSE))</f>
        <v/>
      </c>
      <c r="W54" s="14" t="str">
        <f>IF(VLOOKUP(B54,'[1]TERMELŐ_11.30.'!A:AJ,36,FALSE)="","",VLOOKUP(B54,'[1]TERMELŐ_11.30.'!A:AJ,36,FALSE))</f>
        <v/>
      </c>
      <c r="X54" s="10"/>
      <c r="Y54" s="13">
        <f>+VLOOKUP(B54,'[1]TERMELŐ_11.30.'!$A:$BH,53,FALSE)</f>
        <v>0</v>
      </c>
      <c r="Z54" s="13">
        <f>+VLOOKUP(B54,'[1]TERMELŐ_11.30.'!$A:$BH,54,FALSE)+VLOOKUP(B54,'[1]TERMELŐ_11.30.'!$A:$BH,55,FALSE)+VLOOKUP(B54,'[1]TERMELŐ_11.30.'!$A:$BH,56,FALSE)+VLOOKUP(B54,'[1]TERMELŐ_11.30.'!$A:$BH,57,FALSE)+VLOOKUP(B54,'[1]TERMELŐ_11.30.'!$A:$BH,58,FALSE)+VLOOKUP(B54,'[1]TERMELŐ_11.30.'!$A:$BH,59,FALSE)+VLOOKUP(B54,'[1]TERMELŐ_11.30.'!$A:$BH,60,FALSE)</f>
        <v>0</v>
      </c>
      <c r="AA54" s="14" t="str">
        <f>IF(VLOOKUP(B54,'[1]TERMELŐ_11.30.'!A:AZ,51,FALSE)="","",VLOOKUP(B54,'[1]TERMELŐ_11.30.'!A:AZ,51,FALSE))</f>
        <v/>
      </c>
      <c r="AB54" s="14" t="str">
        <f>IF(VLOOKUP(B54,'[1]TERMELŐ_11.30.'!A:AZ,52,FALSE)="","",VLOOKUP(B54,'[1]TERMELŐ_11.30.'!A:AZ,52,FALSE))</f>
        <v/>
      </c>
    </row>
    <row r="55" spans="1:28" x14ac:dyDescent="0.3">
      <c r="A55" s="10" t="str">
        <f>VLOOKUP(VLOOKUP(B55,'[1]TERMELŐ_11.30.'!A:F,6,FALSE),'[1]publikáció segéd tábla'!$A$1:$B$7,2,FALSE)</f>
        <v>MAVIR ZRt.</v>
      </c>
      <c r="B55" s="10">
        <v>112311300055</v>
      </c>
      <c r="C55" s="11">
        <f>+SUMIFS('[1]TERMELŐ_11.30.'!$H:$H,'[1]TERMELŐ_11.30.'!$A:$A,[1]publikáció!$B55,'[1]TERMELŐ_11.30.'!$L:$L,[1]publikáció!C$4)</f>
        <v>0</v>
      </c>
      <c r="D55" s="11">
        <f>+SUMIFS('[1]TERMELŐ_11.30.'!$H:$H,'[1]TERMELŐ_11.30.'!$A:$A,[1]publikáció!$B55,'[1]TERMELŐ_11.30.'!$L:$L,[1]publikáció!D$4)</f>
        <v>49.99</v>
      </c>
      <c r="E55" s="11">
        <f>+SUMIFS('[1]TERMELŐ_11.30.'!$H:$H,'[1]TERMELŐ_11.30.'!$A:$A,[1]publikáció!$B55,'[1]TERMELŐ_11.30.'!$L:$L,[1]publikáció!E$4)</f>
        <v>0</v>
      </c>
      <c r="F55" s="11">
        <f>+SUMIFS('[1]TERMELŐ_11.30.'!$H:$H,'[1]TERMELŐ_11.30.'!$A:$A,[1]publikáció!$B55,'[1]TERMELŐ_11.30.'!$L:$L,[1]publikáció!F$4)</f>
        <v>0</v>
      </c>
      <c r="G55" s="11">
        <f>+SUMIFS('[1]TERMELŐ_11.30.'!$H:$H,'[1]TERMELŐ_11.30.'!$A:$A,[1]publikáció!$B55,'[1]TERMELŐ_11.30.'!$L:$L,[1]publikáció!G$4)</f>
        <v>0</v>
      </c>
      <c r="H55" s="11">
        <f>+SUMIFS('[1]TERMELŐ_11.30.'!$H:$H,'[1]TERMELŐ_11.30.'!$A:$A,[1]publikáció!$B55,'[1]TERMELŐ_11.30.'!$L:$L,[1]publikáció!H$4)</f>
        <v>0</v>
      </c>
      <c r="I55" s="11">
        <f>+SUMIFS('[1]TERMELŐ_11.30.'!$H:$H,'[1]TERMELŐ_11.30.'!$A:$A,[1]publikáció!$B55,'[1]TERMELŐ_11.30.'!$L:$L,[1]publikáció!I$4)</f>
        <v>0</v>
      </c>
      <c r="J55" s="11">
        <f>+SUMIFS('[1]TERMELŐ_11.30.'!$H:$H,'[1]TERMELŐ_11.30.'!$A:$A,[1]publikáció!$B55,'[1]TERMELŐ_11.30.'!$L:$L,[1]publikáció!J$4)</f>
        <v>0</v>
      </c>
      <c r="K55" s="11" t="str">
        <f>+IF(VLOOKUP(B55,'[1]TERMELŐ_11.30.'!A:U,21,FALSE)="igen","Technológia módosítás",IF(VLOOKUP(B55,'[1]TERMELŐ_11.30.'!A:U,20,FALSE)&lt;&gt;"nem","Ismétlő","Új igény"))</f>
        <v>Új igény</v>
      </c>
      <c r="L55" s="12">
        <f>+_xlfn.MAXIFS('[1]TERMELŐ_11.30.'!$P:$P,'[1]TERMELŐ_11.30.'!$A:$A,[1]publikáció!$B55)</f>
        <v>49.99</v>
      </c>
      <c r="M55" s="12">
        <f>+_xlfn.MAXIFS('[1]TERMELŐ_11.30.'!$Q:$Q,'[1]TERMELŐ_11.30.'!$A:$A,[1]publikáció!$B55)</f>
        <v>0.1</v>
      </c>
      <c r="N55" s="10" t="str">
        <f>+IF(VLOOKUP(B55,'[1]TERMELŐ_11.30.'!A:G,7,FALSE)="","",VLOOKUP(B55,'[1]TERMELŐ_11.30.'!A:G,7,FALSE))</f>
        <v/>
      </c>
      <c r="O55" s="10">
        <f>+VLOOKUP(B55,'[1]TERMELŐ_11.30.'!A:I,9,FALSE)</f>
        <v>400</v>
      </c>
      <c r="P55" s="10" t="str">
        <f>+IF(OR(VLOOKUP(B55,'[1]TERMELŐ_11.30.'!A:D,4,FALSE)="elutasított",(VLOOKUP(B55,'[1]TERMELŐ_11.30.'!A:D,4,FALSE)="kiesett")),"igen","nem")</f>
        <v>igen</v>
      </c>
      <c r="Q55" s="10" t="str">
        <f>+_xlfn.IFNA(VLOOKUP(IF(VLOOKUP(B55,'[1]TERMELŐ_11.30.'!A:BQ,69,FALSE)="","",VLOOKUP(B55,'[1]TERMELŐ_11.30.'!A:BQ,69,FALSE)),'[1]publikáció segéd tábla'!$D$1:$E$16,2,FALSE),"")</f>
        <v>54/2024 kormány rendelet</v>
      </c>
      <c r="R55" s="10" t="str">
        <f>IF(VLOOKUP(B55,'[1]TERMELŐ_11.30.'!A:AT,46,FALSE)="","",VLOOKUP(B55,'[1]TERMELŐ_11.30.'!A:AT,46,FALSE))</f>
        <v/>
      </c>
      <c r="S55" s="10"/>
      <c r="T55" s="13">
        <f>+VLOOKUP(B55,'[1]TERMELŐ_11.30.'!$A:$AR,37,FALSE)</f>
        <v>0</v>
      </c>
      <c r="U55" s="13">
        <f>+VLOOKUP(B55,'[1]TERMELŐ_11.30.'!$A:$AR,38,FALSE)+VLOOKUP(B55,'[1]TERMELŐ_11.30.'!$A:$AR,39,FALSE)+VLOOKUP(B55,'[1]TERMELŐ_11.30.'!$A:$AR,40,FALSE)+VLOOKUP(B55,'[1]TERMELŐ_11.30.'!$A:$AR,41,FALSE)+VLOOKUP(B55,'[1]TERMELŐ_11.30.'!$A:$AR,42,FALSE)+VLOOKUP(B55,'[1]TERMELŐ_11.30.'!$A:$AR,43,FALSE)+VLOOKUP(B55,'[1]TERMELŐ_11.30.'!$A:$AR,44,FALSE)</f>
        <v>0</v>
      </c>
      <c r="V55" s="14" t="str">
        <f>+IF(VLOOKUP(B55,'[1]TERMELŐ_11.30.'!A:AS,45,FALSE)="","",VLOOKUP(B55,'[1]TERMELŐ_11.30.'!A:AS,45,FALSE))</f>
        <v/>
      </c>
      <c r="W55" s="14" t="str">
        <f>IF(VLOOKUP(B55,'[1]TERMELŐ_11.30.'!A:AJ,36,FALSE)="","",VLOOKUP(B55,'[1]TERMELŐ_11.30.'!A:AJ,36,FALSE))</f>
        <v/>
      </c>
      <c r="X55" s="10"/>
      <c r="Y55" s="13">
        <f>+VLOOKUP(B55,'[1]TERMELŐ_11.30.'!$A:$BH,53,FALSE)</f>
        <v>0</v>
      </c>
      <c r="Z55" s="13">
        <f>+VLOOKUP(B55,'[1]TERMELŐ_11.30.'!$A:$BH,54,FALSE)+VLOOKUP(B55,'[1]TERMELŐ_11.30.'!$A:$BH,55,FALSE)+VLOOKUP(B55,'[1]TERMELŐ_11.30.'!$A:$BH,56,FALSE)+VLOOKUP(B55,'[1]TERMELŐ_11.30.'!$A:$BH,57,FALSE)+VLOOKUP(B55,'[1]TERMELŐ_11.30.'!$A:$BH,58,FALSE)+VLOOKUP(B55,'[1]TERMELŐ_11.30.'!$A:$BH,59,FALSE)+VLOOKUP(B55,'[1]TERMELŐ_11.30.'!$A:$BH,60,FALSE)</f>
        <v>0</v>
      </c>
      <c r="AA55" s="14" t="str">
        <f>IF(VLOOKUP(B55,'[1]TERMELŐ_11.30.'!A:AZ,51,FALSE)="","",VLOOKUP(B55,'[1]TERMELŐ_11.30.'!A:AZ,51,FALSE))</f>
        <v/>
      </c>
      <c r="AB55" s="14" t="str">
        <f>IF(VLOOKUP(B55,'[1]TERMELŐ_11.30.'!A:AZ,52,FALSE)="","",VLOOKUP(B55,'[1]TERMELŐ_11.30.'!A:AZ,52,FALSE))</f>
        <v/>
      </c>
    </row>
    <row r="56" spans="1:28" x14ac:dyDescent="0.3">
      <c r="A56" s="10" t="str">
        <f>VLOOKUP(VLOOKUP(B56,'[1]TERMELŐ_11.30.'!A:F,6,FALSE),'[1]publikáció segéd tábla'!$A$1:$B$7,2,FALSE)</f>
        <v>MAVIR ZRt.</v>
      </c>
      <c r="B56" s="10">
        <v>112311300056</v>
      </c>
      <c r="C56" s="11">
        <f>+SUMIFS('[1]TERMELŐ_11.30.'!$H:$H,'[1]TERMELŐ_11.30.'!$A:$A,[1]publikáció!$B56,'[1]TERMELŐ_11.30.'!$L:$L,[1]publikáció!C$4)</f>
        <v>0</v>
      </c>
      <c r="D56" s="11">
        <f>+SUMIFS('[1]TERMELŐ_11.30.'!$H:$H,'[1]TERMELŐ_11.30.'!$A:$A,[1]publikáció!$B56,'[1]TERMELŐ_11.30.'!$L:$L,[1]publikáció!D$4)</f>
        <v>30</v>
      </c>
      <c r="E56" s="11">
        <f>+SUMIFS('[1]TERMELŐ_11.30.'!$H:$H,'[1]TERMELŐ_11.30.'!$A:$A,[1]publikáció!$B56,'[1]TERMELŐ_11.30.'!$L:$L,[1]publikáció!E$4)</f>
        <v>0</v>
      </c>
      <c r="F56" s="11">
        <f>+SUMIFS('[1]TERMELŐ_11.30.'!$H:$H,'[1]TERMELŐ_11.30.'!$A:$A,[1]publikáció!$B56,'[1]TERMELŐ_11.30.'!$L:$L,[1]publikáció!F$4)</f>
        <v>0</v>
      </c>
      <c r="G56" s="11">
        <f>+SUMIFS('[1]TERMELŐ_11.30.'!$H:$H,'[1]TERMELŐ_11.30.'!$A:$A,[1]publikáció!$B56,'[1]TERMELŐ_11.30.'!$L:$L,[1]publikáció!G$4)</f>
        <v>0</v>
      </c>
      <c r="H56" s="11">
        <f>+SUMIFS('[1]TERMELŐ_11.30.'!$H:$H,'[1]TERMELŐ_11.30.'!$A:$A,[1]publikáció!$B56,'[1]TERMELŐ_11.30.'!$L:$L,[1]publikáció!H$4)</f>
        <v>0</v>
      </c>
      <c r="I56" s="11">
        <f>+SUMIFS('[1]TERMELŐ_11.30.'!$H:$H,'[1]TERMELŐ_11.30.'!$A:$A,[1]publikáció!$B56,'[1]TERMELŐ_11.30.'!$L:$L,[1]publikáció!I$4)</f>
        <v>0</v>
      </c>
      <c r="J56" s="11">
        <f>+SUMIFS('[1]TERMELŐ_11.30.'!$H:$H,'[1]TERMELŐ_11.30.'!$A:$A,[1]publikáció!$B56,'[1]TERMELŐ_11.30.'!$L:$L,[1]publikáció!J$4)</f>
        <v>0</v>
      </c>
      <c r="K56" s="11" t="str">
        <f>+IF(VLOOKUP(B56,'[1]TERMELŐ_11.30.'!A:U,21,FALSE)="igen","Technológia módosítás",IF(VLOOKUP(B56,'[1]TERMELŐ_11.30.'!A:U,20,FALSE)&lt;&gt;"nem","Ismétlő","Új igény"))</f>
        <v>Új igény</v>
      </c>
      <c r="L56" s="12">
        <f>+_xlfn.MAXIFS('[1]TERMELŐ_11.30.'!$P:$P,'[1]TERMELŐ_11.30.'!$A:$A,[1]publikáció!$B56)</f>
        <v>30</v>
      </c>
      <c r="M56" s="12">
        <f>+_xlfn.MAXIFS('[1]TERMELŐ_11.30.'!$Q:$Q,'[1]TERMELŐ_11.30.'!$A:$A,[1]publikáció!$B56)</f>
        <v>0.1</v>
      </c>
      <c r="N56" s="10" t="str">
        <f>+IF(VLOOKUP(B56,'[1]TERMELŐ_11.30.'!A:G,7,FALSE)="","",VLOOKUP(B56,'[1]TERMELŐ_11.30.'!A:G,7,FALSE))</f>
        <v/>
      </c>
      <c r="O56" s="10">
        <f>+VLOOKUP(B56,'[1]TERMELŐ_11.30.'!A:I,9,FALSE)</f>
        <v>400</v>
      </c>
      <c r="P56" s="10" t="str">
        <f>+IF(OR(VLOOKUP(B56,'[1]TERMELŐ_11.30.'!A:D,4,FALSE)="elutasított",(VLOOKUP(B56,'[1]TERMELŐ_11.30.'!A:D,4,FALSE)="kiesett")),"igen","nem")</f>
        <v>igen</v>
      </c>
      <c r="Q56" s="10" t="str">
        <f>+_xlfn.IFNA(VLOOKUP(IF(VLOOKUP(B56,'[1]TERMELŐ_11.30.'!A:BQ,69,FALSE)="","",VLOOKUP(B56,'[1]TERMELŐ_11.30.'!A:BQ,69,FALSE)),'[1]publikáció segéd tábla'!$D$1:$E$16,2,FALSE),"")</f>
        <v>54/2024 kormány rendelet</v>
      </c>
      <c r="R56" s="10" t="str">
        <f>IF(VLOOKUP(B56,'[1]TERMELŐ_11.30.'!A:AT,46,FALSE)="","",VLOOKUP(B56,'[1]TERMELŐ_11.30.'!A:AT,46,FALSE))</f>
        <v/>
      </c>
      <c r="S56" s="10"/>
      <c r="T56" s="13">
        <f>+VLOOKUP(B56,'[1]TERMELŐ_11.30.'!$A:$AR,37,FALSE)</f>
        <v>0</v>
      </c>
      <c r="U56" s="13">
        <f>+VLOOKUP(B56,'[1]TERMELŐ_11.30.'!$A:$AR,38,FALSE)+VLOOKUP(B56,'[1]TERMELŐ_11.30.'!$A:$AR,39,FALSE)+VLOOKUP(B56,'[1]TERMELŐ_11.30.'!$A:$AR,40,FALSE)+VLOOKUP(B56,'[1]TERMELŐ_11.30.'!$A:$AR,41,FALSE)+VLOOKUP(B56,'[1]TERMELŐ_11.30.'!$A:$AR,42,FALSE)+VLOOKUP(B56,'[1]TERMELŐ_11.30.'!$A:$AR,43,FALSE)+VLOOKUP(B56,'[1]TERMELŐ_11.30.'!$A:$AR,44,FALSE)</f>
        <v>0</v>
      </c>
      <c r="V56" s="14" t="str">
        <f>+IF(VLOOKUP(B56,'[1]TERMELŐ_11.30.'!A:AS,45,FALSE)="","",VLOOKUP(B56,'[1]TERMELŐ_11.30.'!A:AS,45,FALSE))</f>
        <v/>
      </c>
      <c r="W56" s="14" t="str">
        <f>IF(VLOOKUP(B56,'[1]TERMELŐ_11.30.'!A:AJ,36,FALSE)="","",VLOOKUP(B56,'[1]TERMELŐ_11.30.'!A:AJ,36,FALSE))</f>
        <v/>
      </c>
      <c r="X56" s="10"/>
      <c r="Y56" s="13">
        <f>+VLOOKUP(B56,'[1]TERMELŐ_11.30.'!$A:$BH,53,FALSE)</f>
        <v>0</v>
      </c>
      <c r="Z56" s="13">
        <f>+VLOOKUP(B56,'[1]TERMELŐ_11.30.'!$A:$BH,54,FALSE)+VLOOKUP(B56,'[1]TERMELŐ_11.30.'!$A:$BH,55,FALSE)+VLOOKUP(B56,'[1]TERMELŐ_11.30.'!$A:$BH,56,FALSE)+VLOOKUP(B56,'[1]TERMELŐ_11.30.'!$A:$BH,57,FALSE)+VLOOKUP(B56,'[1]TERMELŐ_11.30.'!$A:$BH,58,FALSE)+VLOOKUP(B56,'[1]TERMELŐ_11.30.'!$A:$BH,59,FALSE)+VLOOKUP(B56,'[1]TERMELŐ_11.30.'!$A:$BH,60,FALSE)</f>
        <v>0</v>
      </c>
      <c r="AA56" s="14" t="str">
        <f>IF(VLOOKUP(B56,'[1]TERMELŐ_11.30.'!A:AZ,51,FALSE)="","",VLOOKUP(B56,'[1]TERMELŐ_11.30.'!A:AZ,51,FALSE))</f>
        <v/>
      </c>
      <c r="AB56" s="14" t="str">
        <f>IF(VLOOKUP(B56,'[1]TERMELŐ_11.30.'!A:AZ,52,FALSE)="","",VLOOKUP(B56,'[1]TERMELŐ_11.30.'!A:AZ,52,FALSE))</f>
        <v/>
      </c>
    </row>
    <row r="57" spans="1:28" x14ac:dyDescent="0.3">
      <c r="A57" s="10" t="str">
        <f>VLOOKUP(VLOOKUP(B57,'[1]TERMELŐ_11.30.'!A:F,6,FALSE),'[1]publikáció segéd tábla'!$A$1:$B$7,2,FALSE)</f>
        <v>MAVIR ZRt.</v>
      </c>
      <c r="B57" s="10">
        <v>112311300057</v>
      </c>
      <c r="C57" s="11">
        <f>+SUMIFS('[1]TERMELŐ_11.30.'!$H:$H,'[1]TERMELŐ_11.30.'!$A:$A,[1]publikáció!$B57,'[1]TERMELŐ_11.30.'!$L:$L,[1]publikáció!C$4)</f>
        <v>0</v>
      </c>
      <c r="D57" s="11">
        <f>+SUMIFS('[1]TERMELŐ_11.30.'!$H:$H,'[1]TERMELŐ_11.30.'!$A:$A,[1]publikáció!$B57,'[1]TERMELŐ_11.30.'!$L:$L,[1]publikáció!D$4)</f>
        <v>49</v>
      </c>
      <c r="E57" s="11">
        <f>+SUMIFS('[1]TERMELŐ_11.30.'!$H:$H,'[1]TERMELŐ_11.30.'!$A:$A,[1]publikáció!$B57,'[1]TERMELŐ_11.30.'!$L:$L,[1]publikáció!E$4)</f>
        <v>49</v>
      </c>
      <c r="F57" s="11">
        <f>+SUMIFS('[1]TERMELŐ_11.30.'!$H:$H,'[1]TERMELŐ_11.30.'!$A:$A,[1]publikáció!$B57,'[1]TERMELŐ_11.30.'!$L:$L,[1]publikáció!F$4)</f>
        <v>0</v>
      </c>
      <c r="G57" s="11">
        <f>+SUMIFS('[1]TERMELŐ_11.30.'!$H:$H,'[1]TERMELŐ_11.30.'!$A:$A,[1]publikáció!$B57,'[1]TERMELŐ_11.30.'!$L:$L,[1]publikáció!G$4)</f>
        <v>0</v>
      </c>
      <c r="H57" s="11">
        <f>+SUMIFS('[1]TERMELŐ_11.30.'!$H:$H,'[1]TERMELŐ_11.30.'!$A:$A,[1]publikáció!$B57,'[1]TERMELŐ_11.30.'!$L:$L,[1]publikáció!H$4)</f>
        <v>0</v>
      </c>
      <c r="I57" s="11">
        <f>+SUMIFS('[1]TERMELŐ_11.30.'!$H:$H,'[1]TERMELŐ_11.30.'!$A:$A,[1]publikáció!$B57,'[1]TERMELŐ_11.30.'!$L:$L,[1]publikáció!I$4)</f>
        <v>0</v>
      </c>
      <c r="J57" s="11">
        <f>+SUMIFS('[1]TERMELŐ_11.30.'!$H:$H,'[1]TERMELŐ_11.30.'!$A:$A,[1]publikáció!$B57,'[1]TERMELŐ_11.30.'!$L:$L,[1]publikáció!J$4)</f>
        <v>0</v>
      </c>
      <c r="K57" s="11" t="str">
        <f>+IF(VLOOKUP(B57,'[1]TERMELŐ_11.30.'!A:U,21,FALSE)="igen","Technológia módosítás",IF(VLOOKUP(B57,'[1]TERMELŐ_11.30.'!A:U,20,FALSE)&lt;&gt;"nem","Ismétlő","Új igény"))</f>
        <v>Új igény</v>
      </c>
      <c r="L57" s="12">
        <f>+_xlfn.MAXIFS('[1]TERMELŐ_11.30.'!$P:$P,'[1]TERMELŐ_11.30.'!$A:$A,[1]publikáció!$B57)</f>
        <v>49</v>
      </c>
      <c r="M57" s="12">
        <f>+_xlfn.MAXIFS('[1]TERMELŐ_11.30.'!$Q:$Q,'[1]TERMELŐ_11.30.'!$A:$A,[1]publikáció!$B57)</f>
        <v>49</v>
      </c>
      <c r="N57" s="10" t="str">
        <f>+IF(VLOOKUP(B57,'[1]TERMELŐ_11.30.'!A:G,7,FALSE)="","",VLOOKUP(B57,'[1]TERMELŐ_11.30.'!A:G,7,FALSE))</f>
        <v/>
      </c>
      <c r="O57" s="10">
        <f>+VLOOKUP(B57,'[1]TERMELŐ_11.30.'!A:I,9,FALSE)</f>
        <v>132</v>
      </c>
      <c r="P57" s="10" t="str">
        <f>+IF(OR(VLOOKUP(B57,'[1]TERMELŐ_11.30.'!A:D,4,FALSE)="elutasított",(VLOOKUP(B57,'[1]TERMELŐ_11.30.'!A:D,4,FALSE)="kiesett")),"igen","nem")</f>
        <v>igen</v>
      </c>
      <c r="Q57" s="10" t="str">
        <f>+_xlfn.IFNA(VLOOKUP(IF(VLOOKUP(B57,'[1]TERMELŐ_11.30.'!A:BQ,69,FALSE)="","",VLOOKUP(B57,'[1]TERMELŐ_11.30.'!A:BQ,69,FALSE)),'[1]publikáció segéd tábla'!$D$1:$E$16,2,FALSE),"")</f>
        <v>54/2024 kormány rendelet</v>
      </c>
      <c r="R57" s="10" t="str">
        <f>IF(VLOOKUP(B57,'[1]TERMELŐ_11.30.'!A:AT,46,FALSE)="","",VLOOKUP(B57,'[1]TERMELŐ_11.30.'!A:AT,46,FALSE))</f>
        <v/>
      </c>
      <c r="S57" s="10"/>
      <c r="T57" s="13">
        <f>+VLOOKUP(B57,'[1]TERMELŐ_11.30.'!$A:$AR,37,FALSE)</f>
        <v>0</v>
      </c>
      <c r="U57" s="13">
        <f>+VLOOKUP(B57,'[1]TERMELŐ_11.30.'!$A:$AR,38,FALSE)+VLOOKUP(B57,'[1]TERMELŐ_11.30.'!$A:$AR,39,FALSE)+VLOOKUP(B57,'[1]TERMELŐ_11.30.'!$A:$AR,40,FALSE)+VLOOKUP(B57,'[1]TERMELŐ_11.30.'!$A:$AR,41,FALSE)+VLOOKUP(B57,'[1]TERMELŐ_11.30.'!$A:$AR,42,FALSE)+VLOOKUP(B57,'[1]TERMELŐ_11.30.'!$A:$AR,43,FALSE)+VLOOKUP(B57,'[1]TERMELŐ_11.30.'!$A:$AR,44,FALSE)</f>
        <v>0</v>
      </c>
      <c r="V57" s="14" t="str">
        <f>+IF(VLOOKUP(B57,'[1]TERMELŐ_11.30.'!A:AS,45,FALSE)="","",VLOOKUP(B57,'[1]TERMELŐ_11.30.'!A:AS,45,FALSE))</f>
        <v/>
      </c>
      <c r="W57" s="14" t="str">
        <f>IF(VLOOKUP(B57,'[1]TERMELŐ_11.30.'!A:AJ,36,FALSE)="","",VLOOKUP(B57,'[1]TERMELŐ_11.30.'!A:AJ,36,FALSE))</f>
        <v/>
      </c>
      <c r="X57" s="10"/>
      <c r="Y57" s="13">
        <f>+VLOOKUP(B57,'[1]TERMELŐ_11.30.'!$A:$BH,53,FALSE)</f>
        <v>0</v>
      </c>
      <c r="Z57" s="13">
        <f>+VLOOKUP(B57,'[1]TERMELŐ_11.30.'!$A:$BH,54,FALSE)+VLOOKUP(B57,'[1]TERMELŐ_11.30.'!$A:$BH,55,FALSE)+VLOOKUP(B57,'[1]TERMELŐ_11.30.'!$A:$BH,56,FALSE)+VLOOKUP(B57,'[1]TERMELŐ_11.30.'!$A:$BH,57,FALSE)+VLOOKUP(B57,'[1]TERMELŐ_11.30.'!$A:$BH,58,FALSE)+VLOOKUP(B57,'[1]TERMELŐ_11.30.'!$A:$BH,59,FALSE)+VLOOKUP(B57,'[1]TERMELŐ_11.30.'!$A:$BH,60,FALSE)</f>
        <v>0</v>
      </c>
      <c r="AA57" s="14" t="str">
        <f>IF(VLOOKUP(B57,'[1]TERMELŐ_11.30.'!A:AZ,51,FALSE)="","",VLOOKUP(B57,'[1]TERMELŐ_11.30.'!A:AZ,51,FALSE))</f>
        <v/>
      </c>
      <c r="AB57" s="14" t="str">
        <f>IF(VLOOKUP(B57,'[1]TERMELŐ_11.30.'!A:AZ,52,FALSE)="","",VLOOKUP(B57,'[1]TERMELŐ_11.30.'!A:AZ,52,FALSE))</f>
        <v/>
      </c>
    </row>
    <row r="58" spans="1:28" x14ac:dyDescent="0.3">
      <c r="A58" s="10" t="str">
        <f>VLOOKUP(VLOOKUP(B58,'[1]TERMELŐ_11.30.'!A:F,6,FALSE),'[1]publikáció segéd tábla'!$A$1:$B$7,2,FALSE)</f>
        <v>MAVIR ZRt.</v>
      </c>
      <c r="B58" s="10">
        <v>112311300058</v>
      </c>
      <c r="C58" s="11">
        <f>+SUMIFS('[1]TERMELŐ_11.30.'!$H:$H,'[1]TERMELŐ_11.30.'!$A:$A,[1]publikáció!$B58,'[1]TERMELŐ_11.30.'!$L:$L,[1]publikáció!C$4)</f>
        <v>0</v>
      </c>
      <c r="D58" s="11">
        <f>+SUMIFS('[1]TERMELŐ_11.30.'!$H:$H,'[1]TERMELŐ_11.30.'!$A:$A,[1]publikáció!$B58,'[1]TERMELŐ_11.30.'!$L:$L,[1]publikáció!D$4)</f>
        <v>49</v>
      </c>
      <c r="E58" s="11">
        <f>+SUMIFS('[1]TERMELŐ_11.30.'!$H:$H,'[1]TERMELŐ_11.30.'!$A:$A,[1]publikáció!$B58,'[1]TERMELŐ_11.30.'!$L:$L,[1]publikáció!E$4)</f>
        <v>49</v>
      </c>
      <c r="F58" s="11">
        <f>+SUMIFS('[1]TERMELŐ_11.30.'!$H:$H,'[1]TERMELŐ_11.30.'!$A:$A,[1]publikáció!$B58,'[1]TERMELŐ_11.30.'!$L:$L,[1]publikáció!F$4)</f>
        <v>0</v>
      </c>
      <c r="G58" s="11">
        <f>+SUMIFS('[1]TERMELŐ_11.30.'!$H:$H,'[1]TERMELŐ_11.30.'!$A:$A,[1]publikáció!$B58,'[1]TERMELŐ_11.30.'!$L:$L,[1]publikáció!G$4)</f>
        <v>0</v>
      </c>
      <c r="H58" s="11">
        <f>+SUMIFS('[1]TERMELŐ_11.30.'!$H:$H,'[1]TERMELŐ_11.30.'!$A:$A,[1]publikáció!$B58,'[1]TERMELŐ_11.30.'!$L:$L,[1]publikáció!H$4)</f>
        <v>0</v>
      </c>
      <c r="I58" s="11">
        <f>+SUMIFS('[1]TERMELŐ_11.30.'!$H:$H,'[1]TERMELŐ_11.30.'!$A:$A,[1]publikáció!$B58,'[1]TERMELŐ_11.30.'!$L:$L,[1]publikáció!I$4)</f>
        <v>0</v>
      </c>
      <c r="J58" s="11">
        <f>+SUMIFS('[1]TERMELŐ_11.30.'!$H:$H,'[1]TERMELŐ_11.30.'!$A:$A,[1]publikáció!$B58,'[1]TERMELŐ_11.30.'!$L:$L,[1]publikáció!J$4)</f>
        <v>0</v>
      </c>
      <c r="K58" s="11" t="str">
        <f>+IF(VLOOKUP(B58,'[1]TERMELŐ_11.30.'!A:U,21,FALSE)="igen","Technológia módosítás",IF(VLOOKUP(B58,'[1]TERMELŐ_11.30.'!A:U,20,FALSE)&lt;&gt;"nem","Ismétlő","Új igény"))</f>
        <v>Új igény</v>
      </c>
      <c r="L58" s="12">
        <f>+_xlfn.MAXIFS('[1]TERMELŐ_11.30.'!$P:$P,'[1]TERMELŐ_11.30.'!$A:$A,[1]publikáció!$B58)</f>
        <v>49</v>
      </c>
      <c r="M58" s="12">
        <f>+_xlfn.MAXIFS('[1]TERMELŐ_11.30.'!$Q:$Q,'[1]TERMELŐ_11.30.'!$A:$A,[1]publikáció!$B58)</f>
        <v>49</v>
      </c>
      <c r="N58" s="10" t="str">
        <f>+IF(VLOOKUP(B58,'[1]TERMELŐ_11.30.'!A:G,7,FALSE)="","",VLOOKUP(B58,'[1]TERMELŐ_11.30.'!A:G,7,FALSE))</f>
        <v/>
      </c>
      <c r="O58" s="10">
        <f>+VLOOKUP(B58,'[1]TERMELŐ_11.30.'!A:I,9,FALSE)</f>
        <v>132</v>
      </c>
      <c r="P58" s="10" t="str">
        <f>+IF(OR(VLOOKUP(B58,'[1]TERMELŐ_11.30.'!A:D,4,FALSE)="elutasított",(VLOOKUP(B58,'[1]TERMELŐ_11.30.'!A:D,4,FALSE)="kiesett")),"igen","nem")</f>
        <v>igen</v>
      </c>
      <c r="Q58" s="10" t="str">
        <f>+_xlfn.IFNA(VLOOKUP(IF(VLOOKUP(B58,'[1]TERMELŐ_11.30.'!A:BQ,69,FALSE)="","",VLOOKUP(B58,'[1]TERMELŐ_11.30.'!A:BQ,69,FALSE)),'[1]publikáció segéd tábla'!$D$1:$E$16,2,FALSE),"")</f>
        <v>54/2024 kormány rendelet</v>
      </c>
      <c r="R58" s="10" t="str">
        <f>IF(VLOOKUP(B58,'[1]TERMELŐ_11.30.'!A:AT,46,FALSE)="","",VLOOKUP(B58,'[1]TERMELŐ_11.30.'!A:AT,46,FALSE))</f>
        <v/>
      </c>
      <c r="S58" s="10"/>
      <c r="T58" s="13">
        <f>+VLOOKUP(B58,'[1]TERMELŐ_11.30.'!$A:$AR,37,FALSE)</f>
        <v>0</v>
      </c>
      <c r="U58" s="13">
        <f>+VLOOKUP(B58,'[1]TERMELŐ_11.30.'!$A:$AR,38,FALSE)+VLOOKUP(B58,'[1]TERMELŐ_11.30.'!$A:$AR,39,FALSE)+VLOOKUP(B58,'[1]TERMELŐ_11.30.'!$A:$AR,40,FALSE)+VLOOKUP(B58,'[1]TERMELŐ_11.30.'!$A:$AR,41,FALSE)+VLOOKUP(B58,'[1]TERMELŐ_11.30.'!$A:$AR,42,FALSE)+VLOOKUP(B58,'[1]TERMELŐ_11.30.'!$A:$AR,43,FALSE)+VLOOKUP(B58,'[1]TERMELŐ_11.30.'!$A:$AR,44,FALSE)</f>
        <v>0</v>
      </c>
      <c r="V58" s="14" t="str">
        <f>+IF(VLOOKUP(B58,'[1]TERMELŐ_11.30.'!A:AS,45,FALSE)="","",VLOOKUP(B58,'[1]TERMELŐ_11.30.'!A:AS,45,FALSE))</f>
        <v/>
      </c>
      <c r="W58" s="14" t="str">
        <f>IF(VLOOKUP(B58,'[1]TERMELŐ_11.30.'!A:AJ,36,FALSE)="","",VLOOKUP(B58,'[1]TERMELŐ_11.30.'!A:AJ,36,FALSE))</f>
        <v/>
      </c>
      <c r="X58" s="10"/>
      <c r="Y58" s="13">
        <f>+VLOOKUP(B58,'[1]TERMELŐ_11.30.'!$A:$BH,53,FALSE)</f>
        <v>0</v>
      </c>
      <c r="Z58" s="13">
        <f>+VLOOKUP(B58,'[1]TERMELŐ_11.30.'!$A:$BH,54,FALSE)+VLOOKUP(B58,'[1]TERMELŐ_11.30.'!$A:$BH,55,FALSE)+VLOOKUP(B58,'[1]TERMELŐ_11.30.'!$A:$BH,56,FALSE)+VLOOKUP(B58,'[1]TERMELŐ_11.30.'!$A:$BH,57,FALSE)+VLOOKUP(B58,'[1]TERMELŐ_11.30.'!$A:$BH,58,FALSE)+VLOOKUP(B58,'[1]TERMELŐ_11.30.'!$A:$BH,59,FALSE)+VLOOKUP(B58,'[1]TERMELŐ_11.30.'!$A:$BH,60,FALSE)</f>
        <v>0</v>
      </c>
      <c r="AA58" s="14" t="str">
        <f>IF(VLOOKUP(B58,'[1]TERMELŐ_11.30.'!A:AZ,51,FALSE)="","",VLOOKUP(B58,'[1]TERMELŐ_11.30.'!A:AZ,51,FALSE))</f>
        <v/>
      </c>
      <c r="AB58" s="14" t="str">
        <f>IF(VLOOKUP(B58,'[1]TERMELŐ_11.30.'!A:AZ,52,FALSE)="","",VLOOKUP(B58,'[1]TERMELŐ_11.30.'!A:AZ,52,FALSE))</f>
        <v/>
      </c>
    </row>
    <row r="59" spans="1:28" x14ac:dyDescent="0.3">
      <c r="A59" s="10" t="str">
        <f>VLOOKUP(VLOOKUP(B59,'[1]TERMELŐ_11.30.'!A:F,6,FALSE),'[1]publikáció segéd tábla'!$A$1:$B$7,2,FALSE)</f>
        <v>MAVIR ZRt.</v>
      </c>
      <c r="B59" s="10">
        <v>112311300059</v>
      </c>
      <c r="C59" s="11">
        <f>+SUMIFS('[1]TERMELŐ_11.30.'!$H:$H,'[1]TERMELŐ_11.30.'!$A:$A,[1]publikáció!$B59,'[1]TERMELŐ_11.30.'!$L:$L,[1]publikáció!C$4)</f>
        <v>0</v>
      </c>
      <c r="D59" s="11">
        <f>+SUMIFS('[1]TERMELŐ_11.30.'!$H:$H,'[1]TERMELŐ_11.30.'!$A:$A,[1]publikáció!$B59,'[1]TERMELŐ_11.30.'!$L:$L,[1]publikáció!D$4)</f>
        <v>49</v>
      </c>
      <c r="E59" s="11">
        <f>+SUMIFS('[1]TERMELŐ_11.30.'!$H:$H,'[1]TERMELŐ_11.30.'!$A:$A,[1]publikáció!$B59,'[1]TERMELŐ_11.30.'!$L:$L,[1]publikáció!E$4)</f>
        <v>49</v>
      </c>
      <c r="F59" s="11">
        <f>+SUMIFS('[1]TERMELŐ_11.30.'!$H:$H,'[1]TERMELŐ_11.30.'!$A:$A,[1]publikáció!$B59,'[1]TERMELŐ_11.30.'!$L:$L,[1]publikáció!F$4)</f>
        <v>0</v>
      </c>
      <c r="G59" s="11">
        <f>+SUMIFS('[1]TERMELŐ_11.30.'!$H:$H,'[1]TERMELŐ_11.30.'!$A:$A,[1]publikáció!$B59,'[1]TERMELŐ_11.30.'!$L:$L,[1]publikáció!G$4)</f>
        <v>0</v>
      </c>
      <c r="H59" s="11">
        <f>+SUMIFS('[1]TERMELŐ_11.30.'!$H:$H,'[1]TERMELŐ_11.30.'!$A:$A,[1]publikáció!$B59,'[1]TERMELŐ_11.30.'!$L:$L,[1]publikáció!H$4)</f>
        <v>0</v>
      </c>
      <c r="I59" s="11">
        <f>+SUMIFS('[1]TERMELŐ_11.30.'!$H:$H,'[1]TERMELŐ_11.30.'!$A:$A,[1]publikáció!$B59,'[1]TERMELŐ_11.30.'!$L:$L,[1]publikáció!I$4)</f>
        <v>0</v>
      </c>
      <c r="J59" s="11">
        <f>+SUMIFS('[1]TERMELŐ_11.30.'!$H:$H,'[1]TERMELŐ_11.30.'!$A:$A,[1]publikáció!$B59,'[1]TERMELŐ_11.30.'!$L:$L,[1]publikáció!J$4)</f>
        <v>0</v>
      </c>
      <c r="K59" s="11" t="str">
        <f>+IF(VLOOKUP(B59,'[1]TERMELŐ_11.30.'!A:U,21,FALSE)="igen","Technológia módosítás",IF(VLOOKUP(B59,'[1]TERMELŐ_11.30.'!A:U,20,FALSE)&lt;&gt;"nem","Ismétlő","Új igény"))</f>
        <v>Új igény</v>
      </c>
      <c r="L59" s="12">
        <f>+_xlfn.MAXIFS('[1]TERMELŐ_11.30.'!$P:$P,'[1]TERMELŐ_11.30.'!$A:$A,[1]publikáció!$B59)</f>
        <v>49</v>
      </c>
      <c r="M59" s="12">
        <f>+_xlfn.MAXIFS('[1]TERMELŐ_11.30.'!$Q:$Q,'[1]TERMELŐ_11.30.'!$A:$A,[1]publikáció!$B59)</f>
        <v>49</v>
      </c>
      <c r="N59" s="10" t="str">
        <f>+IF(VLOOKUP(B59,'[1]TERMELŐ_11.30.'!A:G,7,FALSE)="","",VLOOKUP(B59,'[1]TERMELŐ_11.30.'!A:G,7,FALSE))</f>
        <v/>
      </c>
      <c r="O59" s="10">
        <f>+VLOOKUP(B59,'[1]TERMELŐ_11.30.'!A:I,9,FALSE)</f>
        <v>132</v>
      </c>
      <c r="P59" s="10" t="str">
        <f>+IF(OR(VLOOKUP(B59,'[1]TERMELŐ_11.30.'!A:D,4,FALSE)="elutasított",(VLOOKUP(B59,'[1]TERMELŐ_11.30.'!A:D,4,FALSE)="kiesett")),"igen","nem")</f>
        <v>igen</v>
      </c>
      <c r="Q59" s="10" t="str">
        <f>+_xlfn.IFNA(VLOOKUP(IF(VLOOKUP(B59,'[1]TERMELŐ_11.30.'!A:BQ,69,FALSE)="","",VLOOKUP(B59,'[1]TERMELŐ_11.30.'!A:BQ,69,FALSE)),'[1]publikáció segéd tábla'!$D$1:$E$16,2,FALSE),"")</f>
        <v>54/2024 kormány rendelet</v>
      </c>
      <c r="R59" s="10" t="str">
        <f>IF(VLOOKUP(B59,'[1]TERMELŐ_11.30.'!A:AT,46,FALSE)="","",VLOOKUP(B59,'[1]TERMELŐ_11.30.'!A:AT,46,FALSE))</f>
        <v/>
      </c>
      <c r="S59" s="10"/>
      <c r="T59" s="13">
        <f>+VLOOKUP(B59,'[1]TERMELŐ_11.30.'!$A:$AR,37,FALSE)</f>
        <v>0</v>
      </c>
      <c r="U59" s="13">
        <f>+VLOOKUP(B59,'[1]TERMELŐ_11.30.'!$A:$AR,38,FALSE)+VLOOKUP(B59,'[1]TERMELŐ_11.30.'!$A:$AR,39,FALSE)+VLOOKUP(B59,'[1]TERMELŐ_11.30.'!$A:$AR,40,FALSE)+VLOOKUP(B59,'[1]TERMELŐ_11.30.'!$A:$AR,41,FALSE)+VLOOKUP(B59,'[1]TERMELŐ_11.30.'!$A:$AR,42,FALSE)+VLOOKUP(B59,'[1]TERMELŐ_11.30.'!$A:$AR,43,FALSE)+VLOOKUP(B59,'[1]TERMELŐ_11.30.'!$A:$AR,44,FALSE)</f>
        <v>0</v>
      </c>
      <c r="V59" s="14" t="str">
        <f>+IF(VLOOKUP(B59,'[1]TERMELŐ_11.30.'!A:AS,45,FALSE)="","",VLOOKUP(B59,'[1]TERMELŐ_11.30.'!A:AS,45,FALSE))</f>
        <v/>
      </c>
      <c r="W59" s="14" t="str">
        <f>IF(VLOOKUP(B59,'[1]TERMELŐ_11.30.'!A:AJ,36,FALSE)="","",VLOOKUP(B59,'[1]TERMELŐ_11.30.'!A:AJ,36,FALSE))</f>
        <v/>
      </c>
      <c r="X59" s="10"/>
      <c r="Y59" s="13">
        <f>+VLOOKUP(B59,'[1]TERMELŐ_11.30.'!$A:$BH,53,FALSE)</f>
        <v>0</v>
      </c>
      <c r="Z59" s="13">
        <f>+VLOOKUP(B59,'[1]TERMELŐ_11.30.'!$A:$BH,54,FALSE)+VLOOKUP(B59,'[1]TERMELŐ_11.30.'!$A:$BH,55,FALSE)+VLOOKUP(B59,'[1]TERMELŐ_11.30.'!$A:$BH,56,FALSE)+VLOOKUP(B59,'[1]TERMELŐ_11.30.'!$A:$BH,57,FALSE)+VLOOKUP(B59,'[1]TERMELŐ_11.30.'!$A:$BH,58,FALSE)+VLOOKUP(B59,'[1]TERMELŐ_11.30.'!$A:$BH,59,FALSE)+VLOOKUP(B59,'[1]TERMELŐ_11.30.'!$A:$BH,60,FALSE)</f>
        <v>0</v>
      </c>
      <c r="AA59" s="14" t="str">
        <f>IF(VLOOKUP(B59,'[1]TERMELŐ_11.30.'!A:AZ,51,FALSE)="","",VLOOKUP(B59,'[1]TERMELŐ_11.30.'!A:AZ,51,FALSE))</f>
        <v/>
      </c>
      <c r="AB59" s="14" t="str">
        <f>IF(VLOOKUP(B59,'[1]TERMELŐ_11.30.'!A:AZ,52,FALSE)="","",VLOOKUP(B59,'[1]TERMELŐ_11.30.'!A:AZ,52,FALSE))</f>
        <v/>
      </c>
    </row>
    <row r="60" spans="1:28" x14ac:dyDescent="0.3">
      <c r="A60" s="10" t="str">
        <f>VLOOKUP(VLOOKUP(B60,'[1]TERMELŐ_11.30.'!A:F,6,FALSE),'[1]publikáció segéd tábla'!$A$1:$B$7,2,FALSE)</f>
        <v>MAVIR ZRt.</v>
      </c>
      <c r="B60" s="10">
        <v>112311300060</v>
      </c>
      <c r="C60" s="11">
        <f>+SUMIFS('[1]TERMELŐ_11.30.'!$H:$H,'[1]TERMELŐ_11.30.'!$A:$A,[1]publikáció!$B60,'[1]TERMELŐ_11.30.'!$L:$L,[1]publikáció!C$4)</f>
        <v>0</v>
      </c>
      <c r="D60" s="11">
        <f>+SUMIFS('[1]TERMELŐ_11.30.'!$H:$H,'[1]TERMELŐ_11.30.'!$A:$A,[1]publikáció!$B60,'[1]TERMELŐ_11.30.'!$L:$L,[1]publikáció!D$4)</f>
        <v>49</v>
      </c>
      <c r="E60" s="11">
        <f>+SUMIFS('[1]TERMELŐ_11.30.'!$H:$H,'[1]TERMELŐ_11.30.'!$A:$A,[1]publikáció!$B60,'[1]TERMELŐ_11.30.'!$L:$L,[1]publikáció!E$4)</f>
        <v>49</v>
      </c>
      <c r="F60" s="11">
        <f>+SUMIFS('[1]TERMELŐ_11.30.'!$H:$H,'[1]TERMELŐ_11.30.'!$A:$A,[1]publikáció!$B60,'[1]TERMELŐ_11.30.'!$L:$L,[1]publikáció!F$4)</f>
        <v>0</v>
      </c>
      <c r="G60" s="11">
        <f>+SUMIFS('[1]TERMELŐ_11.30.'!$H:$H,'[1]TERMELŐ_11.30.'!$A:$A,[1]publikáció!$B60,'[1]TERMELŐ_11.30.'!$L:$L,[1]publikáció!G$4)</f>
        <v>0</v>
      </c>
      <c r="H60" s="11">
        <f>+SUMIFS('[1]TERMELŐ_11.30.'!$H:$H,'[1]TERMELŐ_11.30.'!$A:$A,[1]publikáció!$B60,'[1]TERMELŐ_11.30.'!$L:$L,[1]publikáció!H$4)</f>
        <v>0</v>
      </c>
      <c r="I60" s="11">
        <f>+SUMIFS('[1]TERMELŐ_11.30.'!$H:$H,'[1]TERMELŐ_11.30.'!$A:$A,[1]publikáció!$B60,'[1]TERMELŐ_11.30.'!$L:$L,[1]publikáció!I$4)</f>
        <v>0</v>
      </c>
      <c r="J60" s="11">
        <f>+SUMIFS('[1]TERMELŐ_11.30.'!$H:$H,'[1]TERMELŐ_11.30.'!$A:$A,[1]publikáció!$B60,'[1]TERMELŐ_11.30.'!$L:$L,[1]publikáció!J$4)</f>
        <v>0</v>
      </c>
      <c r="K60" s="11" t="str">
        <f>+IF(VLOOKUP(B60,'[1]TERMELŐ_11.30.'!A:U,21,FALSE)="igen","Technológia módosítás",IF(VLOOKUP(B60,'[1]TERMELŐ_11.30.'!A:U,20,FALSE)&lt;&gt;"nem","Ismétlő","Új igény"))</f>
        <v>Új igény</v>
      </c>
      <c r="L60" s="12">
        <f>+_xlfn.MAXIFS('[1]TERMELŐ_11.30.'!$P:$P,'[1]TERMELŐ_11.30.'!$A:$A,[1]publikáció!$B60)</f>
        <v>49</v>
      </c>
      <c r="M60" s="12">
        <f>+_xlfn.MAXIFS('[1]TERMELŐ_11.30.'!$Q:$Q,'[1]TERMELŐ_11.30.'!$A:$A,[1]publikáció!$B60)</f>
        <v>49</v>
      </c>
      <c r="N60" s="10" t="str">
        <f>+IF(VLOOKUP(B60,'[1]TERMELŐ_11.30.'!A:G,7,FALSE)="","",VLOOKUP(B60,'[1]TERMELŐ_11.30.'!A:G,7,FALSE))</f>
        <v/>
      </c>
      <c r="O60" s="10">
        <f>+VLOOKUP(B60,'[1]TERMELŐ_11.30.'!A:I,9,FALSE)</f>
        <v>132</v>
      </c>
      <c r="P60" s="10" t="str">
        <f>+IF(OR(VLOOKUP(B60,'[1]TERMELŐ_11.30.'!A:D,4,FALSE)="elutasított",(VLOOKUP(B60,'[1]TERMELŐ_11.30.'!A:D,4,FALSE)="kiesett")),"igen","nem")</f>
        <v>igen</v>
      </c>
      <c r="Q60" s="10" t="str">
        <f>+_xlfn.IFNA(VLOOKUP(IF(VLOOKUP(B60,'[1]TERMELŐ_11.30.'!A:BQ,69,FALSE)="","",VLOOKUP(B60,'[1]TERMELŐ_11.30.'!A:BQ,69,FALSE)),'[1]publikáció segéd tábla'!$D$1:$E$16,2,FALSE),"")</f>
        <v>54/2024 kormány rendelet</v>
      </c>
      <c r="R60" s="10" t="str">
        <f>IF(VLOOKUP(B60,'[1]TERMELŐ_11.30.'!A:AT,46,FALSE)="","",VLOOKUP(B60,'[1]TERMELŐ_11.30.'!A:AT,46,FALSE))</f>
        <v/>
      </c>
      <c r="S60" s="10"/>
      <c r="T60" s="13">
        <f>+VLOOKUP(B60,'[1]TERMELŐ_11.30.'!$A:$AR,37,FALSE)</f>
        <v>0</v>
      </c>
      <c r="U60" s="13">
        <f>+VLOOKUP(B60,'[1]TERMELŐ_11.30.'!$A:$AR,38,FALSE)+VLOOKUP(B60,'[1]TERMELŐ_11.30.'!$A:$AR,39,FALSE)+VLOOKUP(B60,'[1]TERMELŐ_11.30.'!$A:$AR,40,FALSE)+VLOOKUP(B60,'[1]TERMELŐ_11.30.'!$A:$AR,41,FALSE)+VLOOKUP(B60,'[1]TERMELŐ_11.30.'!$A:$AR,42,FALSE)+VLOOKUP(B60,'[1]TERMELŐ_11.30.'!$A:$AR,43,FALSE)+VLOOKUP(B60,'[1]TERMELŐ_11.30.'!$A:$AR,44,FALSE)</f>
        <v>0</v>
      </c>
      <c r="V60" s="14" t="str">
        <f>+IF(VLOOKUP(B60,'[1]TERMELŐ_11.30.'!A:AS,45,FALSE)="","",VLOOKUP(B60,'[1]TERMELŐ_11.30.'!A:AS,45,FALSE))</f>
        <v/>
      </c>
      <c r="W60" s="14" t="str">
        <f>IF(VLOOKUP(B60,'[1]TERMELŐ_11.30.'!A:AJ,36,FALSE)="","",VLOOKUP(B60,'[1]TERMELŐ_11.30.'!A:AJ,36,FALSE))</f>
        <v/>
      </c>
      <c r="X60" s="10"/>
      <c r="Y60" s="13">
        <f>+VLOOKUP(B60,'[1]TERMELŐ_11.30.'!$A:$BH,53,FALSE)</f>
        <v>0</v>
      </c>
      <c r="Z60" s="13">
        <f>+VLOOKUP(B60,'[1]TERMELŐ_11.30.'!$A:$BH,54,FALSE)+VLOOKUP(B60,'[1]TERMELŐ_11.30.'!$A:$BH,55,FALSE)+VLOOKUP(B60,'[1]TERMELŐ_11.30.'!$A:$BH,56,FALSE)+VLOOKUP(B60,'[1]TERMELŐ_11.30.'!$A:$BH,57,FALSE)+VLOOKUP(B60,'[1]TERMELŐ_11.30.'!$A:$BH,58,FALSE)+VLOOKUP(B60,'[1]TERMELŐ_11.30.'!$A:$BH,59,FALSE)+VLOOKUP(B60,'[1]TERMELŐ_11.30.'!$A:$BH,60,FALSE)</f>
        <v>0</v>
      </c>
      <c r="AA60" s="14" t="str">
        <f>IF(VLOOKUP(B60,'[1]TERMELŐ_11.30.'!A:AZ,51,FALSE)="","",VLOOKUP(B60,'[1]TERMELŐ_11.30.'!A:AZ,51,FALSE))</f>
        <v/>
      </c>
      <c r="AB60" s="14" t="str">
        <f>IF(VLOOKUP(B60,'[1]TERMELŐ_11.30.'!A:AZ,52,FALSE)="","",VLOOKUP(B60,'[1]TERMELŐ_11.30.'!A:AZ,52,FALSE))</f>
        <v/>
      </c>
    </row>
    <row r="61" spans="1:28" x14ac:dyDescent="0.3">
      <c r="A61" s="10" t="str">
        <f>VLOOKUP(VLOOKUP(B61,'[1]TERMELŐ_11.30.'!A:F,6,FALSE),'[1]publikáció segéd tábla'!$A$1:$B$7,2,FALSE)</f>
        <v>MAVIR ZRt.</v>
      </c>
      <c r="B61" s="10">
        <v>112311300061</v>
      </c>
      <c r="C61" s="11">
        <f>+SUMIFS('[1]TERMELŐ_11.30.'!$H:$H,'[1]TERMELŐ_11.30.'!$A:$A,[1]publikáció!$B61,'[1]TERMELŐ_11.30.'!$L:$L,[1]publikáció!C$4)</f>
        <v>0</v>
      </c>
      <c r="D61" s="11">
        <f>+SUMIFS('[1]TERMELŐ_11.30.'!$H:$H,'[1]TERMELŐ_11.30.'!$A:$A,[1]publikáció!$B61,'[1]TERMELŐ_11.30.'!$L:$L,[1]publikáció!D$4)</f>
        <v>49</v>
      </c>
      <c r="E61" s="11">
        <f>+SUMIFS('[1]TERMELŐ_11.30.'!$H:$H,'[1]TERMELŐ_11.30.'!$A:$A,[1]publikáció!$B61,'[1]TERMELŐ_11.30.'!$L:$L,[1]publikáció!E$4)</f>
        <v>49</v>
      </c>
      <c r="F61" s="11">
        <f>+SUMIFS('[1]TERMELŐ_11.30.'!$H:$H,'[1]TERMELŐ_11.30.'!$A:$A,[1]publikáció!$B61,'[1]TERMELŐ_11.30.'!$L:$L,[1]publikáció!F$4)</f>
        <v>0</v>
      </c>
      <c r="G61" s="11">
        <f>+SUMIFS('[1]TERMELŐ_11.30.'!$H:$H,'[1]TERMELŐ_11.30.'!$A:$A,[1]publikáció!$B61,'[1]TERMELŐ_11.30.'!$L:$L,[1]publikáció!G$4)</f>
        <v>0</v>
      </c>
      <c r="H61" s="11">
        <f>+SUMIFS('[1]TERMELŐ_11.30.'!$H:$H,'[1]TERMELŐ_11.30.'!$A:$A,[1]publikáció!$B61,'[1]TERMELŐ_11.30.'!$L:$L,[1]publikáció!H$4)</f>
        <v>0</v>
      </c>
      <c r="I61" s="11">
        <f>+SUMIFS('[1]TERMELŐ_11.30.'!$H:$H,'[1]TERMELŐ_11.30.'!$A:$A,[1]publikáció!$B61,'[1]TERMELŐ_11.30.'!$L:$L,[1]publikáció!I$4)</f>
        <v>0</v>
      </c>
      <c r="J61" s="11">
        <f>+SUMIFS('[1]TERMELŐ_11.30.'!$H:$H,'[1]TERMELŐ_11.30.'!$A:$A,[1]publikáció!$B61,'[1]TERMELŐ_11.30.'!$L:$L,[1]publikáció!J$4)</f>
        <v>0</v>
      </c>
      <c r="K61" s="11" t="str">
        <f>+IF(VLOOKUP(B61,'[1]TERMELŐ_11.30.'!A:U,21,FALSE)="igen","Technológia módosítás",IF(VLOOKUP(B61,'[1]TERMELŐ_11.30.'!A:U,20,FALSE)&lt;&gt;"nem","Ismétlő","Új igény"))</f>
        <v>Új igény</v>
      </c>
      <c r="L61" s="12">
        <f>+_xlfn.MAXIFS('[1]TERMELŐ_11.30.'!$P:$P,'[1]TERMELŐ_11.30.'!$A:$A,[1]publikáció!$B61)</f>
        <v>49</v>
      </c>
      <c r="M61" s="12">
        <f>+_xlfn.MAXIFS('[1]TERMELŐ_11.30.'!$Q:$Q,'[1]TERMELŐ_11.30.'!$A:$A,[1]publikáció!$B61)</f>
        <v>49</v>
      </c>
      <c r="N61" s="10" t="str">
        <f>+IF(VLOOKUP(B61,'[1]TERMELŐ_11.30.'!A:G,7,FALSE)="","",VLOOKUP(B61,'[1]TERMELŐ_11.30.'!A:G,7,FALSE))</f>
        <v/>
      </c>
      <c r="O61" s="10">
        <f>+VLOOKUP(B61,'[1]TERMELŐ_11.30.'!A:I,9,FALSE)</f>
        <v>400</v>
      </c>
      <c r="P61" s="10" t="str">
        <f>+IF(OR(VLOOKUP(B61,'[1]TERMELŐ_11.30.'!A:D,4,FALSE)="elutasított",(VLOOKUP(B61,'[1]TERMELŐ_11.30.'!A:D,4,FALSE)="kiesett")),"igen","nem")</f>
        <v>nem</v>
      </c>
      <c r="Q61" s="10" t="str">
        <f>+_xlfn.IFNA(VLOOKUP(IF(VLOOKUP(B61,'[1]TERMELŐ_11.30.'!A:BQ,69,FALSE)="","",VLOOKUP(B61,'[1]TERMELŐ_11.30.'!A:BQ,69,FALSE)),'[1]publikáció segéd tábla'!$D$1:$E$16,2,FALSE),"")</f>
        <v/>
      </c>
      <c r="R61" s="10" t="str">
        <f>IF(VLOOKUP(B61,'[1]TERMELŐ_11.30.'!A:AT,46,FALSE)="","",VLOOKUP(B61,'[1]TERMELŐ_11.30.'!A:AT,46,FALSE))</f>
        <v>igen</v>
      </c>
      <c r="S61" s="10" t="s">
        <v>34</v>
      </c>
      <c r="T61" s="13">
        <f>+VLOOKUP(B61,'[1]TERMELŐ_11.30.'!$A:$AR,37,FALSE)</f>
        <v>1408.4337021972779</v>
      </c>
      <c r="U61" s="13">
        <f>+VLOOKUP(B61,'[1]TERMELŐ_11.30.'!$A:$AR,38,FALSE)+VLOOKUP(B61,'[1]TERMELŐ_11.30.'!$A:$AR,39,FALSE)+VLOOKUP(B61,'[1]TERMELŐ_11.30.'!$A:$AR,40,FALSE)+VLOOKUP(B61,'[1]TERMELŐ_11.30.'!$A:$AR,41,FALSE)+VLOOKUP(B61,'[1]TERMELŐ_11.30.'!$A:$AR,42,FALSE)+VLOOKUP(B61,'[1]TERMELŐ_11.30.'!$A:$AR,43,FALSE)+VLOOKUP(B61,'[1]TERMELŐ_11.30.'!$A:$AR,44,FALSE)</f>
        <v>2186.5069135031144</v>
      </c>
      <c r="V61" s="14">
        <f>+IF(VLOOKUP(B61,'[1]TERMELŐ_11.30.'!A:AS,45,FALSE)="","",VLOOKUP(B61,'[1]TERMELŐ_11.30.'!A:AS,45,FALSE))</f>
        <v>47483</v>
      </c>
      <c r="W61" s="14" t="str">
        <f>IF(VLOOKUP(B61,'[1]TERMELŐ_11.30.'!A:AJ,36,FALSE)="","",VLOOKUP(B61,'[1]TERMELŐ_11.30.'!A:AJ,36,FALSE))</f>
        <v/>
      </c>
      <c r="X61" s="10" t="s">
        <v>34</v>
      </c>
      <c r="Y61" s="13">
        <f>+VLOOKUP(B61,'[1]TERMELŐ_11.30.'!$A:$BH,53,FALSE)</f>
        <v>1413.8909458063802</v>
      </c>
      <c r="Z61" s="13">
        <f>+VLOOKUP(B61,'[1]TERMELŐ_11.30.'!$A:$BH,54,FALSE)+VLOOKUP(B61,'[1]TERMELŐ_11.30.'!$A:$BH,55,FALSE)+VLOOKUP(B61,'[1]TERMELŐ_11.30.'!$A:$BH,56,FALSE)+VLOOKUP(B61,'[1]TERMELŐ_11.30.'!$A:$BH,57,FALSE)+VLOOKUP(B61,'[1]TERMELŐ_11.30.'!$A:$BH,58,FALSE)+VLOOKUP(B61,'[1]TERMELŐ_11.30.'!$A:$BH,59,FALSE)+VLOOKUP(B61,'[1]TERMELŐ_11.30.'!$A:$BH,60,FALSE)</f>
        <v>1912.766004676055</v>
      </c>
      <c r="AA61" s="14">
        <f>IF(VLOOKUP(B61,'[1]TERMELŐ_11.30.'!A:AZ,51,FALSE)="","",VLOOKUP(B61,'[1]TERMELŐ_11.30.'!A:AZ,51,FALSE))</f>
        <v>47483</v>
      </c>
      <c r="AB61" s="14" t="str">
        <f>IF(VLOOKUP(B61,'[1]TERMELŐ_11.30.'!A:AZ,52,FALSE)="","",VLOOKUP(B61,'[1]TERMELŐ_11.30.'!A:AZ,52,FALSE))</f>
        <v/>
      </c>
    </row>
    <row r="62" spans="1:28" x14ac:dyDescent="0.3">
      <c r="A62" s="10" t="str">
        <f>VLOOKUP(VLOOKUP(B62,'[1]TERMELŐ_11.30.'!A:F,6,FALSE),'[1]publikáció segéd tábla'!$A$1:$B$7,2,FALSE)</f>
        <v>MAVIR ZRt.</v>
      </c>
      <c r="B62" s="10">
        <v>112311300062</v>
      </c>
      <c r="C62" s="11">
        <f>+SUMIFS('[1]TERMELŐ_11.30.'!$H:$H,'[1]TERMELŐ_11.30.'!$A:$A,[1]publikáció!$B62,'[1]TERMELŐ_11.30.'!$L:$L,[1]publikáció!C$4)</f>
        <v>0</v>
      </c>
      <c r="D62" s="11">
        <f>+SUMIFS('[1]TERMELŐ_11.30.'!$H:$H,'[1]TERMELŐ_11.30.'!$A:$A,[1]publikáció!$B62,'[1]TERMELŐ_11.30.'!$L:$L,[1]publikáció!D$4)</f>
        <v>49</v>
      </c>
      <c r="E62" s="11">
        <f>+SUMIFS('[1]TERMELŐ_11.30.'!$H:$H,'[1]TERMELŐ_11.30.'!$A:$A,[1]publikáció!$B62,'[1]TERMELŐ_11.30.'!$L:$L,[1]publikáció!E$4)</f>
        <v>49</v>
      </c>
      <c r="F62" s="11">
        <f>+SUMIFS('[1]TERMELŐ_11.30.'!$H:$H,'[1]TERMELŐ_11.30.'!$A:$A,[1]publikáció!$B62,'[1]TERMELŐ_11.30.'!$L:$L,[1]publikáció!F$4)</f>
        <v>0</v>
      </c>
      <c r="G62" s="11">
        <f>+SUMIFS('[1]TERMELŐ_11.30.'!$H:$H,'[1]TERMELŐ_11.30.'!$A:$A,[1]publikáció!$B62,'[1]TERMELŐ_11.30.'!$L:$L,[1]publikáció!G$4)</f>
        <v>0</v>
      </c>
      <c r="H62" s="11">
        <f>+SUMIFS('[1]TERMELŐ_11.30.'!$H:$H,'[1]TERMELŐ_11.30.'!$A:$A,[1]publikáció!$B62,'[1]TERMELŐ_11.30.'!$L:$L,[1]publikáció!H$4)</f>
        <v>0</v>
      </c>
      <c r="I62" s="11">
        <f>+SUMIFS('[1]TERMELŐ_11.30.'!$H:$H,'[1]TERMELŐ_11.30.'!$A:$A,[1]publikáció!$B62,'[1]TERMELŐ_11.30.'!$L:$L,[1]publikáció!I$4)</f>
        <v>0</v>
      </c>
      <c r="J62" s="11">
        <f>+SUMIFS('[1]TERMELŐ_11.30.'!$H:$H,'[1]TERMELŐ_11.30.'!$A:$A,[1]publikáció!$B62,'[1]TERMELŐ_11.30.'!$L:$L,[1]publikáció!J$4)</f>
        <v>0</v>
      </c>
      <c r="K62" s="11" t="str">
        <f>+IF(VLOOKUP(B62,'[1]TERMELŐ_11.30.'!A:U,21,FALSE)="igen","Technológia módosítás",IF(VLOOKUP(B62,'[1]TERMELŐ_11.30.'!A:U,20,FALSE)&lt;&gt;"nem","Ismétlő","Új igény"))</f>
        <v>Új igény</v>
      </c>
      <c r="L62" s="12">
        <f>+_xlfn.MAXIFS('[1]TERMELŐ_11.30.'!$P:$P,'[1]TERMELŐ_11.30.'!$A:$A,[1]publikáció!$B62)</f>
        <v>49</v>
      </c>
      <c r="M62" s="12">
        <f>+_xlfn.MAXIFS('[1]TERMELŐ_11.30.'!$Q:$Q,'[1]TERMELŐ_11.30.'!$A:$A,[1]publikáció!$B62)</f>
        <v>49</v>
      </c>
      <c r="N62" s="10" t="str">
        <f>+IF(VLOOKUP(B62,'[1]TERMELŐ_11.30.'!A:G,7,FALSE)="","",VLOOKUP(B62,'[1]TERMELŐ_11.30.'!A:G,7,FALSE))</f>
        <v/>
      </c>
      <c r="O62" s="10">
        <f>+VLOOKUP(B62,'[1]TERMELŐ_11.30.'!A:I,9,FALSE)</f>
        <v>400</v>
      </c>
      <c r="P62" s="10" t="str">
        <f>+IF(OR(VLOOKUP(B62,'[1]TERMELŐ_11.30.'!A:D,4,FALSE)="elutasított",(VLOOKUP(B62,'[1]TERMELŐ_11.30.'!A:D,4,FALSE)="kiesett")),"igen","nem")</f>
        <v>nem</v>
      </c>
      <c r="Q62" s="10" t="str">
        <f>+_xlfn.IFNA(VLOOKUP(IF(VLOOKUP(B62,'[1]TERMELŐ_11.30.'!A:BQ,69,FALSE)="","",VLOOKUP(B62,'[1]TERMELŐ_11.30.'!A:BQ,69,FALSE)),'[1]publikáció segéd tábla'!$D$1:$E$16,2,FALSE),"")</f>
        <v/>
      </c>
      <c r="R62" s="10" t="str">
        <f>IF(VLOOKUP(B62,'[1]TERMELŐ_11.30.'!A:AT,46,FALSE)="","",VLOOKUP(B62,'[1]TERMELŐ_11.30.'!A:AT,46,FALSE))</f>
        <v>igen</v>
      </c>
      <c r="S62" s="10" t="s">
        <v>34</v>
      </c>
      <c r="T62" s="13">
        <f>+VLOOKUP(B62,'[1]TERMELŐ_11.30.'!$A:$AR,37,FALSE)</f>
        <v>1408.4337021972779</v>
      </c>
      <c r="U62" s="13">
        <f>+VLOOKUP(B62,'[1]TERMELŐ_11.30.'!$A:$AR,38,FALSE)+VLOOKUP(B62,'[1]TERMELŐ_11.30.'!$A:$AR,39,FALSE)+VLOOKUP(B62,'[1]TERMELŐ_11.30.'!$A:$AR,40,FALSE)+VLOOKUP(B62,'[1]TERMELŐ_11.30.'!$A:$AR,41,FALSE)+VLOOKUP(B62,'[1]TERMELŐ_11.30.'!$A:$AR,42,FALSE)+VLOOKUP(B62,'[1]TERMELŐ_11.30.'!$A:$AR,43,FALSE)+VLOOKUP(B62,'[1]TERMELŐ_11.30.'!$A:$AR,44,FALSE)</f>
        <v>2186.5069135031144</v>
      </c>
      <c r="V62" s="14">
        <f>+IF(VLOOKUP(B62,'[1]TERMELŐ_11.30.'!A:AS,45,FALSE)="","",VLOOKUP(B62,'[1]TERMELŐ_11.30.'!A:AS,45,FALSE))</f>
        <v>47483</v>
      </c>
      <c r="W62" s="14" t="str">
        <f>IF(VLOOKUP(B62,'[1]TERMELŐ_11.30.'!A:AJ,36,FALSE)="","",VLOOKUP(B62,'[1]TERMELŐ_11.30.'!A:AJ,36,FALSE))</f>
        <v/>
      </c>
      <c r="X62" s="10" t="s">
        <v>34</v>
      </c>
      <c r="Y62" s="13">
        <f>+VLOOKUP(B62,'[1]TERMELŐ_11.30.'!$A:$BH,53,FALSE)</f>
        <v>1413.8909458063802</v>
      </c>
      <c r="Z62" s="13">
        <f>+VLOOKUP(B62,'[1]TERMELŐ_11.30.'!$A:$BH,54,FALSE)+VLOOKUP(B62,'[1]TERMELŐ_11.30.'!$A:$BH,55,FALSE)+VLOOKUP(B62,'[1]TERMELŐ_11.30.'!$A:$BH,56,FALSE)+VLOOKUP(B62,'[1]TERMELŐ_11.30.'!$A:$BH,57,FALSE)+VLOOKUP(B62,'[1]TERMELŐ_11.30.'!$A:$BH,58,FALSE)+VLOOKUP(B62,'[1]TERMELŐ_11.30.'!$A:$BH,59,FALSE)+VLOOKUP(B62,'[1]TERMELŐ_11.30.'!$A:$BH,60,FALSE)</f>
        <v>1912.766004676055</v>
      </c>
      <c r="AA62" s="14">
        <f>IF(VLOOKUP(B62,'[1]TERMELŐ_11.30.'!A:AZ,51,FALSE)="","",VLOOKUP(B62,'[1]TERMELŐ_11.30.'!A:AZ,51,FALSE))</f>
        <v>47483</v>
      </c>
      <c r="AB62" s="14" t="str">
        <f>IF(VLOOKUP(B62,'[1]TERMELŐ_11.30.'!A:AZ,52,FALSE)="","",VLOOKUP(B62,'[1]TERMELŐ_11.30.'!A:AZ,52,FALSE))</f>
        <v/>
      </c>
    </row>
    <row r="63" spans="1:28" x14ac:dyDescent="0.3">
      <c r="A63" s="10" t="str">
        <f>VLOOKUP(VLOOKUP(B63,'[1]TERMELŐ_11.30.'!A:F,6,FALSE),'[1]publikáció segéd tábla'!$A$1:$B$7,2,FALSE)</f>
        <v>MAVIR ZRt.</v>
      </c>
      <c r="B63" s="10">
        <v>112311300063</v>
      </c>
      <c r="C63" s="11">
        <f>+SUMIFS('[1]TERMELŐ_11.30.'!$H:$H,'[1]TERMELŐ_11.30.'!$A:$A,[1]publikáció!$B63,'[1]TERMELŐ_11.30.'!$L:$L,[1]publikáció!C$4)</f>
        <v>0</v>
      </c>
      <c r="D63" s="11">
        <f>+SUMIFS('[1]TERMELŐ_11.30.'!$H:$H,'[1]TERMELŐ_11.30.'!$A:$A,[1]publikáció!$B63,'[1]TERMELŐ_11.30.'!$L:$L,[1]publikáció!D$4)</f>
        <v>49</v>
      </c>
      <c r="E63" s="11">
        <f>+SUMIFS('[1]TERMELŐ_11.30.'!$H:$H,'[1]TERMELŐ_11.30.'!$A:$A,[1]publikáció!$B63,'[1]TERMELŐ_11.30.'!$L:$L,[1]publikáció!E$4)</f>
        <v>49</v>
      </c>
      <c r="F63" s="11">
        <f>+SUMIFS('[1]TERMELŐ_11.30.'!$H:$H,'[1]TERMELŐ_11.30.'!$A:$A,[1]publikáció!$B63,'[1]TERMELŐ_11.30.'!$L:$L,[1]publikáció!F$4)</f>
        <v>0</v>
      </c>
      <c r="G63" s="11">
        <f>+SUMIFS('[1]TERMELŐ_11.30.'!$H:$H,'[1]TERMELŐ_11.30.'!$A:$A,[1]publikáció!$B63,'[1]TERMELŐ_11.30.'!$L:$L,[1]publikáció!G$4)</f>
        <v>0</v>
      </c>
      <c r="H63" s="11">
        <f>+SUMIFS('[1]TERMELŐ_11.30.'!$H:$H,'[1]TERMELŐ_11.30.'!$A:$A,[1]publikáció!$B63,'[1]TERMELŐ_11.30.'!$L:$L,[1]publikáció!H$4)</f>
        <v>0</v>
      </c>
      <c r="I63" s="11">
        <f>+SUMIFS('[1]TERMELŐ_11.30.'!$H:$H,'[1]TERMELŐ_11.30.'!$A:$A,[1]publikáció!$B63,'[1]TERMELŐ_11.30.'!$L:$L,[1]publikáció!I$4)</f>
        <v>0</v>
      </c>
      <c r="J63" s="11">
        <f>+SUMIFS('[1]TERMELŐ_11.30.'!$H:$H,'[1]TERMELŐ_11.30.'!$A:$A,[1]publikáció!$B63,'[1]TERMELŐ_11.30.'!$L:$L,[1]publikáció!J$4)</f>
        <v>0</v>
      </c>
      <c r="K63" s="11" t="str">
        <f>+IF(VLOOKUP(B63,'[1]TERMELŐ_11.30.'!A:U,21,FALSE)="igen","Technológia módosítás",IF(VLOOKUP(B63,'[1]TERMELŐ_11.30.'!A:U,20,FALSE)&lt;&gt;"nem","Ismétlő","Új igény"))</f>
        <v>Új igény</v>
      </c>
      <c r="L63" s="12">
        <f>+_xlfn.MAXIFS('[1]TERMELŐ_11.30.'!$P:$P,'[1]TERMELŐ_11.30.'!$A:$A,[1]publikáció!$B63)</f>
        <v>49</v>
      </c>
      <c r="M63" s="12">
        <f>+_xlfn.MAXIFS('[1]TERMELŐ_11.30.'!$Q:$Q,'[1]TERMELŐ_11.30.'!$A:$A,[1]publikáció!$B63)</f>
        <v>49</v>
      </c>
      <c r="N63" s="10" t="str">
        <f>+IF(VLOOKUP(B63,'[1]TERMELŐ_11.30.'!A:G,7,FALSE)="","",VLOOKUP(B63,'[1]TERMELŐ_11.30.'!A:G,7,FALSE))</f>
        <v/>
      </c>
      <c r="O63" s="10">
        <f>+VLOOKUP(B63,'[1]TERMELŐ_11.30.'!A:I,9,FALSE)</f>
        <v>400</v>
      </c>
      <c r="P63" s="10" t="str">
        <f>+IF(OR(VLOOKUP(B63,'[1]TERMELŐ_11.30.'!A:D,4,FALSE)="elutasított",(VLOOKUP(B63,'[1]TERMELŐ_11.30.'!A:D,4,FALSE)="kiesett")),"igen","nem")</f>
        <v>nem</v>
      </c>
      <c r="Q63" s="10" t="str">
        <f>+_xlfn.IFNA(VLOOKUP(IF(VLOOKUP(B63,'[1]TERMELŐ_11.30.'!A:BQ,69,FALSE)="","",VLOOKUP(B63,'[1]TERMELŐ_11.30.'!A:BQ,69,FALSE)),'[1]publikáció segéd tábla'!$D$1:$E$16,2,FALSE),"")</f>
        <v/>
      </c>
      <c r="R63" s="10" t="str">
        <f>IF(VLOOKUP(B63,'[1]TERMELŐ_11.30.'!A:AT,46,FALSE)="","",VLOOKUP(B63,'[1]TERMELŐ_11.30.'!A:AT,46,FALSE))</f>
        <v>igen</v>
      </c>
      <c r="S63" s="10" t="s">
        <v>34</v>
      </c>
      <c r="T63" s="13">
        <f>+VLOOKUP(B63,'[1]TERMELŐ_11.30.'!$A:$AR,37,FALSE)</f>
        <v>1408.4337021972779</v>
      </c>
      <c r="U63" s="13">
        <f>+VLOOKUP(B63,'[1]TERMELŐ_11.30.'!$A:$AR,38,FALSE)+VLOOKUP(B63,'[1]TERMELŐ_11.30.'!$A:$AR,39,FALSE)+VLOOKUP(B63,'[1]TERMELŐ_11.30.'!$A:$AR,40,FALSE)+VLOOKUP(B63,'[1]TERMELŐ_11.30.'!$A:$AR,41,FALSE)+VLOOKUP(B63,'[1]TERMELŐ_11.30.'!$A:$AR,42,FALSE)+VLOOKUP(B63,'[1]TERMELŐ_11.30.'!$A:$AR,43,FALSE)+VLOOKUP(B63,'[1]TERMELŐ_11.30.'!$A:$AR,44,FALSE)</f>
        <v>2186.5069135031144</v>
      </c>
      <c r="V63" s="14">
        <f>+IF(VLOOKUP(B63,'[1]TERMELŐ_11.30.'!A:AS,45,FALSE)="","",VLOOKUP(B63,'[1]TERMELŐ_11.30.'!A:AS,45,FALSE))</f>
        <v>47483</v>
      </c>
      <c r="W63" s="14" t="str">
        <f>IF(VLOOKUP(B63,'[1]TERMELŐ_11.30.'!A:AJ,36,FALSE)="","",VLOOKUP(B63,'[1]TERMELŐ_11.30.'!A:AJ,36,FALSE))</f>
        <v/>
      </c>
      <c r="X63" s="10" t="s">
        <v>34</v>
      </c>
      <c r="Y63" s="13">
        <f>+VLOOKUP(B63,'[1]TERMELŐ_11.30.'!$A:$BH,53,FALSE)</f>
        <v>1413.8909458063802</v>
      </c>
      <c r="Z63" s="13">
        <f>+VLOOKUP(B63,'[1]TERMELŐ_11.30.'!$A:$BH,54,FALSE)+VLOOKUP(B63,'[1]TERMELŐ_11.30.'!$A:$BH,55,FALSE)+VLOOKUP(B63,'[1]TERMELŐ_11.30.'!$A:$BH,56,FALSE)+VLOOKUP(B63,'[1]TERMELŐ_11.30.'!$A:$BH,57,FALSE)+VLOOKUP(B63,'[1]TERMELŐ_11.30.'!$A:$BH,58,FALSE)+VLOOKUP(B63,'[1]TERMELŐ_11.30.'!$A:$BH,59,FALSE)+VLOOKUP(B63,'[1]TERMELŐ_11.30.'!$A:$BH,60,FALSE)</f>
        <v>1912.766004676055</v>
      </c>
      <c r="AA63" s="14">
        <f>IF(VLOOKUP(B63,'[1]TERMELŐ_11.30.'!A:AZ,51,FALSE)="","",VLOOKUP(B63,'[1]TERMELŐ_11.30.'!A:AZ,51,FALSE))</f>
        <v>47483</v>
      </c>
      <c r="AB63" s="14" t="str">
        <f>IF(VLOOKUP(B63,'[1]TERMELŐ_11.30.'!A:AZ,52,FALSE)="","",VLOOKUP(B63,'[1]TERMELŐ_11.30.'!A:AZ,52,FALSE))</f>
        <v/>
      </c>
    </row>
    <row r="64" spans="1:28" x14ac:dyDescent="0.3">
      <c r="A64" s="10" t="str">
        <f>VLOOKUP(VLOOKUP(B64,'[1]TERMELŐ_11.30.'!A:F,6,FALSE),'[1]publikáció segéd tábla'!$A$1:$B$7,2,FALSE)</f>
        <v>MAVIR ZRt.</v>
      </c>
      <c r="B64" s="10">
        <v>112311300064</v>
      </c>
      <c r="C64" s="11">
        <f>+SUMIFS('[1]TERMELŐ_11.30.'!$H:$H,'[1]TERMELŐ_11.30.'!$A:$A,[1]publikáció!$B64,'[1]TERMELŐ_11.30.'!$L:$L,[1]publikáció!C$4)</f>
        <v>0</v>
      </c>
      <c r="D64" s="11">
        <f>+SUMIFS('[1]TERMELŐ_11.30.'!$H:$H,'[1]TERMELŐ_11.30.'!$A:$A,[1]publikáció!$B64,'[1]TERMELŐ_11.30.'!$L:$L,[1]publikáció!D$4)</f>
        <v>49</v>
      </c>
      <c r="E64" s="11">
        <f>+SUMIFS('[1]TERMELŐ_11.30.'!$H:$H,'[1]TERMELŐ_11.30.'!$A:$A,[1]publikáció!$B64,'[1]TERMELŐ_11.30.'!$L:$L,[1]publikáció!E$4)</f>
        <v>49</v>
      </c>
      <c r="F64" s="11">
        <f>+SUMIFS('[1]TERMELŐ_11.30.'!$H:$H,'[1]TERMELŐ_11.30.'!$A:$A,[1]publikáció!$B64,'[1]TERMELŐ_11.30.'!$L:$L,[1]publikáció!F$4)</f>
        <v>0</v>
      </c>
      <c r="G64" s="11">
        <f>+SUMIFS('[1]TERMELŐ_11.30.'!$H:$H,'[1]TERMELŐ_11.30.'!$A:$A,[1]publikáció!$B64,'[1]TERMELŐ_11.30.'!$L:$L,[1]publikáció!G$4)</f>
        <v>0</v>
      </c>
      <c r="H64" s="11">
        <f>+SUMIFS('[1]TERMELŐ_11.30.'!$H:$H,'[1]TERMELŐ_11.30.'!$A:$A,[1]publikáció!$B64,'[1]TERMELŐ_11.30.'!$L:$L,[1]publikáció!H$4)</f>
        <v>0</v>
      </c>
      <c r="I64" s="11">
        <f>+SUMIFS('[1]TERMELŐ_11.30.'!$H:$H,'[1]TERMELŐ_11.30.'!$A:$A,[1]publikáció!$B64,'[1]TERMELŐ_11.30.'!$L:$L,[1]publikáció!I$4)</f>
        <v>0</v>
      </c>
      <c r="J64" s="11">
        <f>+SUMIFS('[1]TERMELŐ_11.30.'!$H:$H,'[1]TERMELŐ_11.30.'!$A:$A,[1]publikáció!$B64,'[1]TERMELŐ_11.30.'!$L:$L,[1]publikáció!J$4)</f>
        <v>0</v>
      </c>
      <c r="K64" s="11" t="str">
        <f>+IF(VLOOKUP(B64,'[1]TERMELŐ_11.30.'!A:U,21,FALSE)="igen","Technológia módosítás",IF(VLOOKUP(B64,'[1]TERMELŐ_11.30.'!A:U,20,FALSE)&lt;&gt;"nem","Ismétlő","Új igény"))</f>
        <v>Új igény</v>
      </c>
      <c r="L64" s="12">
        <f>+_xlfn.MAXIFS('[1]TERMELŐ_11.30.'!$P:$P,'[1]TERMELŐ_11.30.'!$A:$A,[1]publikáció!$B64)</f>
        <v>49</v>
      </c>
      <c r="M64" s="12">
        <f>+_xlfn.MAXIFS('[1]TERMELŐ_11.30.'!$Q:$Q,'[1]TERMELŐ_11.30.'!$A:$A,[1]publikáció!$B64)</f>
        <v>49</v>
      </c>
      <c r="N64" s="10" t="str">
        <f>+IF(VLOOKUP(B64,'[1]TERMELŐ_11.30.'!A:G,7,FALSE)="","",VLOOKUP(B64,'[1]TERMELŐ_11.30.'!A:G,7,FALSE))</f>
        <v/>
      </c>
      <c r="O64" s="10">
        <f>+VLOOKUP(B64,'[1]TERMELŐ_11.30.'!A:I,9,FALSE)</f>
        <v>400</v>
      </c>
      <c r="P64" s="10" t="str">
        <f>+IF(OR(VLOOKUP(B64,'[1]TERMELŐ_11.30.'!A:D,4,FALSE)="elutasított",(VLOOKUP(B64,'[1]TERMELŐ_11.30.'!A:D,4,FALSE)="kiesett")),"igen","nem")</f>
        <v>nem</v>
      </c>
      <c r="Q64" s="10" t="str">
        <f>+_xlfn.IFNA(VLOOKUP(IF(VLOOKUP(B64,'[1]TERMELŐ_11.30.'!A:BQ,69,FALSE)="","",VLOOKUP(B64,'[1]TERMELŐ_11.30.'!A:BQ,69,FALSE)),'[1]publikáció segéd tábla'!$D$1:$E$16,2,FALSE),"")</f>
        <v/>
      </c>
      <c r="R64" s="10" t="str">
        <f>IF(VLOOKUP(B64,'[1]TERMELŐ_11.30.'!A:AT,46,FALSE)="","",VLOOKUP(B64,'[1]TERMELŐ_11.30.'!A:AT,46,FALSE))</f>
        <v>igen</v>
      </c>
      <c r="S64" s="10" t="s">
        <v>34</v>
      </c>
      <c r="T64" s="13">
        <f>+VLOOKUP(B64,'[1]TERMELŐ_11.30.'!$A:$AR,37,FALSE)</f>
        <v>1408.4337021972779</v>
      </c>
      <c r="U64" s="13">
        <f>+VLOOKUP(B64,'[1]TERMELŐ_11.30.'!$A:$AR,38,FALSE)+VLOOKUP(B64,'[1]TERMELŐ_11.30.'!$A:$AR,39,FALSE)+VLOOKUP(B64,'[1]TERMELŐ_11.30.'!$A:$AR,40,FALSE)+VLOOKUP(B64,'[1]TERMELŐ_11.30.'!$A:$AR,41,FALSE)+VLOOKUP(B64,'[1]TERMELŐ_11.30.'!$A:$AR,42,FALSE)+VLOOKUP(B64,'[1]TERMELŐ_11.30.'!$A:$AR,43,FALSE)+VLOOKUP(B64,'[1]TERMELŐ_11.30.'!$A:$AR,44,FALSE)</f>
        <v>2186.5069135031144</v>
      </c>
      <c r="V64" s="14">
        <f>+IF(VLOOKUP(B64,'[1]TERMELŐ_11.30.'!A:AS,45,FALSE)="","",VLOOKUP(B64,'[1]TERMELŐ_11.30.'!A:AS,45,FALSE))</f>
        <v>47483</v>
      </c>
      <c r="W64" s="14" t="str">
        <f>IF(VLOOKUP(B64,'[1]TERMELŐ_11.30.'!A:AJ,36,FALSE)="","",VLOOKUP(B64,'[1]TERMELŐ_11.30.'!A:AJ,36,FALSE))</f>
        <v/>
      </c>
      <c r="X64" s="10" t="s">
        <v>34</v>
      </c>
      <c r="Y64" s="13">
        <f>+VLOOKUP(B64,'[1]TERMELŐ_11.30.'!$A:$BH,53,FALSE)</f>
        <v>1413.8909458063802</v>
      </c>
      <c r="Z64" s="13">
        <f>+VLOOKUP(B64,'[1]TERMELŐ_11.30.'!$A:$BH,54,FALSE)+VLOOKUP(B64,'[1]TERMELŐ_11.30.'!$A:$BH,55,FALSE)+VLOOKUP(B64,'[1]TERMELŐ_11.30.'!$A:$BH,56,FALSE)+VLOOKUP(B64,'[1]TERMELŐ_11.30.'!$A:$BH,57,FALSE)+VLOOKUP(B64,'[1]TERMELŐ_11.30.'!$A:$BH,58,FALSE)+VLOOKUP(B64,'[1]TERMELŐ_11.30.'!$A:$BH,59,FALSE)+VLOOKUP(B64,'[1]TERMELŐ_11.30.'!$A:$BH,60,FALSE)</f>
        <v>1912.766004676055</v>
      </c>
      <c r="AA64" s="14">
        <f>IF(VLOOKUP(B64,'[1]TERMELŐ_11.30.'!A:AZ,51,FALSE)="","",VLOOKUP(B64,'[1]TERMELŐ_11.30.'!A:AZ,51,FALSE))</f>
        <v>47483</v>
      </c>
      <c r="AB64" s="14" t="str">
        <f>IF(VLOOKUP(B64,'[1]TERMELŐ_11.30.'!A:AZ,52,FALSE)="","",VLOOKUP(B64,'[1]TERMELŐ_11.30.'!A:AZ,52,FALSE))</f>
        <v/>
      </c>
    </row>
    <row r="65" spans="1:28" x14ac:dyDescent="0.3">
      <c r="A65" s="10" t="str">
        <f>VLOOKUP(VLOOKUP(B65,'[1]TERMELŐ_11.30.'!A:F,6,FALSE),'[1]publikáció segéd tábla'!$A$1:$B$7,2,FALSE)</f>
        <v>MAVIR ZRt.</v>
      </c>
      <c r="B65" s="10">
        <v>112311300065</v>
      </c>
      <c r="C65" s="11">
        <f>+SUMIFS('[1]TERMELŐ_11.30.'!$H:$H,'[1]TERMELŐ_11.30.'!$A:$A,[1]publikáció!$B65,'[1]TERMELŐ_11.30.'!$L:$L,[1]publikáció!C$4)</f>
        <v>49.95</v>
      </c>
      <c r="D65" s="11">
        <f>+SUMIFS('[1]TERMELŐ_11.30.'!$H:$H,'[1]TERMELŐ_11.30.'!$A:$A,[1]publikáció!$B65,'[1]TERMELŐ_11.30.'!$L:$L,[1]publikáció!D$4)</f>
        <v>0</v>
      </c>
      <c r="E65" s="11">
        <f>+SUMIFS('[1]TERMELŐ_11.30.'!$H:$H,'[1]TERMELŐ_11.30.'!$A:$A,[1]publikáció!$B65,'[1]TERMELŐ_11.30.'!$L:$L,[1]publikáció!E$4)</f>
        <v>20</v>
      </c>
      <c r="F65" s="11">
        <f>+SUMIFS('[1]TERMELŐ_11.30.'!$H:$H,'[1]TERMELŐ_11.30.'!$A:$A,[1]publikáció!$B65,'[1]TERMELŐ_11.30.'!$L:$L,[1]publikáció!F$4)</f>
        <v>0</v>
      </c>
      <c r="G65" s="11">
        <f>+SUMIFS('[1]TERMELŐ_11.30.'!$H:$H,'[1]TERMELŐ_11.30.'!$A:$A,[1]publikáció!$B65,'[1]TERMELŐ_11.30.'!$L:$L,[1]publikáció!G$4)</f>
        <v>0</v>
      </c>
      <c r="H65" s="11">
        <f>+SUMIFS('[1]TERMELŐ_11.30.'!$H:$H,'[1]TERMELŐ_11.30.'!$A:$A,[1]publikáció!$B65,'[1]TERMELŐ_11.30.'!$L:$L,[1]publikáció!H$4)</f>
        <v>0</v>
      </c>
      <c r="I65" s="11">
        <f>+SUMIFS('[1]TERMELŐ_11.30.'!$H:$H,'[1]TERMELŐ_11.30.'!$A:$A,[1]publikáció!$B65,'[1]TERMELŐ_11.30.'!$L:$L,[1]publikáció!I$4)</f>
        <v>0</v>
      </c>
      <c r="J65" s="11">
        <f>+SUMIFS('[1]TERMELŐ_11.30.'!$H:$H,'[1]TERMELŐ_11.30.'!$A:$A,[1]publikáció!$B65,'[1]TERMELŐ_11.30.'!$L:$L,[1]publikáció!J$4)</f>
        <v>0</v>
      </c>
      <c r="K65" s="11" t="str">
        <f>+IF(VLOOKUP(B65,'[1]TERMELŐ_11.30.'!A:U,21,FALSE)="igen","Technológia módosítás",IF(VLOOKUP(B65,'[1]TERMELŐ_11.30.'!A:U,20,FALSE)&lt;&gt;"nem","Ismétlő","Új igény"))</f>
        <v>Új igény</v>
      </c>
      <c r="L65" s="12">
        <f>+_xlfn.MAXIFS('[1]TERMELŐ_11.30.'!$P:$P,'[1]TERMELŐ_11.30.'!$A:$A,[1]publikáció!$B65)</f>
        <v>49.95</v>
      </c>
      <c r="M65" s="12">
        <f>+_xlfn.MAXIFS('[1]TERMELŐ_11.30.'!$Q:$Q,'[1]TERMELŐ_11.30.'!$A:$A,[1]publikáció!$B65)</f>
        <v>20.66</v>
      </c>
      <c r="N65" s="10" t="str">
        <f>+IF(VLOOKUP(B65,'[1]TERMELŐ_11.30.'!A:G,7,FALSE)="","",VLOOKUP(B65,'[1]TERMELŐ_11.30.'!A:G,7,FALSE))</f>
        <v>Tiszalök</v>
      </c>
      <c r="O65" s="10">
        <f>+VLOOKUP(B65,'[1]TERMELŐ_11.30.'!A:I,9,FALSE)</f>
        <v>132</v>
      </c>
      <c r="P65" s="10" t="str">
        <f>+IF(OR(VLOOKUP(B65,'[1]TERMELŐ_11.30.'!A:D,4,FALSE)="elutasított",(VLOOKUP(B65,'[1]TERMELŐ_11.30.'!A:D,4,FALSE)="kiesett")),"igen","nem")</f>
        <v>igen</v>
      </c>
      <c r="Q65" s="10" t="str">
        <f>+_xlfn.IFNA(VLOOKUP(IF(VLOOKUP(B65,'[1]TERMELŐ_11.30.'!A:BQ,69,FALSE)="","",VLOOKUP(B65,'[1]TERMELŐ_11.30.'!A:BQ,69,FALSE)),'[1]publikáció segéd tábla'!$D$1:$E$16,2,FALSE),"")</f>
        <v>54/2024 kormány rendelet</v>
      </c>
      <c r="R65" s="10" t="str">
        <f>IF(VLOOKUP(B65,'[1]TERMELŐ_11.30.'!A:AT,46,FALSE)="","",VLOOKUP(B65,'[1]TERMELŐ_11.30.'!A:AT,46,FALSE))</f>
        <v/>
      </c>
      <c r="S65" s="10"/>
      <c r="T65" s="13">
        <f>+VLOOKUP(B65,'[1]TERMELŐ_11.30.'!$A:$AR,37,FALSE)</f>
        <v>0</v>
      </c>
      <c r="U65" s="13">
        <f>+VLOOKUP(B65,'[1]TERMELŐ_11.30.'!$A:$AR,38,FALSE)+VLOOKUP(B65,'[1]TERMELŐ_11.30.'!$A:$AR,39,FALSE)+VLOOKUP(B65,'[1]TERMELŐ_11.30.'!$A:$AR,40,FALSE)+VLOOKUP(B65,'[1]TERMELŐ_11.30.'!$A:$AR,41,FALSE)+VLOOKUP(B65,'[1]TERMELŐ_11.30.'!$A:$AR,42,FALSE)+VLOOKUP(B65,'[1]TERMELŐ_11.30.'!$A:$AR,43,FALSE)+VLOOKUP(B65,'[1]TERMELŐ_11.30.'!$A:$AR,44,FALSE)</f>
        <v>0</v>
      </c>
      <c r="V65" s="14" t="str">
        <f>+IF(VLOOKUP(B65,'[1]TERMELŐ_11.30.'!A:AS,45,FALSE)="","",VLOOKUP(B65,'[1]TERMELŐ_11.30.'!A:AS,45,FALSE))</f>
        <v/>
      </c>
      <c r="W65" s="14" t="str">
        <f>IF(VLOOKUP(B65,'[1]TERMELŐ_11.30.'!A:AJ,36,FALSE)="","",VLOOKUP(B65,'[1]TERMELŐ_11.30.'!A:AJ,36,FALSE))</f>
        <v/>
      </c>
      <c r="X65" s="10"/>
      <c r="Y65" s="13">
        <f>+VLOOKUP(B65,'[1]TERMELŐ_11.30.'!$A:$BH,53,FALSE)</f>
        <v>0</v>
      </c>
      <c r="Z65" s="13">
        <f>+VLOOKUP(B65,'[1]TERMELŐ_11.30.'!$A:$BH,54,FALSE)+VLOOKUP(B65,'[1]TERMELŐ_11.30.'!$A:$BH,55,FALSE)+VLOOKUP(B65,'[1]TERMELŐ_11.30.'!$A:$BH,56,FALSE)+VLOOKUP(B65,'[1]TERMELŐ_11.30.'!$A:$BH,57,FALSE)+VLOOKUP(B65,'[1]TERMELŐ_11.30.'!$A:$BH,58,FALSE)+VLOOKUP(B65,'[1]TERMELŐ_11.30.'!$A:$BH,59,FALSE)+VLOOKUP(B65,'[1]TERMELŐ_11.30.'!$A:$BH,60,FALSE)</f>
        <v>0</v>
      </c>
      <c r="AA65" s="14" t="str">
        <f>IF(VLOOKUP(B65,'[1]TERMELŐ_11.30.'!A:AZ,51,FALSE)="","",VLOOKUP(B65,'[1]TERMELŐ_11.30.'!A:AZ,51,FALSE))</f>
        <v/>
      </c>
      <c r="AB65" s="14" t="str">
        <f>IF(VLOOKUP(B65,'[1]TERMELŐ_11.30.'!A:AZ,52,FALSE)="","",VLOOKUP(B65,'[1]TERMELŐ_11.30.'!A:AZ,52,FALSE))</f>
        <v/>
      </c>
    </row>
    <row r="66" spans="1:28" x14ac:dyDescent="0.3">
      <c r="A66" s="10" t="str">
        <f>VLOOKUP(VLOOKUP(B66,'[1]TERMELŐ_11.30.'!A:F,6,FALSE),'[1]publikáció segéd tábla'!$A$1:$B$7,2,FALSE)</f>
        <v>MAVIR ZRt.</v>
      </c>
      <c r="B66" s="10">
        <v>112311300066</v>
      </c>
      <c r="C66" s="11">
        <f>+SUMIFS('[1]TERMELŐ_11.30.'!$H:$H,'[1]TERMELŐ_11.30.'!$A:$A,[1]publikáció!$B66,'[1]TERMELŐ_11.30.'!$L:$L,[1]publikáció!C$4)</f>
        <v>4.9800000000000004</v>
      </c>
      <c r="D66" s="11">
        <f>+SUMIFS('[1]TERMELŐ_11.30.'!$H:$H,'[1]TERMELŐ_11.30.'!$A:$A,[1]publikáció!$B66,'[1]TERMELŐ_11.30.'!$L:$L,[1]publikáció!D$4)</f>
        <v>0</v>
      </c>
      <c r="E66" s="11">
        <f>+SUMIFS('[1]TERMELŐ_11.30.'!$H:$H,'[1]TERMELŐ_11.30.'!$A:$A,[1]publikáció!$B66,'[1]TERMELŐ_11.30.'!$L:$L,[1]publikáció!E$4)</f>
        <v>4</v>
      </c>
      <c r="F66" s="11">
        <f>+SUMIFS('[1]TERMELŐ_11.30.'!$H:$H,'[1]TERMELŐ_11.30.'!$A:$A,[1]publikáció!$B66,'[1]TERMELŐ_11.30.'!$L:$L,[1]publikáció!F$4)</f>
        <v>0</v>
      </c>
      <c r="G66" s="11">
        <f>+SUMIFS('[1]TERMELŐ_11.30.'!$H:$H,'[1]TERMELŐ_11.30.'!$A:$A,[1]publikáció!$B66,'[1]TERMELŐ_11.30.'!$L:$L,[1]publikáció!G$4)</f>
        <v>0</v>
      </c>
      <c r="H66" s="11">
        <f>+SUMIFS('[1]TERMELŐ_11.30.'!$H:$H,'[1]TERMELŐ_11.30.'!$A:$A,[1]publikáció!$B66,'[1]TERMELŐ_11.30.'!$L:$L,[1]publikáció!H$4)</f>
        <v>0</v>
      </c>
      <c r="I66" s="11">
        <f>+SUMIFS('[1]TERMELŐ_11.30.'!$H:$H,'[1]TERMELŐ_11.30.'!$A:$A,[1]publikáció!$B66,'[1]TERMELŐ_11.30.'!$L:$L,[1]publikáció!I$4)</f>
        <v>0</v>
      </c>
      <c r="J66" s="11">
        <f>+SUMIFS('[1]TERMELŐ_11.30.'!$H:$H,'[1]TERMELŐ_11.30.'!$A:$A,[1]publikáció!$B66,'[1]TERMELŐ_11.30.'!$L:$L,[1]publikáció!J$4)</f>
        <v>0</v>
      </c>
      <c r="K66" s="11" t="str">
        <f>+IF(VLOOKUP(B66,'[1]TERMELŐ_11.30.'!A:U,21,FALSE)="igen","Technológia módosítás",IF(VLOOKUP(B66,'[1]TERMELŐ_11.30.'!A:U,20,FALSE)&lt;&gt;"nem","Ismétlő","Új igény"))</f>
        <v>Új igény</v>
      </c>
      <c r="L66" s="12">
        <f>+_xlfn.MAXIFS('[1]TERMELŐ_11.30.'!$P:$P,'[1]TERMELŐ_11.30.'!$A:$A,[1]publikáció!$B66)</f>
        <v>4.9800000000000004</v>
      </c>
      <c r="M66" s="12">
        <f>+_xlfn.MAXIFS('[1]TERMELŐ_11.30.'!$Q:$Q,'[1]TERMELŐ_11.30.'!$A:$A,[1]publikáció!$B66)</f>
        <v>4.0999999999999996</v>
      </c>
      <c r="N66" s="10" t="str">
        <f>+IF(VLOOKUP(B66,'[1]TERMELŐ_11.30.'!A:G,7,FALSE)="","",VLOOKUP(B66,'[1]TERMELŐ_11.30.'!A:G,7,FALSE))</f>
        <v>Tiszalök</v>
      </c>
      <c r="O66" s="10">
        <f>+VLOOKUP(B66,'[1]TERMELŐ_11.30.'!A:I,9,FALSE)</f>
        <v>22</v>
      </c>
      <c r="P66" s="10" t="str">
        <f>+IF(OR(VLOOKUP(B66,'[1]TERMELŐ_11.30.'!A:D,4,FALSE)="elutasított",(VLOOKUP(B66,'[1]TERMELŐ_11.30.'!A:D,4,FALSE)="kiesett")),"igen","nem")</f>
        <v>igen</v>
      </c>
      <c r="Q66" s="10" t="str">
        <f>+_xlfn.IFNA(VLOOKUP(IF(VLOOKUP(B66,'[1]TERMELŐ_11.30.'!A:BQ,69,FALSE)="","",VLOOKUP(B66,'[1]TERMELŐ_11.30.'!A:BQ,69,FALSE)),'[1]publikáció segéd tábla'!$D$1:$E$16,2,FALSE),"")</f>
        <v>54/2024 kormány rendelet</v>
      </c>
      <c r="R66" s="10" t="str">
        <f>IF(VLOOKUP(B66,'[1]TERMELŐ_11.30.'!A:AT,46,FALSE)="","",VLOOKUP(B66,'[1]TERMELŐ_11.30.'!A:AT,46,FALSE))</f>
        <v/>
      </c>
      <c r="S66" s="10"/>
      <c r="T66" s="13">
        <f>+VLOOKUP(B66,'[1]TERMELŐ_11.30.'!$A:$AR,37,FALSE)</f>
        <v>0</v>
      </c>
      <c r="U66" s="13">
        <f>+VLOOKUP(B66,'[1]TERMELŐ_11.30.'!$A:$AR,38,FALSE)+VLOOKUP(B66,'[1]TERMELŐ_11.30.'!$A:$AR,39,FALSE)+VLOOKUP(B66,'[1]TERMELŐ_11.30.'!$A:$AR,40,FALSE)+VLOOKUP(B66,'[1]TERMELŐ_11.30.'!$A:$AR,41,FALSE)+VLOOKUP(B66,'[1]TERMELŐ_11.30.'!$A:$AR,42,FALSE)+VLOOKUP(B66,'[1]TERMELŐ_11.30.'!$A:$AR,43,FALSE)+VLOOKUP(B66,'[1]TERMELŐ_11.30.'!$A:$AR,44,FALSE)</f>
        <v>0</v>
      </c>
      <c r="V66" s="14" t="str">
        <f>+IF(VLOOKUP(B66,'[1]TERMELŐ_11.30.'!A:AS,45,FALSE)="","",VLOOKUP(B66,'[1]TERMELŐ_11.30.'!A:AS,45,FALSE))</f>
        <v/>
      </c>
      <c r="W66" s="14" t="str">
        <f>IF(VLOOKUP(B66,'[1]TERMELŐ_11.30.'!A:AJ,36,FALSE)="","",VLOOKUP(B66,'[1]TERMELŐ_11.30.'!A:AJ,36,FALSE))</f>
        <v/>
      </c>
      <c r="X66" s="10"/>
      <c r="Y66" s="13">
        <f>+VLOOKUP(B66,'[1]TERMELŐ_11.30.'!$A:$BH,53,FALSE)</f>
        <v>0</v>
      </c>
      <c r="Z66" s="13">
        <f>+VLOOKUP(B66,'[1]TERMELŐ_11.30.'!$A:$BH,54,FALSE)+VLOOKUP(B66,'[1]TERMELŐ_11.30.'!$A:$BH,55,FALSE)+VLOOKUP(B66,'[1]TERMELŐ_11.30.'!$A:$BH,56,FALSE)+VLOOKUP(B66,'[1]TERMELŐ_11.30.'!$A:$BH,57,FALSE)+VLOOKUP(B66,'[1]TERMELŐ_11.30.'!$A:$BH,58,FALSE)+VLOOKUP(B66,'[1]TERMELŐ_11.30.'!$A:$BH,59,FALSE)+VLOOKUP(B66,'[1]TERMELŐ_11.30.'!$A:$BH,60,FALSE)</f>
        <v>0</v>
      </c>
      <c r="AA66" s="14" t="str">
        <f>IF(VLOOKUP(B66,'[1]TERMELŐ_11.30.'!A:AZ,51,FALSE)="","",VLOOKUP(B66,'[1]TERMELŐ_11.30.'!A:AZ,51,FALSE))</f>
        <v/>
      </c>
      <c r="AB66" s="14" t="str">
        <f>IF(VLOOKUP(B66,'[1]TERMELŐ_11.30.'!A:AZ,52,FALSE)="","",VLOOKUP(B66,'[1]TERMELŐ_11.30.'!A:AZ,52,FALSE))</f>
        <v/>
      </c>
    </row>
    <row r="67" spans="1:28" x14ac:dyDescent="0.3">
      <c r="A67" s="10" t="str">
        <f>VLOOKUP(VLOOKUP(B67,'[1]TERMELŐ_11.30.'!A:F,6,FALSE),'[1]publikáció segéd tábla'!$A$1:$B$7,2,FALSE)</f>
        <v>MAVIR ZRt.</v>
      </c>
      <c r="B67" s="10">
        <v>112311300067</v>
      </c>
      <c r="C67" s="11">
        <f>+SUMIFS('[1]TERMELŐ_11.30.'!$H:$H,'[1]TERMELŐ_11.30.'!$A:$A,[1]publikáció!$B67,'[1]TERMELŐ_11.30.'!$L:$L,[1]publikáció!C$4)</f>
        <v>4.9800000000000004</v>
      </c>
      <c r="D67" s="11">
        <f>+SUMIFS('[1]TERMELŐ_11.30.'!$H:$H,'[1]TERMELŐ_11.30.'!$A:$A,[1]publikáció!$B67,'[1]TERMELŐ_11.30.'!$L:$L,[1]publikáció!D$4)</f>
        <v>0</v>
      </c>
      <c r="E67" s="11">
        <f>+SUMIFS('[1]TERMELŐ_11.30.'!$H:$H,'[1]TERMELŐ_11.30.'!$A:$A,[1]publikáció!$B67,'[1]TERMELŐ_11.30.'!$L:$L,[1]publikáció!E$4)</f>
        <v>4</v>
      </c>
      <c r="F67" s="11">
        <f>+SUMIFS('[1]TERMELŐ_11.30.'!$H:$H,'[1]TERMELŐ_11.30.'!$A:$A,[1]publikáció!$B67,'[1]TERMELŐ_11.30.'!$L:$L,[1]publikáció!F$4)</f>
        <v>0</v>
      </c>
      <c r="G67" s="11">
        <f>+SUMIFS('[1]TERMELŐ_11.30.'!$H:$H,'[1]TERMELŐ_11.30.'!$A:$A,[1]publikáció!$B67,'[1]TERMELŐ_11.30.'!$L:$L,[1]publikáció!G$4)</f>
        <v>0</v>
      </c>
      <c r="H67" s="11">
        <f>+SUMIFS('[1]TERMELŐ_11.30.'!$H:$H,'[1]TERMELŐ_11.30.'!$A:$A,[1]publikáció!$B67,'[1]TERMELŐ_11.30.'!$L:$L,[1]publikáció!H$4)</f>
        <v>0</v>
      </c>
      <c r="I67" s="11">
        <f>+SUMIFS('[1]TERMELŐ_11.30.'!$H:$H,'[1]TERMELŐ_11.30.'!$A:$A,[1]publikáció!$B67,'[1]TERMELŐ_11.30.'!$L:$L,[1]publikáció!I$4)</f>
        <v>0</v>
      </c>
      <c r="J67" s="11">
        <f>+SUMIFS('[1]TERMELŐ_11.30.'!$H:$H,'[1]TERMELŐ_11.30.'!$A:$A,[1]publikáció!$B67,'[1]TERMELŐ_11.30.'!$L:$L,[1]publikáció!J$4)</f>
        <v>0</v>
      </c>
      <c r="K67" s="11" t="str">
        <f>+IF(VLOOKUP(B67,'[1]TERMELŐ_11.30.'!A:U,21,FALSE)="igen","Technológia módosítás",IF(VLOOKUP(B67,'[1]TERMELŐ_11.30.'!A:U,20,FALSE)&lt;&gt;"nem","Ismétlő","Új igény"))</f>
        <v>Új igény</v>
      </c>
      <c r="L67" s="12">
        <f>+_xlfn.MAXIFS('[1]TERMELŐ_11.30.'!$P:$P,'[1]TERMELŐ_11.30.'!$A:$A,[1]publikáció!$B67)</f>
        <v>4.9800000000000004</v>
      </c>
      <c r="M67" s="12">
        <f>+_xlfn.MAXIFS('[1]TERMELŐ_11.30.'!$Q:$Q,'[1]TERMELŐ_11.30.'!$A:$A,[1]publikáció!$B67)</f>
        <v>4.0999999999999996</v>
      </c>
      <c r="N67" s="10" t="str">
        <f>+IF(VLOOKUP(B67,'[1]TERMELŐ_11.30.'!A:G,7,FALSE)="","",VLOOKUP(B67,'[1]TERMELŐ_11.30.'!A:G,7,FALSE))</f>
        <v>Tiszalök</v>
      </c>
      <c r="O67" s="10">
        <f>+VLOOKUP(B67,'[1]TERMELŐ_11.30.'!A:I,9,FALSE)</f>
        <v>22</v>
      </c>
      <c r="P67" s="10" t="str">
        <f>+IF(OR(VLOOKUP(B67,'[1]TERMELŐ_11.30.'!A:D,4,FALSE)="elutasított",(VLOOKUP(B67,'[1]TERMELŐ_11.30.'!A:D,4,FALSE)="kiesett")),"igen","nem")</f>
        <v>igen</v>
      </c>
      <c r="Q67" s="10" t="str">
        <f>+_xlfn.IFNA(VLOOKUP(IF(VLOOKUP(B67,'[1]TERMELŐ_11.30.'!A:BQ,69,FALSE)="","",VLOOKUP(B67,'[1]TERMELŐ_11.30.'!A:BQ,69,FALSE)),'[1]publikáció segéd tábla'!$D$1:$E$16,2,FALSE),"")</f>
        <v>54/2024 kormány rendelet</v>
      </c>
      <c r="R67" s="10" t="str">
        <f>IF(VLOOKUP(B67,'[1]TERMELŐ_11.30.'!A:AT,46,FALSE)="","",VLOOKUP(B67,'[1]TERMELŐ_11.30.'!A:AT,46,FALSE))</f>
        <v/>
      </c>
      <c r="S67" s="10"/>
      <c r="T67" s="13">
        <f>+VLOOKUP(B67,'[1]TERMELŐ_11.30.'!$A:$AR,37,FALSE)</f>
        <v>0</v>
      </c>
      <c r="U67" s="13">
        <f>+VLOOKUP(B67,'[1]TERMELŐ_11.30.'!$A:$AR,38,FALSE)+VLOOKUP(B67,'[1]TERMELŐ_11.30.'!$A:$AR,39,FALSE)+VLOOKUP(B67,'[1]TERMELŐ_11.30.'!$A:$AR,40,FALSE)+VLOOKUP(B67,'[1]TERMELŐ_11.30.'!$A:$AR,41,FALSE)+VLOOKUP(B67,'[1]TERMELŐ_11.30.'!$A:$AR,42,FALSE)+VLOOKUP(B67,'[1]TERMELŐ_11.30.'!$A:$AR,43,FALSE)+VLOOKUP(B67,'[1]TERMELŐ_11.30.'!$A:$AR,44,FALSE)</f>
        <v>0</v>
      </c>
      <c r="V67" s="14" t="str">
        <f>+IF(VLOOKUP(B67,'[1]TERMELŐ_11.30.'!A:AS,45,FALSE)="","",VLOOKUP(B67,'[1]TERMELŐ_11.30.'!A:AS,45,FALSE))</f>
        <v/>
      </c>
      <c r="W67" s="14" t="str">
        <f>IF(VLOOKUP(B67,'[1]TERMELŐ_11.30.'!A:AJ,36,FALSE)="","",VLOOKUP(B67,'[1]TERMELŐ_11.30.'!A:AJ,36,FALSE))</f>
        <v/>
      </c>
      <c r="X67" s="10"/>
      <c r="Y67" s="13">
        <f>+VLOOKUP(B67,'[1]TERMELŐ_11.30.'!$A:$BH,53,FALSE)</f>
        <v>0</v>
      </c>
      <c r="Z67" s="13">
        <f>+VLOOKUP(B67,'[1]TERMELŐ_11.30.'!$A:$BH,54,FALSE)+VLOOKUP(B67,'[1]TERMELŐ_11.30.'!$A:$BH,55,FALSE)+VLOOKUP(B67,'[1]TERMELŐ_11.30.'!$A:$BH,56,FALSE)+VLOOKUP(B67,'[1]TERMELŐ_11.30.'!$A:$BH,57,FALSE)+VLOOKUP(B67,'[1]TERMELŐ_11.30.'!$A:$BH,58,FALSE)+VLOOKUP(B67,'[1]TERMELŐ_11.30.'!$A:$BH,59,FALSE)+VLOOKUP(B67,'[1]TERMELŐ_11.30.'!$A:$BH,60,FALSE)</f>
        <v>0</v>
      </c>
      <c r="AA67" s="14" t="str">
        <f>IF(VLOOKUP(B67,'[1]TERMELŐ_11.30.'!A:AZ,51,FALSE)="","",VLOOKUP(B67,'[1]TERMELŐ_11.30.'!A:AZ,51,FALSE))</f>
        <v/>
      </c>
      <c r="AB67" s="14" t="str">
        <f>IF(VLOOKUP(B67,'[1]TERMELŐ_11.30.'!A:AZ,52,FALSE)="","",VLOOKUP(B67,'[1]TERMELŐ_11.30.'!A:AZ,52,FALSE))</f>
        <v/>
      </c>
    </row>
    <row r="68" spans="1:28" x14ac:dyDescent="0.3">
      <c r="A68" s="10" t="str">
        <f>VLOOKUP(VLOOKUP(B68,'[1]TERMELŐ_11.30.'!A:F,6,FALSE),'[1]publikáció segéd tábla'!$A$1:$B$7,2,FALSE)</f>
        <v>MAVIR ZRt.</v>
      </c>
      <c r="B68" s="10">
        <v>112311300068</v>
      </c>
      <c r="C68" s="11">
        <f>+SUMIFS('[1]TERMELŐ_11.30.'!$H:$H,'[1]TERMELŐ_11.30.'!$A:$A,[1]publikáció!$B68,'[1]TERMELŐ_11.30.'!$L:$L,[1]publikáció!C$4)</f>
        <v>0</v>
      </c>
      <c r="D68" s="11">
        <f>+SUMIFS('[1]TERMELŐ_11.30.'!$H:$H,'[1]TERMELŐ_11.30.'!$A:$A,[1]publikáció!$B68,'[1]TERMELŐ_11.30.'!$L:$L,[1]publikáció!D$4)</f>
        <v>0</v>
      </c>
      <c r="E68" s="11">
        <f>+SUMIFS('[1]TERMELŐ_11.30.'!$H:$H,'[1]TERMELŐ_11.30.'!$A:$A,[1]publikáció!$B68,'[1]TERMELŐ_11.30.'!$L:$L,[1]publikáció!E$4)</f>
        <v>0</v>
      </c>
      <c r="F68" s="11">
        <f>+SUMIFS('[1]TERMELŐ_11.30.'!$H:$H,'[1]TERMELŐ_11.30.'!$A:$A,[1]publikáció!$B68,'[1]TERMELŐ_11.30.'!$L:$L,[1]publikáció!F$4)</f>
        <v>0</v>
      </c>
      <c r="G68" s="11">
        <f>+SUMIFS('[1]TERMELŐ_11.30.'!$H:$H,'[1]TERMELŐ_11.30.'!$A:$A,[1]publikáció!$B68,'[1]TERMELŐ_11.30.'!$L:$L,[1]publikáció!G$4)</f>
        <v>0</v>
      </c>
      <c r="H68" s="11">
        <f>+SUMIFS('[1]TERMELŐ_11.30.'!$H:$H,'[1]TERMELŐ_11.30.'!$A:$A,[1]publikáció!$B68,'[1]TERMELŐ_11.30.'!$L:$L,[1]publikáció!H$4)</f>
        <v>2</v>
      </c>
      <c r="I68" s="11">
        <f>+SUMIFS('[1]TERMELŐ_11.30.'!$H:$H,'[1]TERMELŐ_11.30.'!$A:$A,[1]publikáció!$B68,'[1]TERMELŐ_11.30.'!$L:$L,[1]publikáció!I$4)</f>
        <v>0</v>
      </c>
      <c r="J68" s="11">
        <f>+SUMIFS('[1]TERMELŐ_11.30.'!$H:$H,'[1]TERMELŐ_11.30.'!$A:$A,[1]publikáció!$B68,'[1]TERMELŐ_11.30.'!$L:$L,[1]publikáció!J$4)</f>
        <v>0</v>
      </c>
      <c r="K68" s="11" t="str">
        <f>+IF(VLOOKUP(B68,'[1]TERMELŐ_11.30.'!A:U,21,FALSE)="igen","Technológia módosítás",IF(VLOOKUP(B68,'[1]TERMELŐ_11.30.'!A:U,20,FALSE)&lt;&gt;"nem","Ismétlő","Új igény"))</f>
        <v>Új igény</v>
      </c>
      <c r="L68" s="12">
        <f>+_xlfn.MAXIFS('[1]TERMELŐ_11.30.'!$P:$P,'[1]TERMELŐ_11.30.'!$A:$A,[1]publikáció!$B68)</f>
        <v>2</v>
      </c>
      <c r="M68" s="12">
        <f>+_xlfn.MAXIFS('[1]TERMELŐ_11.30.'!$Q:$Q,'[1]TERMELŐ_11.30.'!$A:$A,[1]publikáció!$B68)</f>
        <v>6.4000000000000001E-2</v>
      </c>
      <c r="N68" s="10" t="str">
        <f>+IF(VLOOKUP(B68,'[1]TERMELŐ_11.30.'!A:G,7,FALSE)="","",VLOOKUP(B68,'[1]TERMELŐ_11.30.'!A:G,7,FALSE))</f>
        <v/>
      </c>
      <c r="O68" s="10"/>
      <c r="P68" s="10" t="str">
        <f>+IF(OR(VLOOKUP(B68,'[1]TERMELŐ_11.30.'!A:D,4,FALSE)="elutasított",(VLOOKUP(B68,'[1]TERMELŐ_11.30.'!A:D,4,FALSE)="kiesett")),"igen","nem")</f>
        <v>igen</v>
      </c>
      <c r="Q68" s="10" t="str">
        <f>+_xlfn.IFNA(VLOOKUP(IF(VLOOKUP(B68,'[1]TERMELŐ_11.30.'!A:BQ,69,FALSE)="","",VLOOKUP(B68,'[1]TERMELŐ_11.30.'!A:BQ,69,FALSE)),'[1]publikáció segéd tábla'!$D$1:$E$16,2,FALSE),"")</f>
        <v>Igénybejelentési biztosíték fizetés elmaradása</v>
      </c>
      <c r="R68" s="10" t="str">
        <f>IF(VLOOKUP(B68,'[1]TERMELŐ_11.30.'!A:AT,46,FALSE)="","",VLOOKUP(B68,'[1]TERMELŐ_11.30.'!A:AT,46,FALSE))</f>
        <v/>
      </c>
      <c r="S68" s="10"/>
      <c r="T68" s="13">
        <f>+VLOOKUP(B68,'[1]TERMELŐ_11.30.'!$A:$AR,37,FALSE)</f>
        <v>0</v>
      </c>
      <c r="U68" s="13">
        <f>+VLOOKUP(B68,'[1]TERMELŐ_11.30.'!$A:$AR,38,FALSE)+VLOOKUP(B68,'[1]TERMELŐ_11.30.'!$A:$AR,39,FALSE)+VLOOKUP(B68,'[1]TERMELŐ_11.30.'!$A:$AR,40,FALSE)+VLOOKUP(B68,'[1]TERMELŐ_11.30.'!$A:$AR,41,FALSE)+VLOOKUP(B68,'[1]TERMELŐ_11.30.'!$A:$AR,42,FALSE)+VLOOKUP(B68,'[1]TERMELŐ_11.30.'!$A:$AR,43,FALSE)+VLOOKUP(B68,'[1]TERMELŐ_11.30.'!$A:$AR,44,FALSE)</f>
        <v>0</v>
      </c>
      <c r="V68" s="14" t="str">
        <f>+IF(VLOOKUP(B68,'[1]TERMELŐ_11.30.'!A:AS,45,FALSE)="","",VLOOKUP(B68,'[1]TERMELŐ_11.30.'!A:AS,45,FALSE))</f>
        <v/>
      </c>
      <c r="W68" s="14" t="str">
        <f>IF(VLOOKUP(B68,'[1]TERMELŐ_11.30.'!A:AJ,36,FALSE)="","",VLOOKUP(B68,'[1]TERMELŐ_11.30.'!A:AJ,36,FALSE))</f>
        <v/>
      </c>
      <c r="X68" s="10"/>
      <c r="Y68" s="13">
        <f>+VLOOKUP(B68,'[1]TERMELŐ_11.30.'!$A:$BH,53,FALSE)</f>
        <v>0</v>
      </c>
      <c r="Z68" s="13">
        <f>+VLOOKUP(B68,'[1]TERMELŐ_11.30.'!$A:$BH,54,FALSE)+VLOOKUP(B68,'[1]TERMELŐ_11.30.'!$A:$BH,55,FALSE)+VLOOKUP(B68,'[1]TERMELŐ_11.30.'!$A:$BH,56,FALSE)+VLOOKUP(B68,'[1]TERMELŐ_11.30.'!$A:$BH,57,FALSE)+VLOOKUP(B68,'[1]TERMELŐ_11.30.'!$A:$BH,58,FALSE)+VLOOKUP(B68,'[1]TERMELŐ_11.30.'!$A:$BH,59,FALSE)+VLOOKUP(B68,'[1]TERMELŐ_11.30.'!$A:$BH,60,FALSE)</f>
        <v>0</v>
      </c>
      <c r="AA68" s="14" t="str">
        <f>IF(VLOOKUP(B68,'[1]TERMELŐ_11.30.'!A:AZ,51,FALSE)="","",VLOOKUP(B68,'[1]TERMELŐ_11.30.'!A:AZ,51,FALSE))</f>
        <v/>
      </c>
      <c r="AB68" s="14" t="str">
        <f>IF(VLOOKUP(B68,'[1]TERMELŐ_11.30.'!A:AZ,52,FALSE)="","",VLOOKUP(B68,'[1]TERMELŐ_11.30.'!A:AZ,52,FALSE))</f>
        <v/>
      </c>
    </row>
    <row r="69" spans="1:28" x14ac:dyDescent="0.3">
      <c r="A69" s="10" t="str">
        <f>VLOOKUP(VLOOKUP(B69,'[1]TERMELŐ_11.30.'!A:F,6,FALSE),'[1]publikáció segéd tábla'!$A$1:$B$7,2,FALSE)</f>
        <v xml:space="preserve">OPUS TITÁSZ Zrt. </v>
      </c>
      <c r="B69" s="10" t="s">
        <v>35</v>
      </c>
      <c r="C69" s="11">
        <f>+SUMIFS('[1]TERMELŐ_11.30.'!$H:$H,'[1]TERMELŐ_11.30.'!$A:$A,[1]publikáció!$B69,'[1]TERMELŐ_11.30.'!$L:$L,[1]publikáció!C$4)</f>
        <v>10</v>
      </c>
      <c r="D69" s="11">
        <f>+SUMIFS('[1]TERMELŐ_11.30.'!$H:$H,'[1]TERMELŐ_11.30.'!$A:$A,[1]publikáció!$B69,'[1]TERMELŐ_11.30.'!$L:$L,[1]publikáció!D$4)</f>
        <v>0</v>
      </c>
      <c r="E69" s="11">
        <f>+SUMIFS('[1]TERMELŐ_11.30.'!$H:$H,'[1]TERMELŐ_11.30.'!$A:$A,[1]publikáció!$B69,'[1]TERMELŐ_11.30.'!$L:$L,[1]publikáció!E$4)</f>
        <v>0</v>
      </c>
      <c r="F69" s="11">
        <f>+SUMIFS('[1]TERMELŐ_11.30.'!$H:$H,'[1]TERMELŐ_11.30.'!$A:$A,[1]publikáció!$B69,'[1]TERMELŐ_11.30.'!$L:$L,[1]publikáció!F$4)</f>
        <v>0</v>
      </c>
      <c r="G69" s="11">
        <f>+SUMIFS('[1]TERMELŐ_11.30.'!$H:$H,'[1]TERMELŐ_11.30.'!$A:$A,[1]publikáció!$B69,'[1]TERMELŐ_11.30.'!$L:$L,[1]publikáció!G$4)</f>
        <v>0</v>
      </c>
      <c r="H69" s="11">
        <f>+SUMIFS('[1]TERMELŐ_11.30.'!$H:$H,'[1]TERMELŐ_11.30.'!$A:$A,[1]publikáció!$B69,'[1]TERMELŐ_11.30.'!$L:$L,[1]publikáció!H$4)</f>
        <v>0</v>
      </c>
      <c r="I69" s="11">
        <f>+SUMIFS('[1]TERMELŐ_11.30.'!$H:$H,'[1]TERMELŐ_11.30.'!$A:$A,[1]publikáció!$B69,'[1]TERMELŐ_11.30.'!$L:$L,[1]publikáció!I$4)</f>
        <v>0</v>
      </c>
      <c r="J69" s="11">
        <f>+SUMIFS('[1]TERMELŐ_11.30.'!$H:$H,'[1]TERMELŐ_11.30.'!$A:$A,[1]publikáció!$B69,'[1]TERMELŐ_11.30.'!$L:$L,[1]publikáció!J$4)</f>
        <v>0</v>
      </c>
      <c r="K69" s="11" t="str">
        <f>+IF(VLOOKUP(B69,'[1]TERMELŐ_11.30.'!A:U,21,FALSE)="igen","Technológia módosítás",IF(VLOOKUP(B69,'[1]TERMELŐ_11.30.'!A:U,20,FALSE)&lt;&gt;"nem","Ismétlő","Új igény"))</f>
        <v>Új igény</v>
      </c>
      <c r="L69" s="12">
        <f>+_xlfn.MAXIFS('[1]TERMELŐ_11.30.'!$P:$P,'[1]TERMELŐ_11.30.'!$A:$A,[1]publikáció!$B69)</f>
        <v>10</v>
      </c>
      <c r="M69" s="12">
        <f>+_xlfn.MAXIFS('[1]TERMELŐ_11.30.'!$Q:$Q,'[1]TERMELŐ_11.30.'!$A:$A,[1]publikáció!$B69)</f>
        <v>0.06</v>
      </c>
      <c r="N69" s="10" t="str">
        <f>+IF(VLOOKUP(B69,'[1]TERMELŐ_11.30.'!A:G,7,FALSE)="","",VLOOKUP(B69,'[1]TERMELŐ_11.30.'!A:G,7,FALSE))</f>
        <v>Szászberek</v>
      </c>
      <c r="O69" s="10">
        <f>+VLOOKUP(B69,'[1]TERMELŐ_11.30.'!A:I,9,FALSE)</f>
        <v>132</v>
      </c>
      <c r="P69" s="10" t="str">
        <f>+IF(OR(VLOOKUP(B69,'[1]TERMELŐ_11.30.'!A:D,4,FALSE)="elutasított",(VLOOKUP(B69,'[1]TERMELŐ_11.30.'!A:D,4,FALSE)="kiesett")),"igen","nem")</f>
        <v>igen</v>
      </c>
      <c r="Q69" s="10" t="str">
        <f>+_xlfn.IFNA(VLOOKUP(IF(VLOOKUP(B69,'[1]TERMELŐ_11.30.'!A:BQ,69,FALSE)="","",VLOOKUP(B69,'[1]TERMELŐ_11.30.'!A:BQ,69,FALSE)),'[1]publikáció segéd tábla'!$D$1:$E$16,2,FALSE),"")</f>
        <v>54/2024 kormány rendelet</v>
      </c>
      <c r="R69" s="10" t="str">
        <f>IF(VLOOKUP(B69,'[1]TERMELŐ_11.30.'!A:AT,46,FALSE)="","",VLOOKUP(B69,'[1]TERMELŐ_11.30.'!A:AT,46,FALSE))</f>
        <v/>
      </c>
      <c r="S69" s="10"/>
      <c r="T69" s="13">
        <f>+VLOOKUP(B69,'[1]TERMELŐ_11.30.'!$A:$AR,37,FALSE)</f>
        <v>0</v>
      </c>
      <c r="U69" s="13">
        <f>+VLOOKUP(B69,'[1]TERMELŐ_11.30.'!$A:$AR,38,FALSE)+VLOOKUP(B69,'[1]TERMELŐ_11.30.'!$A:$AR,39,FALSE)+VLOOKUP(B69,'[1]TERMELŐ_11.30.'!$A:$AR,40,FALSE)+VLOOKUP(B69,'[1]TERMELŐ_11.30.'!$A:$AR,41,FALSE)+VLOOKUP(B69,'[1]TERMELŐ_11.30.'!$A:$AR,42,FALSE)+VLOOKUP(B69,'[1]TERMELŐ_11.30.'!$A:$AR,43,FALSE)+VLOOKUP(B69,'[1]TERMELŐ_11.30.'!$A:$AR,44,FALSE)</f>
        <v>0</v>
      </c>
      <c r="V69" s="14" t="str">
        <f>+IF(VLOOKUP(B69,'[1]TERMELŐ_11.30.'!A:AS,45,FALSE)="","",VLOOKUP(B69,'[1]TERMELŐ_11.30.'!A:AS,45,FALSE))</f>
        <v/>
      </c>
      <c r="W69" s="14" t="str">
        <f>IF(VLOOKUP(B69,'[1]TERMELŐ_11.30.'!A:AJ,36,FALSE)="","",VLOOKUP(B69,'[1]TERMELŐ_11.30.'!A:AJ,36,FALSE))</f>
        <v/>
      </c>
      <c r="X69" s="10"/>
      <c r="Y69" s="13">
        <f>+VLOOKUP(B69,'[1]TERMELŐ_11.30.'!$A:$BH,53,FALSE)</f>
        <v>0</v>
      </c>
      <c r="Z69" s="13">
        <f>+VLOOKUP(B69,'[1]TERMELŐ_11.30.'!$A:$BH,54,FALSE)+VLOOKUP(B69,'[1]TERMELŐ_11.30.'!$A:$BH,55,FALSE)+VLOOKUP(B69,'[1]TERMELŐ_11.30.'!$A:$BH,56,FALSE)+VLOOKUP(B69,'[1]TERMELŐ_11.30.'!$A:$BH,57,FALSE)+VLOOKUP(B69,'[1]TERMELŐ_11.30.'!$A:$BH,58,FALSE)+VLOOKUP(B69,'[1]TERMELŐ_11.30.'!$A:$BH,59,FALSE)+VLOOKUP(B69,'[1]TERMELŐ_11.30.'!$A:$BH,60,FALSE)</f>
        <v>0</v>
      </c>
      <c r="AA69" s="14" t="str">
        <f>IF(VLOOKUP(B69,'[1]TERMELŐ_11.30.'!A:AZ,51,FALSE)="","",VLOOKUP(B69,'[1]TERMELŐ_11.30.'!A:AZ,51,FALSE))</f>
        <v/>
      </c>
      <c r="AB69" s="14" t="str">
        <f>IF(VLOOKUP(B69,'[1]TERMELŐ_11.30.'!A:AZ,52,FALSE)="","",VLOOKUP(B69,'[1]TERMELŐ_11.30.'!A:AZ,52,FALSE))</f>
        <v/>
      </c>
    </row>
    <row r="70" spans="1:28" x14ac:dyDescent="0.3">
      <c r="A70" s="10" t="str">
        <f>VLOOKUP(VLOOKUP(B70,'[1]TERMELŐ_11.30.'!A:F,6,FALSE),'[1]publikáció segéd tábla'!$A$1:$B$7,2,FALSE)</f>
        <v xml:space="preserve">OPUS TITÁSZ Zrt. </v>
      </c>
      <c r="B70" s="10" t="s">
        <v>36</v>
      </c>
      <c r="C70" s="11">
        <f>+SUMIFS('[1]TERMELŐ_11.30.'!$H:$H,'[1]TERMELŐ_11.30.'!$A:$A,[1]publikáció!$B70,'[1]TERMELŐ_11.30.'!$L:$L,[1]publikáció!C$4)</f>
        <v>10.85</v>
      </c>
      <c r="D70" s="11">
        <f>+SUMIFS('[1]TERMELŐ_11.30.'!$H:$H,'[1]TERMELŐ_11.30.'!$A:$A,[1]publikáció!$B70,'[1]TERMELŐ_11.30.'!$L:$L,[1]publikáció!D$4)</f>
        <v>0</v>
      </c>
      <c r="E70" s="11">
        <f>+SUMIFS('[1]TERMELŐ_11.30.'!$H:$H,'[1]TERMELŐ_11.30.'!$A:$A,[1]publikáció!$B70,'[1]TERMELŐ_11.30.'!$L:$L,[1]publikáció!E$4)</f>
        <v>1</v>
      </c>
      <c r="F70" s="11">
        <f>+SUMIFS('[1]TERMELŐ_11.30.'!$H:$H,'[1]TERMELŐ_11.30.'!$A:$A,[1]publikáció!$B70,'[1]TERMELŐ_11.30.'!$L:$L,[1]publikáció!F$4)</f>
        <v>0</v>
      </c>
      <c r="G70" s="11">
        <f>+SUMIFS('[1]TERMELŐ_11.30.'!$H:$H,'[1]TERMELŐ_11.30.'!$A:$A,[1]publikáció!$B70,'[1]TERMELŐ_11.30.'!$L:$L,[1]publikáció!G$4)</f>
        <v>0</v>
      </c>
      <c r="H70" s="11">
        <f>+SUMIFS('[1]TERMELŐ_11.30.'!$H:$H,'[1]TERMELŐ_11.30.'!$A:$A,[1]publikáció!$B70,'[1]TERMELŐ_11.30.'!$L:$L,[1]publikáció!H$4)</f>
        <v>0</v>
      </c>
      <c r="I70" s="11">
        <f>+SUMIFS('[1]TERMELŐ_11.30.'!$H:$H,'[1]TERMELŐ_11.30.'!$A:$A,[1]publikáció!$B70,'[1]TERMELŐ_11.30.'!$L:$L,[1]publikáció!I$4)</f>
        <v>0</v>
      </c>
      <c r="J70" s="11">
        <f>+SUMIFS('[1]TERMELŐ_11.30.'!$H:$H,'[1]TERMELŐ_11.30.'!$A:$A,[1]publikáció!$B70,'[1]TERMELŐ_11.30.'!$L:$L,[1]publikáció!J$4)</f>
        <v>0</v>
      </c>
      <c r="K70" s="11" t="str">
        <f>+IF(VLOOKUP(B70,'[1]TERMELŐ_11.30.'!A:U,21,FALSE)="igen","Technológia módosítás",IF(VLOOKUP(B70,'[1]TERMELŐ_11.30.'!A:U,20,FALSE)&lt;&gt;"nem","Ismétlő","Új igény"))</f>
        <v>Új igény</v>
      </c>
      <c r="L70" s="12">
        <f>+_xlfn.MAXIFS('[1]TERMELŐ_11.30.'!$P:$P,'[1]TERMELŐ_11.30.'!$A:$A,[1]publikáció!$B70)</f>
        <v>10.85</v>
      </c>
      <c r="M70" s="12">
        <f>+_xlfn.MAXIFS('[1]TERMELŐ_11.30.'!$Q:$Q,'[1]TERMELŐ_11.30.'!$A:$A,[1]publikáció!$B70)</f>
        <v>0.03</v>
      </c>
      <c r="N70" s="10" t="str">
        <f>+IF(VLOOKUP(B70,'[1]TERMELŐ_11.30.'!A:G,7,FALSE)="","",VLOOKUP(B70,'[1]TERMELŐ_11.30.'!A:G,7,FALSE))</f>
        <v>Debrecen Tócóskert</v>
      </c>
      <c r="O70" s="10">
        <f>+VLOOKUP(B70,'[1]TERMELŐ_11.30.'!A:I,9,FALSE)</f>
        <v>11</v>
      </c>
      <c r="P70" s="10" t="str">
        <f>+IF(OR(VLOOKUP(B70,'[1]TERMELŐ_11.30.'!A:D,4,FALSE)="elutasított",(VLOOKUP(B70,'[1]TERMELŐ_11.30.'!A:D,4,FALSE)="kiesett")),"igen","nem")</f>
        <v>igen</v>
      </c>
      <c r="Q70" s="10" t="str">
        <f>+_xlfn.IFNA(VLOOKUP(IF(VLOOKUP(B70,'[1]TERMELŐ_11.30.'!A:BQ,69,FALSE)="","",VLOOKUP(B70,'[1]TERMELŐ_11.30.'!A:BQ,69,FALSE)),'[1]publikáció segéd tábla'!$D$1:$E$16,2,FALSE),"")</f>
        <v>54/2024 kormány rendelet</v>
      </c>
      <c r="R70" s="10" t="str">
        <f>IF(VLOOKUP(B70,'[1]TERMELŐ_11.30.'!A:AT,46,FALSE)="","",VLOOKUP(B70,'[1]TERMELŐ_11.30.'!A:AT,46,FALSE))</f>
        <v/>
      </c>
      <c r="S70" s="10"/>
      <c r="T70" s="13">
        <f>+VLOOKUP(B70,'[1]TERMELŐ_11.30.'!$A:$AR,37,FALSE)</f>
        <v>0</v>
      </c>
      <c r="U70" s="13">
        <f>+VLOOKUP(B70,'[1]TERMELŐ_11.30.'!$A:$AR,38,FALSE)+VLOOKUP(B70,'[1]TERMELŐ_11.30.'!$A:$AR,39,FALSE)+VLOOKUP(B70,'[1]TERMELŐ_11.30.'!$A:$AR,40,FALSE)+VLOOKUP(B70,'[1]TERMELŐ_11.30.'!$A:$AR,41,FALSE)+VLOOKUP(B70,'[1]TERMELŐ_11.30.'!$A:$AR,42,FALSE)+VLOOKUP(B70,'[1]TERMELŐ_11.30.'!$A:$AR,43,FALSE)+VLOOKUP(B70,'[1]TERMELŐ_11.30.'!$A:$AR,44,FALSE)</f>
        <v>0</v>
      </c>
      <c r="V70" s="14" t="str">
        <f>+IF(VLOOKUP(B70,'[1]TERMELŐ_11.30.'!A:AS,45,FALSE)="","",VLOOKUP(B70,'[1]TERMELŐ_11.30.'!A:AS,45,FALSE))</f>
        <v/>
      </c>
      <c r="W70" s="14" t="str">
        <f>IF(VLOOKUP(B70,'[1]TERMELŐ_11.30.'!A:AJ,36,FALSE)="","",VLOOKUP(B70,'[1]TERMELŐ_11.30.'!A:AJ,36,FALSE))</f>
        <v/>
      </c>
      <c r="X70" s="10"/>
      <c r="Y70" s="13">
        <f>+VLOOKUP(B70,'[1]TERMELŐ_11.30.'!$A:$BH,53,FALSE)</f>
        <v>0</v>
      </c>
      <c r="Z70" s="13">
        <f>+VLOOKUP(B70,'[1]TERMELŐ_11.30.'!$A:$BH,54,FALSE)+VLOOKUP(B70,'[1]TERMELŐ_11.30.'!$A:$BH,55,FALSE)+VLOOKUP(B70,'[1]TERMELŐ_11.30.'!$A:$BH,56,FALSE)+VLOOKUP(B70,'[1]TERMELŐ_11.30.'!$A:$BH,57,FALSE)+VLOOKUP(B70,'[1]TERMELŐ_11.30.'!$A:$BH,58,FALSE)+VLOOKUP(B70,'[1]TERMELŐ_11.30.'!$A:$BH,59,FALSE)+VLOOKUP(B70,'[1]TERMELŐ_11.30.'!$A:$BH,60,FALSE)</f>
        <v>0</v>
      </c>
      <c r="AA70" s="14" t="str">
        <f>IF(VLOOKUP(B70,'[1]TERMELŐ_11.30.'!A:AZ,51,FALSE)="","",VLOOKUP(B70,'[1]TERMELŐ_11.30.'!A:AZ,51,FALSE))</f>
        <v/>
      </c>
      <c r="AB70" s="14" t="str">
        <f>IF(VLOOKUP(B70,'[1]TERMELŐ_11.30.'!A:AZ,52,FALSE)="","",VLOOKUP(B70,'[1]TERMELŐ_11.30.'!A:AZ,52,FALSE))</f>
        <v/>
      </c>
    </row>
    <row r="71" spans="1:28" x14ac:dyDescent="0.3">
      <c r="A71" s="10" t="str">
        <f>VLOOKUP(VLOOKUP(B71,'[1]TERMELŐ_11.30.'!A:F,6,FALSE),'[1]publikáció segéd tábla'!$A$1:$B$7,2,FALSE)</f>
        <v xml:space="preserve">OPUS TITÁSZ Zrt. </v>
      </c>
      <c r="B71" s="10" t="s">
        <v>37</v>
      </c>
      <c r="C71" s="11">
        <f>+SUMIFS('[1]TERMELŐ_11.30.'!$H:$H,'[1]TERMELŐ_11.30.'!$A:$A,[1]publikáció!$B71,'[1]TERMELŐ_11.30.'!$L:$L,[1]publikáció!C$4)</f>
        <v>19.18</v>
      </c>
      <c r="D71" s="11">
        <f>+SUMIFS('[1]TERMELŐ_11.30.'!$H:$H,'[1]TERMELŐ_11.30.'!$A:$A,[1]publikáció!$B71,'[1]TERMELŐ_11.30.'!$L:$L,[1]publikáció!D$4)</f>
        <v>0</v>
      </c>
      <c r="E71" s="11">
        <f>+SUMIFS('[1]TERMELŐ_11.30.'!$H:$H,'[1]TERMELŐ_11.30.'!$A:$A,[1]publikáció!$B71,'[1]TERMELŐ_11.30.'!$L:$L,[1]publikáció!E$4)</f>
        <v>2</v>
      </c>
      <c r="F71" s="11">
        <f>+SUMIFS('[1]TERMELŐ_11.30.'!$H:$H,'[1]TERMELŐ_11.30.'!$A:$A,[1]publikáció!$B71,'[1]TERMELŐ_11.30.'!$L:$L,[1]publikáció!F$4)</f>
        <v>0</v>
      </c>
      <c r="G71" s="11">
        <f>+SUMIFS('[1]TERMELŐ_11.30.'!$H:$H,'[1]TERMELŐ_11.30.'!$A:$A,[1]publikáció!$B71,'[1]TERMELŐ_11.30.'!$L:$L,[1]publikáció!G$4)</f>
        <v>0</v>
      </c>
      <c r="H71" s="11">
        <f>+SUMIFS('[1]TERMELŐ_11.30.'!$H:$H,'[1]TERMELŐ_11.30.'!$A:$A,[1]publikáció!$B71,'[1]TERMELŐ_11.30.'!$L:$L,[1]publikáció!H$4)</f>
        <v>0</v>
      </c>
      <c r="I71" s="11">
        <f>+SUMIFS('[1]TERMELŐ_11.30.'!$H:$H,'[1]TERMELŐ_11.30.'!$A:$A,[1]publikáció!$B71,'[1]TERMELŐ_11.30.'!$L:$L,[1]publikáció!I$4)</f>
        <v>0</v>
      </c>
      <c r="J71" s="11">
        <f>+SUMIFS('[1]TERMELŐ_11.30.'!$H:$H,'[1]TERMELŐ_11.30.'!$A:$A,[1]publikáció!$B71,'[1]TERMELŐ_11.30.'!$L:$L,[1]publikáció!J$4)</f>
        <v>0</v>
      </c>
      <c r="K71" s="11" t="str">
        <f>+IF(VLOOKUP(B71,'[1]TERMELŐ_11.30.'!A:U,21,FALSE)="igen","Technológia módosítás",IF(VLOOKUP(B71,'[1]TERMELŐ_11.30.'!A:U,20,FALSE)&lt;&gt;"nem","Ismétlő","Új igény"))</f>
        <v>Új igény</v>
      </c>
      <c r="L71" s="12">
        <f>+_xlfn.MAXIFS('[1]TERMELŐ_11.30.'!$P:$P,'[1]TERMELŐ_11.30.'!$A:$A,[1]publikáció!$B71)</f>
        <v>19.18</v>
      </c>
      <c r="M71" s="12">
        <f>+_xlfn.MAXIFS('[1]TERMELŐ_11.30.'!$Q:$Q,'[1]TERMELŐ_11.30.'!$A:$A,[1]publikáció!$B71)</f>
        <v>0.03</v>
      </c>
      <c r="N71" s="10" t="str">
        <f>+IF(VLOOKUP(B71,'[1]TERMELŐ_11.30.'!A:G,7,FALSE)="","",VLOOKUP(B71,'[1]TERMELŐ_11.30.'!A:G,7,FALSE))</f>
        <v>Debrecen Déli Ipari Park</v>
      </c>
      <c r="O71" s="10">
        <f>+VLOOKUP(B71,'[1]TERMELŐ_11.30.'!A:I,9,FALSE)</f>
        <v>22</v>
      </c>
      <c r="P71" s="10" t="str">
        <f>+IF(OR(VLOOKUP(B71,'[1]TERMELŐ_11.30.'!A:D,4,FALSE)="elutasított",(VLOOKUP(B71,'[1]TERMELŐ_11.30.'!A:D,4,FALSE)="kiesett")),"igen","nem")</f>
        <v>igen</v>
      </c>
      <c r="Q71" s="10" t="str">
        <f>+_xlfn.IFNA(VLOOKUP(IF(VLOOKUP(B71,'[1]TERMELŐ_11.30.'!A:BQ,69,FALSE)="","",VLOOKUP(B71,'[1]TERMELŐ_11.30.'!A:BQ,69,FALSE)),'[1]publikáció segéd tábla'!$D$1:$E$16,2,FALSE),"")</f>
        <v>54/2024 kormány rendelet</v>
      </c>
      <c r="R71" s="10" t="str">
        <f>IF(VLOOKUP(B71,'[1]TERMELŐ_11.30.'!A:AT,46,FALSE)="","",VLOOKUP(B71,'[1]TERMELŐ_11.30.'!A:AT,46,FALSE))</f>
        <v/>
      </c>
      <c r="S71" s="10"/>
      <c r="T71" s="13">
        <f>+VLOOKUP(B71,'[1]TERMELŐ_11.30.'!$A:$AR,37,FALSE)</f>
        <v>0</v>
      </c>
      <c r="U71" s="13">
        <f>+VLOOKUP(B71,'[1]TERMELŐ_11.30.'!$A:$AR,38,FALSE)+VLOOKUP(B71,'[1]TERMELŐ_11.30.'!$A:$AR,39,FALSE)+VLOOKUP(B71,'[1]TERMELŐ_11.30.'!$A:$AR,40,FALSE)+VLOOKUP(B71,'[1]TERMELŐ_11.30.'!$A:$AR,41,FALSE)+VLOOKUP(B71,'[1]TERMELŐ_11.30.'!$A:$AR,42,FALSE)+VLOOKUP(B71,'[1]TERMELŐ_11.30.'!$A:$AR,43,FALSE)+VLOOKUP(B71,'[1]TERMELŐ_11.30.'!$A:$AR,44,FALSE)</f>
        <v>0</v>
      </c>
      <c r="V71" s="14" t="str">
        <f>+IF(VLOOKUP(B71,'[1]TERMELŐ_11.30.'!A:AS,45,FALSE)="","",VLOOKUP(B71,'[1]TERMELŐ_11.30.'!A:AS,45,FALSE))</f>
        <v/>
      </c>
      <c r="W71" s="14" t="str">
        <f>IF(VLOOKUP(B71,'[1]TERMELŐ_11.30.'!A:AJ,36,FALSE)="","",VLOOKUP(B71,'[1]TERMELŐ_11.30.'!A:AJ,36,FALSE))</f>
        <v/>
      </c>
      <c r="X71" s="10"/>
      <c r="Y71" s="13">
        <f>+VLOOKUP(B71,'[1]TERMELŐ_11.30.'!$A:$BH,53,FALSE)</f>
        <v>0</v>
      </c>
      <c r="Z71" s="13">
        <f>+VLOOKUP(B71,'[1]TERMELŐ_11.30.'!$A:$BH,54,FALSE)+VLOOKUP(B71,'[1]TERMELŐ_11.30.'!$A:$BH,55,FALSE)+VLOOKUP(B71,'[1]TERMELŐ_11.30.'!$A:$BH,56,FALSE)+VLOOKUP(B71,'[1]TERMELŐ_11.30.'!$A:$BH,57,FALSE)+VLOOKUP(B71,'[1]TERMELŐ_11.30.'!$A:$BH,58,FALSE)+VLOOKUP(B71,'[1]TERMELŐ_11.30.'!$A:$BH,59,FALSE)+VLOOKUP(B71,'[1]TERMELŐ_11.30.'!$A:$BH,60,FALSE)</f>
        <v>0</v>
      </c>
      <c r="AA71" s="14" t="str">
        <f>IF(VLOOKUP(B71,'[1]TERMELŐ_11.30.'!A:AZ,51,FALSE)="","",VLOOKUP(B71,'[1]TERMELŐ_11.30.'!A:AZ,51,FALSE))</f>
        <v/>
      </c>
      <c r="AB71" s="14" t="str">
        <f>IF(VLOOKUP(B71,'[1]TERMELŐ_11.30.'!A:AZ,52,FALSE)="","",VLOOKUP(B71,'[1]TERMELŐ_11.30.'!A:AZ,52,FALSE))</f>
        <v/>
      </c>
    </row>
    <row r="72" spans="1:28" x14ac:dyDescent="0.3">
      <c r="A72" s="10" t="str">
        <f>VLOOKUP(VLOOKUP(B72,'[1]TERMELŐ_11.30.'!A:F,6,FALSE),'[1]publikáció segéd tábla'!$A$1:$B$7,2,FALSE)</f>
        <v xml:space="preserve">OPUS TITÁSZ Zrt. </v>
      </c>
      <c r="B72" s="10" t="s">
        <v>38</v>
      </c>
      <c r="C72" s="11">
        <f>+SUMIFS('[1]TERMELŐ_11.30.'!$H:$H,'[1]TERMELŐ_11.30.'!$A:$A,[1]publikáció!$B72,'[1]TERMELŐ_11.30.'!$L:$L,[1]publikáció!C$4)</f>
        <v>1.1000000000000001</v>
      </c>
      <c r="D72" s="11">
        <f>+SUMIFS('[1]TERMELŐ_11.30.'!$H:$H,'[1]TERMELŐ_11.30.'!$A:$A,[1]publikáció!$B72,'[1]TERMELŐ_11.30.'!$L:$L,[1]publikáció!D$4)</f>
        <v>0</v>
      </c>
      <c r="E72" s="11">
        <f>+SUMIFS('[1]TERMELŐ_11.30.'!$H:$H,'[1]TERMELŐ_11.30.'!$A:$A,[1]publikáció!$B72,'[1]TERMELŐ_11.30.'!$L:$L,[1]publikáció!E$4)</f>
        <v>0</v>
      </c>
      <c r="F72" s="11">
        <f>+SUMIFS('[1]TERMELŐ_11.30.'!$H:$H,'[1]TERMELŐ_11.30.'!$A:$A,[1]publikáció!$B72,'[1]TERMELŐ_11.30.'!$L:$L,[1]publikáció!F$4)</f>
        <v>0</v>
      </c>
      <c r="G72" s="11">
        <f>+SUMIFS('[1]TERMELŐ_11.30.'!$H:$H,'[1]TERMELŐ_11.30.'!$A:$A,[1]publikáció!$B72,'[1]TERMELŐ_11.30.'!$L:$L,[1]publikáció!G$4)</f>
        <v>0</v>
      </c>
      <c r="H72" s="11">
        <f>+SUMIFS('[1]TERMELŐ_11.30.'!$H:$H,'[1]TERMELŐ_11.30.'!$A:$A,[1]publikáció!$B72,'[1]TERMELŐ_11.30.'!$L:$L,[1]publikáció!H$4)</f>
        <v>0</v>
      </c>
      <c r="I72" s="11">
        <f>+SUMIFS('[1]TERMELŐ_11.30.'!$H:$H,'[1]TERMELŐ_11.30.'!$A:$A,[1]publikáció!$B72,'[1]TERMELŐ_11.30.'!$L:$L,[1]publikáció!I$4)</f>
        <v>0</v>
      </c>
      <c r="J72" s="11">
        <f>+SUMIFS('[1]TERMELŐ_11.30.'!$H:$H,'[1]TERMELŐ_11.30.'!$A:$A,[1]publikáció!$B72,'[1]TERMELŐ_11.30.'!$L:$L,[1]publikáció!J$4)</f>
        <v>0</v>
      </c>
      <c r="K72" s="11" t="str">
        <f>+IF(VLOOKUP(B72,'[1]TERMELŐ_11.30.'!A:U,21,FALSE)="igen","Technológia módosítás",IF(VLOOKUP(B72,'[1]TERMELŐ_11.30.'!A:U,20,FALSE)&lt;&gt;"nem","Ismétlő","Új igény"))</f>
        <v>Új igény</v>
      </c>
      <c r="L72" s="12">
        <f>+_xlfn.MAXIFS('[1]TERMELŐ_11.30.'!$P:$P,'[1]TERMELŐ_11.30.'!$A:$A,[1]publikáció!$B72)</f>
        <v>1.1000000000000001</v>
      </c>
      <c r="M72" s="12">
        <f>+_xlfn.MAXIFS('[1]TERMELŐ_11.30.'!$Q:$Q,'[1]TERMELŐ_11.30.'!$A:$A,[1]publikáció!$B72)</f>
        <v>0.01</v>
      </c>
      <c r="N72" s="10" t="str">
        <f>+IF(VLOOKUP(B72,'[1]TERMELŐ_11.30.'!A:G,7,FALSE)="","",VLOOKUP(B72,'[1]TERMELŐ_11.30.'!A:G,7,FALSE))</f>
        <v>Ibrány</v>
      </c>
      <c r="O72" s="10">
        <f>+VLOOKUP(B72,'[1]TERMELŐ_11.30.'!A:I,9,FALSE)</f>
        <v>22</v>
      </c>
      <c r="P72" s="10" t="str">
        <f>+IF(OR(VLOOKUP(B72,'[1]TERMELŐ_11.30.'!A:D,4,FALSE)="elutasított",(VLOOKUP(B72,'[1]TERMELŐ_11.30.'!A:D,4,FALSE)="kiesett")),"igen","nem")</f>
        <v>igen</v>
      </c>
      <c r="Q72" s="10" t="str">
        <f>+_xlfn.IFNA(VLOOKUP(IF(VLOOKUP(B72,'[1]TERMELŐ_11.30.'!A:BQ,69,FALSE)="","",VLOOKUP(B72,'[1]TERMELŐ_11.30.'!A:BQ,69,FALSE)),'[1]publikáció segéd tábla'!$D$1:$E$16,2,FALSE),"")</f>
        <v>54/2024 kormány rendelet</v>
      </c>
      <c r="R72" s="10" t="str">
        <f>IF(VLOOKUP(B72,'[1]TERMELŐ_11.30.'!A:AT,46,FALSE)="","",VLOOKUP(B72,'[1]TERMELŐ_11.30.'!A:AT,46,FALSE))</f>
        <v/>
      </c>
      <c r="S72" s="10"/>
      <c r="T72" s="13">
        <f>+VLOOKUP(B72,'[1]TERMELŐ_11.30.'!$A:$AR,37,FALSE)</f>
        <v>0</v>
      </c>
      <c r="U72" s="13">
        <f>+VLOOKUP(B72,'[1]TERMELŐ_11.30.'!$A:$AR,38,FALSE)+VLOOKUP(B72,'[1]TERMELŐ_11.30.'!$A:$AR,39,FALSE)+VLOOKUP(B72,'[1]TERMELŐ_11.30.'!$A:$AR,40,FALSE)+VLOOKUP(B72,'[1]TERMELŐ_11.30.'!$A:$AR,41,FALSE)+VLOOKUP(B72,'[1]TERMELŐ_11.30.'!$A:$AR,42,FALSE)+VLOOKUP(B72,'[1]TERMELŐ_11.30.'!$A:$AR,43,FALSE)+VLOOKUP(B72,'[1]TERMELŐ_11.30.'!$A:$AR,44,FALSE)</f>
        <v>0</v>
      </c>
      <c r="V72" s="14" t="str">
        <f>+IF(VLOOKUP(B72,'[1]TERMELŐ_11.30.'!A:AS,45,FALSE)="","",VLOOKUP(B72,'[1]TERMELŐ_11.30.'!A:AS,45,FALSE))</f>
        <v/>
      </c>
      <c r="W72" s="14" t="str">
        <f>IF(VLOOKUP(B72,'[1]TERMELŐ_11.30.'!A:AJ,36,FALSE)="","",VLOOKUP(B72,'[1]TERMELŐ_11.30.'!A:AJ,36,FALSE))</f>
        <v/>
      </c>
      <c r="X72" s="10"/>
      <c r="Y72" s="13">
        <f>+VLOOKUP(B72,'[1]TERMELŐ_11.30.'!$A:$BH,53,FALSE)</f>
        <v>0</v>
      </c>
      <c r="Z72" s="13">
        <f>+VLOOKUP(B72,'[1]TERMELŐ_11.30.'!$A:$BH,54,FALSE)+VLOOKUP(B72,'[1]TERMELŐ_11.30.'!$A:$BH,55,FALSE)+VLOOKUP(B72,'[1]TERMELŐ_11.30.'!$A:$BH,56,FALSE)+VLOOKUP(B72,'[1]TERMELŐ_11.30.'!$A:$BH,57,FALSE)+VLOOKUP(B72,'[1]TERMELŐ_11.30.'!$A:$BH,58,FALSE)+VLOOKUP(B72,'[1]TERMELŐ_11.30.'!$A:$BH,59,FALSE)+VLOOKUP(B72,'[1]TERMELŐ_11.30.'!$A:$BH,60,FALSE)</f>
        <v>0</v>
      </c>
      <c r="AA72" s="14" t="str">
        <f>IF(VLOOKUP(B72,'[1]TERMELŐ_11.30.'!A:AZ,51,FALSE)="","",VLOOKUP(B72,'[1]TERMELŐ_11.30.'!A:AZ,51,FALSE))</f>
        <v/>
      </c>
      <c r="AB72" s="14" t="str">
        <f>IF(VLOOKUP(B72,'[1]TERMELŐ_11.30.'!A:AZ,52,FALSE)="","",VLOOKUP(B72,'[1]TERMELŐ_11.30.'!A:AZ,52,FALSE))</f>
        <v/>
      </c>
    </row>
    <row r="73" spans="1:28" x14ac:dyDescent="0.3">
      <c r="A73" s="10" t="str">
        <f>VLOOKUP(VLOOKUP(B73,'[1]TERMELŐ_11.30.'!A:F,6,FALSE),'[1]publikáció segéd tábla'!$A$1:$B$7,2,FALSE)</f>
        <v xml:space="preserve">OPUS TITÁSZ Zrt. </v>
      </c>
      <c r="B73" s="10" t="s">
        <v>39</v>
      </c>
      <c r="C73" s="11">
        <f>+SUMIFS('[1]TERMELŐ_11.30.'!$H:$H,'[1]TERMELŐ_11.30.'!$A:$A,[1]publikáció!$B73,'[1]TERMELŐ_11.30.'!$L:$L,[1]publikáció!C$4)</f>
        <v>2.5</v>
      </c>
      <c r="D73" s="11">
        <f>+SUMIFS('[1]TERMELŐ_11.30.'!$H:$H,'[1]TERMELŐ_11.30.'!$A:$A,[1]publikáció!$B73,'[1]TERMELŐ_11.30.'!$L:$L,[1]publikáció!D$4)</f>
        <v>0</v>
      </c>
      <c r="E73" s="11">
        <f>+SUMIFS('[1]TERMELŐ_11.30.'!$H:$H,'[1]TERMELŐ_11.30.'!$A:$A,[1]publikáció!$B73,'[1]TERMELŐ_11.30.'!$L:$L,[1]publikáció!E$4)</f>
        <v>0.7</v>
      </c>
      <c r="F73" s="11">
        <f>+SUMIFS('[1]TERMELŐ_11.30.'!$H:$H,'[1]TERMELŐ_11.30.'!$A:$A,[1]publikáció!$B73,'[1]TERMELŐ_11.30.'!$L:$L,[1]publikáció!F$4)</f>
        <v>0</v>
      </c>
      <c r="G73" s="11">
        <f>+SUMIFS('[1]TERMELŐ_11.30.'!$H:$H,'[1]TERMELŐ_11.30.'!$A:$A,[1]publikáció!$B73,'[1]TERMELŐ_11.30.'!$L:$L,[1]publikáció!G$4)</f>
        <v>0</v>
      </c>
      <c r="H73" s="11">
        <f>+SUMIFS('[1]TERMELŐ_11.30.'!$H:$H,'[1]TERMELŐ_11.30.'!$A:$A,[1]publikáció!$B73,'[1]TERMELŐ_11.30.'!$L:$L,[1]publikáció!H$4)</f>
        <v>0</v>
      </c>
      <c r="I73" s="11">
        <f>+SUMIFS('[1]TERMELŐ_11.30.'!$H:$H,'[1]TERMELŐ_11.30.'!$A:$A,[1]publikáció!$B73,'[1]TERMELŐ_11.30.'!$L:$L,[1]publikáció!I$4)</f>
        <v>0</v>
      </c>
      <c r="J73" s="11">
        <f>+SUMIFS('[1]TERMELŐ_11.30.'!$H:$H,'[1]TERMELŐ_11.30.'!$A:$A,[1]publikáció!$B73,'[1]TERMELŐ_11.30.'!$L:$L,[1]publikáció!J$4)</f>
        <v>0</v>
      </c>
      <c r="K73" s="11" t="str">
        <f>+IF(VLOOKUP(B73,'[1]TERMELŐ_11.30.'!A:U,21,FALSE)="igen","Technológia módosítás",IF(VLOOKUP(B73,'[1]TERMELŐ_11.30.'!A:U,20,FALSE)&lt;&gt;"nem","Ismétlő","Új igény"))</f>
        <v>Új igény</v>
      </c>
      <c r="L73" s="12">
        <f>+_xlfn.MAXIFS('[1]TERMELŐ_11.30.'!$P:$P,'[1]TERMELŐ_11.30.'!$A:$A,[1]publikáció!$B73)</f>
        <v>2.5</v>
      </c>
      <c r="M73" s="12">
        <f>+_xlfn.MAXIFS('[1]TERMELŐ_11.30.'!$Q:$Q,'[1]TERMELŐ_11.30.'!$A:$A,[1]publikáció!$B73)</f>
        <v>0.7</v>
      </c>
      <c r="N73" s="10" t="str">
        <f>+IF(VLOOKUP(B73,'[1]TERMELŐ_11.30.'!A:G,7,FALSE)="","",VLOOKUP(B73,'[1]TERMELŐ_11.30.'!A:G,7,FALSE))</f>
        <v>Szolnok OVIT</v>
      </c>
      <c r="O73" s="10">
        <f>+VLOOKUP(B73,'[1]TERMELŐ_11.30.'!A:I,9,FALSE)</f>
        <v>22</v>
      </c>
      <c r="P73" s="10" t="str">
        <f>+IF(OR(VLOOKUP(B73,'[1]TERMELŐ_11.30.'!A:D,4,FALSE)="elutasított",(VLOOKUP(B73,'[1]TERMELŐ_11.30.'!A:D,4,FALSE)="kiesett")),"igen","nem")</f>
        <v>igen</v>
      </c>
      <c r="Q73" s="10" t="str">
        <f>+_xlfn.IFNA(VLOOKUP(IF(VLOOKUP(B73,'[1]TERMELŐ_11.30.'!A:BQ,69,FALSE)="","",VLOOKUP(B73,'[1]TERMELŐ_11.30.'!A:BQ,69,FALSE)),'[1]publikáció segéd tábla'!$D$1:$E$16,2,FALSE),"")</f>
        <v>54/2024 kormány rendelet</v>
      </c>
      <c r="R73" s="10" t="str">
        <f>IF(VLOOKUP(B73,'[1]TERMELŐ_11.30.'!A:AT,46,FALSE)="","",VLOOKUP(B73,'[1]TERMELŐ_11.30.'!A:AT,46,FALSE))</f>
        <v/>
      </c>
      <c r="S73" s="10"/>
      <c r="T73" s="13">
        <f>+VLOOKUP(B73,'[1]TERMELŐ_11.30.'!$A:$AR,37,FALSE)</f>
        <v>0</v>
      </c>
      <c r="U73" s="13">
        <f>+VLOOKUP(B73,'[1]TERMELŐ_11.30.'!$A:$AR,38,FALSE)+VLOOKUP(B73,'[1]TERMELŐ_11.30.'!$A:$AR,39,FALSE)+VLOOKUP(B73,'[1]TERMELŐ_11.30.'!$A:$AR,40,FALSE)+VLOOKUP(B73,'[1]TERMELŐ_11.30.'!$A:$AR,41,FALSE)+VLOOKUP(B73,'[1]TERMELŐ_11.30.'!$A:$AR,42,FALSE)+VLOOKUP(B73,'[1]TERMELŐ_11.30.'!$A:$AR,43,FALSE)+VLOOKUP(B73,'[1]TERMELŐ_11.30.'!$A:$AR,44,FALSE)</f>
        <v>0</v>
      </c>
      <c r="V73" s="14" t="str">
        <f>+IF(VLOOKUP(B73,'[1]TERMELŐ_11.30.'!A:AS,45,FALSE)="","",VLOOKUP(B73,'[1]TERMELŐ_11.30.'!A:AS,45,FALSE))</f>
        <v/>
      </c>
      <c r="W73" s="14" t="str">
        <f>IF(VLOOKUP(B73,'[1]TERMELŐ_11.30.'!A:AJ,36,FALSE)="","",VLOOKUP(B73,'[1]TERMELŐ_11.30.'!A:AJ,36,FALSE))</f>
        <v/>
      </c>
      <c r="X73" s="10"/>
      <c r="Y73" s="13">
        <f>+VLOOKUP(B73,'[1]TERMELŐ_11.30.'!$A:$BH,53,FALSE)</f>
        <v>0</v>
      </c>
      <c r="Z73" s="13">
        <f>+VLOOKUP(B73,'[1]TERMELŐ_11.30.'!$A:$BH,54,FALSE)+VLOOKUP(B73,'[1]TERMELŐ_11.30.'!$A:$BH,55,FALSE)+VLOOKUP(B73,'[1]TERMELŐ_11.30.'!$A:$BH,56,FALSE)+VLOOKUP(B73,'[1]TERMELŐ_11.30.'!$A:$BH,57,FALSE)+VLOOKUP(B73,'[1]TERMELŐ_11.30.'!$A:$BH,58,FALSE)+VLOOKUP(B73,'[1]TERMELŐ_11.30.'!$A:$BH,59,FALSE)+VLOOKUP(B73,'[1]TERMELŐ_11.30.'!$A:$BH,60,FALSE)</f>
        <v>0</v>
      </c>
      <c r="AA73" s="14" t="str">
        <f>IF(VLOOKUP(B73,'[1]TERMELŐ_11.30.'!A:AZ,51,FALSE)="","",VLOOKUP(B73,'[1]TERMELŐ_11.30.'!A:AZ,51,FALSE))</f>
        <v/>
      </c>
      <c r="AB73" s="14" t="str">
        <f>IF(VLOOKUP(B73,'[1]TERMELŐ_11.30.'!A:AZ,52,FALSE)="","",VLOOKUP(B73,'[1]TERMELŐ_11.30.'!A:AZ,52,FALSE))</f>
        <v/>
      </c>
    </row>
    <row r="74" spans="1:28" x14ac:dyDescent="0.3">
      <c r="A74" s="10" t="str">
        <f>VLOOKUP(VLOOKUP(B74,'[1]TERMELŐ_11.30.'!A:F,6,FALSE),'[1]publikáció segéd tábla'!$A$1:$B$7,2,FALSE)</f>
        <v xml:space="preserve">OPUS TITÁSZ Zrt. </v>
      </c>
      <c r="B74" s="10" t="s">
        <v>40</v>
      </c>
      <c r="C74" s="11">
        <f>+SUMIFS('[1]TERMELŐ_11.30.'!$H:$H,'[1]TERMELŐ_11.30.'!$A:$A,[1]publikáció!$B74,'[1]TERMELŐ_11.30.'!$L:$L,[1]publikáció!C$4)</f>
        <v>2.5</v>
      </c>
      <c r="D74" s="11">
        <f>+SUMIFS('[1]TERMELŐ_11.30.'!$H:$H,'[1]TERMELŐ_11.30.'!$A:$A,[1]publikáció!$B74,'[1]TERMELŐ_11.30.'!$L:$L,[1]publikáció!D$4)</f>
        <v>0</v>
      </c>
      <c r="E74" s="11">
        <f>+SUMIFS('[1]TERMELŐ_11.30.'!$H:$H,'[1]TERMELŐ_11.30.'!$A:$A,[1]publikáció!$B74,'[1]TERMELŐ_11.30.'!$L:$L,[1]publikáció!E$4)</f>
        <v>0.7</v>
      </c>
      <c r="F74" s="11">
        <f>+SUMIFS('[1]TERMELŐ_11.30.'!$H:$H,'[1]TERMELŐ_11.30.'!$A:$A,[1]publikáció!$B74,'[1]TERMELŐ_11.30.'!$L:$L,[1]publikáció!F$4)</f>
        <v>0</v>
      </c>
      <c r="G74" s="11">
        <f>+SUMIFS('[1]TERMELŐ_11.30.'!$H:$H,'[1]TERMELŐ_11.30.'!$A:$A,[1]publikáció!$B74,'[1]TERMELŐ_11.30.'!$L:$L,[1]publikáció!G$4)</f>
        <v>0</v>
      </c>
      <c r="H74" s="11">
        <f>+SUMIFS('[1]TERMELŐ_11.30.'!$H:$H,'[1]TERMELŐ_11.30.'!$A:$A,[1]publikáció!$B74,'[1]TERMELŐ_11.30.'!$L:$L,[1]publikáció!H$4)</f>
        <v>0</v>
      </c>
      <c r="I74" s="11">
        <f>+SUMIFS('[1]TERMELŐ_11.30.'!$H:$H,'[1]TERMELŐ_11.30.'!$A:$A,[1]publikáció!$B74,'[1]TERMELŐ_11.30.'!$L:$L,[1]publikáció!I$4)</f>
        <v>0</v>
      </c>
      <c r="J74" s="11">
        <f>+SUMIFS('[1]TERMELŐ_11.30.'!$H:$H,'[1]TERMELŐ_11.30.'!$A:$A,[1]publikáció!$B74,'[1]TERMELŐ_11.30.'!$L:$L,[1]publikáció!J$4)</f>
        <v>0</v>
      </c>
      <c r="K74" s="11" t="str">
        <f>+IF(VLOOKUP(B74,'[1]TERMELŐ_11.30.'!A:U,21,FALSE)="igen","Technológia módosítás",IF(VLOOKUP(B74,'[1]TERMELŐ_11.30.'!A:U,20,FALSE)&lt;&gt;"nem","Ismétlő","Új igény"))</f>
        <v>Új igény</v>
      </c>
      <c r="L74" s="12">
        <f>+_xlfn.MAXIFS('[1]TERMELŐ_11.30.'!$P:$P,'[1]TERMELŐ_11.30.'!$A:$A,[1]publikáció!$B74)</f>
        <v>2.5</v>
      </c>
      <c r="M74" s="12">
        <f>+_xlfn.MAXIFS('[1]TERMELŐ_11.30.'!$Q:$Q,'[1]TERMELŐ_11.30.'!$A:$A,[1]publikáció!$B74)</f>
        <v>0.7</v>
      </c>
      <c r="N74" s="10" t="str">
        <f>+IF(VLOOKUP(B74,'[1]TERMELŐ_11.30.'!A:G,7,FALSE)="","",VLOOKUP(B74,'[1]TERMELŐ_11.30.'!A:G,7,FALSE))</f>
        <v>Szolnok OVIT</v>
      </c>
      <c r="O74" s="10">
        <f>+VLOOKUP(B74,'[1]TERMELŐ_11.30.'!A:I,9,FALSE)</f>
        <v>22</v>
      </c>
      <c r="P74" s="10" t="str">
        <f>+IF(OR(VLOOKUP(B74,'[1]TERMELŐ_11.30.'!A:D,4,FALSE)="elutasított",(VLOOKUP(B74,'[1]TERMELŐ_11.30.'!A:D,4,FALSE)="kiesett")),"igen","nem")</f>
        <v>igen</v>
      </c>
      <c r="Q74" s="10" t="str">
        <f>+_xlfn.IFNA(VLOOKUP(IF(VLOOKUP(B74,'[1]TERMELŐ_11.30.'!A:BQ,69,FALSE)="","",VLOOKUP(B74,'[1]TERMELŐ_11.30.'!A:BQ,69,FALSE)),'[1]publikáció segéd tábla'!$D$1:$E$16,2,FALSE),"")</f>
        <v>54/2024 kormány rendelet</v>
      </c>
      <c r="R74" s="10" t="str">
        <f>IF(VLOOKUP(B74,'[1]TERMELŐ_11.30.'!A:AT,46,FALSE)="","",VLOOKUP(B74,'[1]TERMELŐ_11.30.'!A:AT,46,FALSE))</f>
        <v/>
      </c>
      <c r="S74" s="10"/>
      <c r="T74" s="13">
        <f>+VLOOKUP(B74,'[1]TERMELŐ_11.30.'!$A:$AR,37,FALSE)</f>
        <v>0</v>
      </c>
      <c r="U74" s="13">
        <f>+VLOOKUP(B74,'[1]TERMELŐ_11.30.'!$A:$AR,38,FALSE)+VLOOKUP(B74,'[1]TERMELŐ_11.30.'!$A:$AR,39,FALSE)+VLOOKUP(B74,'[1]TERMELŐ_11.30.'!$A:$AR,40,FALSE)+VLOOKUP(B74,'[1]TERMELŐ_11.30.'!$A:$AR,41,FALSE)+VLOOKUP(B74,'[1]TERMELŐ_11.30.'!$A:$AR,42,FALSE)+VLOOKUP(B74,'[1]TERMELŐ_11.30.'!$A:$AR,43,FALSE)+VLOOKUP(B74,'[1]TERMELŐ_11.30.'!$A:$AR,44,FALSE)</f>
        <v>0</v>
      </c>
      <c r="V74" s="14" t="str">
        <f>+IF(VLOOKUP(B74,'[1]TERMELŐ_11.30.'!A:AS,45,FALSE)="","",VLOOKUP(B74,'[1]TERMELŐ_11.30.'!A:AS,45,FALSE))</f>
        <v/>
      </c>
      <c r="W74" s="14" t="str">
        <f>IF(VLOOKUP(B74,'[1]TERMELŐ_11.30.'!A:AJ,36,FALSE)="","",VLOOKUP(B74,'[1]TERMELŐ_11.30.'!A:AJ,36,FALSE))</f>
        <v/>
      </c>
      <c r="X74" s="10"/>
      <c r="Y74" s="13">
        <f>+VLOOKUP(B74,'[1]TERMELŐ_11.30.'!$A:$BH,53,FALSE)</f>
        <v>0</v>
      </c>
      <c r="Z74" s="13">
        <f>+VLOOKUP(B74,'[1]TERMELŐ_11.30.'!$A:$BH,54,FALSE)+VLOOKUP(B74,'[1]TERMELŐ_11.30.'!$A:$BH,55,FALSE)+VLOOKUP(B74,'[1]TERMELŐ_11.30.'!$A:$BH,56,FALSE)+VLOOKUP(B74,'[1]TERMELŐ_11.30.'!$A:$BH,57,FALSE)+VLOOKUP(B74,'[1]TERMELŐ_11.30.'!$A:$BH,58,FALSE)+VLOOKUP(B74,'[1]TERMELŐ_11.30.'!$A:$BH,59,FALSE)+VLOOKUP(B74,'[1]TERMELŐ_11.30.'!$A:$BH,60,FALSE)</f>
        <v>0</v>
      </c>
      <c r="AA74" s="14" t="str">
        <f>IF(VLOOKUP(B74,'[1]TERMELŐ_11.30.'!A:AZ,51,FALSE)="","",VLOOKUP(B74,'[1]TERMELŐ_11.30.'!A:AZ,51,FALSE))</f>
        <v/>
      </c>
      <c r="AB74" s="14" t="str">
        <f>IF(VLOOKUP(B74,'[1]TERMELŐ_11.30.'!A:AZ,52,FALSE)="","",VLOOKUP(B74,'[1]TERMELŐ_11.30.'!A:AZ,52,FALSE))</f>
        <v/>
      </c>
    </row>
    <row r="75" spans="1:28" x14ac:dyDescent="0.3">
      <c r="A75" s="10" t="str">
        <f>VLOOKUP(VLOOKUP(B75,'[1]TERMELŐ_11.30.'!A:F,6,FALSE),'[1]publikáció segéd tábla'!$A$1:$B$7,2,FALSE)</f>
        <v xml:space="preserve">OPUS TITÁSZ Zrt. </v>
      </c>
      <c r="B75" s="10" t="s">
        <v>41</v>
      </c>
      <c r="C75" s="11">
        <f>+SUMIFS('[1]TERMELŐ_11.30.'!$H:$H,'[1]TERMELŐ_11.30.'!$A:$A,[1]publikáció!$B75,'[1]TERMELŐ_11.30.'!$L:$L,[1]publikáció!C$4)</f>
        <v>0.495</v>
      </c>
      <c r="D75" s="11">
        <f>+SUMIFS('[1]TERMELŐ_11.30.'!$H:$H,'[1]TERMELŐ_11.30.'!$A:$A,[1]publikáció!$B75,'[1]TERMELŐ_11.30.'!$L:$L,[1]publikáció!D$4)</f>
        <v>0</v>
      </c>
      <c r="E75" s="11">
        <f>+SUMIFS('[1]TERMELŐ_11.30.'!$H:$H,'[1]TERMELŐ_11.30.'!$A:$A,[1]publikáció!$B75,'[1]TERMELŐ_11.30.'!$L:$L,[1]publikáció!E$4)</f>
        <v>0</v>
      </c>
      <c r="F75" s="11">
        <f>+SUMIFS('[1]TERMELŐ_11.30.'!$H:$H,'[1]TERMELŐ_11.30.'!$A:$A,[1]publikáció!$B75,'[1]TERMELŐ_11.30.'!$L:$L,[1]publikáció!F$4)</f>
        <v>0</v>
      </c>
      <c r="G75" s="11">
        <f>+SUMIFS('[1]TERMELŐ_11.30.'!$H:$H,'[1]TERMELŐ_11.30.'!$A:$A,[1]publikáció!$B75,'[1]TERMELŐ_11.30.'!$L:$L,[1]publikáció!G$4)</f>
        <v>0</v>
      </c>
      <c r="H75" s="11">
        <f>+SUMIFS('[1]TERMELŐ_11.30.'!$H:$H,'[1]TERMELŐ_11.30.'!$A:$A,[1]publikáció!$B75,'[1]TERMELŐ_11.30.'!$L:$L,[1]publikáció!H$4)</f>
        <v>0</v>
      </c>
      <c r="I75" s="11">
        <f>+SUMIFS('[1]TERMELŐ_11.30.'!$H:$H,'[1]TERMELŐ_11.30.'!$A:$A,[1]publikáció!$B75,'[1]TERMELŐ_11.30.'!$L:$L,[1]publikáció!I$4)</f>
        <v>0</v>
      </c>
      <c r="J75" s="11">
        <f>+SUMIFS('[1]TERMELŐ_11.30.'!$H:$H,'[1]TERMELŐ_11.30.'!$A:$A,[1]publikáció!$B75,'[1]TERMELŐ_11.30.'!$L:$L,[1]publikáció!J$4)</f>
        <v>0</v>
      </c>
      <c r="K75" s="11" t="str">
        <f>+IF(VLOOKUP(B75,'[1]TERMELŐ_11.30.'!A:U,21,FALSE)="igen","Technológia módosítás",IF(VLOOKUP(B75,'[1]TERMELŐ_11.30.'!A:U,20,FALSE)&lt;&gt;"nem","Ismétlő","Új igény"))</f>
        <v>Ismétlő</v>
      </c>
      <c r="L75" s="12">
        <f>+_xlfn.MAXIFS('[1]TERMELŐ_11.30.'!$P:$P,'[1]TERMELŐ_11.30.'!$A:$A,[1]publikáció!$B75)</f>
        <v>0</v>
      </c>
      <c r="M75" s="12">
        <f>+_xlfn.MAXIFS('[1]TERMELŐ_11.30.'!$Q:$Q,'[1]TERMELŐ_11.30.'!$A:$A,[1]publikáció!$B75)</f>
        <v>0</v>
      </c>
      <c r="N75" s="10" t="str">
        <f>+IF(VLOOKUP(B75,'[1]TERMELŐ_11.30.'!A:G,7,FALSE)="","",VLOOKUP(B75,'[1]TERMELŐ_11.30.'!A:G,7,FALSE))</f>
        <v/>
      </c>
      <c r="O75" s="10"/>
      <c r="P75" s="10" t="str">
        <f>+IF(OR(VLOOKUP(B75,'[1]TERMELŐ_11.30.'!A:D,4,FALSE)="elutasított",(VLOOKUP(B75,'[1]TERMELŐ_11.30.'!A:D,4,FALSE)="kiesett")),"igen","nem")</f>
        <v>igen</v>
      </c>
      <c r="Q75" s="10" t="str">
        <f>+_xlfn.IFNA(VLOOKUP(IF(VLOOKUP(B75,'[1]TERMELŐ_11.30.'!A:BQ,69,FALSE)="","",VLOOKUP(B75,'[1]TERMELŐ_11.30.'!A:BQ,69,FALSE)),'[1]publikáció segéd tábla'!$D$1:$E$16,2,FALSE),"")</f>
        <v>Hiányos igénybejelentés</v>
      </c>
      <c r="R75" s="10" t="str">
        <f>IF(VLOOKUP(B75,'[1]TERMELŐ_11.30.'!A:AT,46,FALSE)="","",VLOOKUP(B75,'[1]TERMELŐ_11.30.'!A:AT,46,FALSE))</f>
        <v/>
      </c>
      <c r="S75" s="10"/>
      <c r="T75" s="13">
        <f>+VLOOKUP(B75,'[1]TERMELŐ_11.30.'!$A:$AR,37,FALSE)</f>
        <v>0</v>
      </c>
      <c r="U75" s="13">
        <f>+VLOOKUP(B75,'[1]TERMELŐ_11.30.'!$A:$AR,38,FALSE)+VLOOKUP(B75,'[1]TERMELŐ_11.30.'!$A:$AR,39,FALSE)+VLOOKUP(B75,'[1]TERMELŐ_11.30.'!$A:$AR,40,FALSE)+VLOOKUP(B75,'[1]TERMELŐ_11.30.'!$A:$AR,41,FALSE)+VLOOKUP(B75,'[1]TERMELŐ_11.30.'!$A:$AR,42,FALSE)+VLOOKUP(B75,'[1]TERMELŐ_11.30.'!$A:$AR,43,FALSE)+VLOOKUP(B75,'[1]TERMELŐ_11.30.'!$A:$AR,44,FALSE)</f>
        <v>0</v>
      </c>
      <c r="V75" s="14" t="str">
        <f>+IF(VLOOKUP(B75,'[1]TERMELŐ_11.30.'!A:AS,45,FALSE)="","",VLOOKUP(B75,'[1]TERMELŐ_11.30.'!A:AS,45,FALSE))</f>
        <v/>
      </c>
      <c r="W75" s="14" t="str">
        <f>IF(VLOOKUP(B75,'[1]TERMELŐ_11.30.'!A:AJ,36,FALSE)="","",VLOOKUP(B75,'[1]TERMELŐ_11.30.'!A:AJ,36,FALSE))</f>
        <v/>
      </c>
      <c r="X75" s="10"/>
      <c r="Y75" s="13">
        <f>+VLOOKUP(B75,'[1]TERMELŐ_11.30.'!$A:$BH,53,FALSE)</f>
        <v>0</v>
      </c>
      <c r="Z75" s="13">
        <f>+VLOOKUP(B75,'[1]TERMELŐ_11.30.'!$A:$BH,54,FALSE)+VLOOKUP(B75,'[1]TERMELŐ_11.30.'!$A:$BH,55,FALSE)+VLOOKUP(B75,'[1]TERMELŐ_11.30.'!$A:$BH,56,FALSE)+VLOOKUP(B75,'[1]TERMELŐ_11.30.'!$A:$BH,57,FALSE)+VLOOKUP(B75,'[1]TERMELŐ_11.30.'!$A:$BH,58,FALSE)+VLOOKUP(B75,'[1]TERMELŐ_11.30.'!$A:$BH,59,FALSE)+VLOOKUP(B75,'[1]TERMELŐ_11.30.'!$A:$BH,60,FALSE)</f>
        <v>0</v>
      </c>
      <c r="AA75" s="14" t="str">
        <f>IF(VLOOKUP(B75,'[1]TERMELŐ_11.30.'!A:AZ,51,FALSE)="","",VLOOKUP(B75,'[1]TERMELŐ_11.30.'!A:AZ,51,FALSE))</f>
        <v/>
      </c>
      <c r="AB75" s="14" t="str">
        <f>IF(VLOOKUP(B75,'[1]TERMELŐ_11.30.'!A:AZ,52,FALSE)="","",VLOOKUP(B75,'[1]TERMELŐ_11.30.'!A:AZ,52,FALSE))</f>
        <v/>
      </c>
    </row>
    <row r="76" spans="1:28" x14ac:dyDescent="0.3">
      <c r="A76" s="10" t="str">
        <f>VLOOKUP(VLOOKUP(B76,'[1]TERMELŐ_11.30.'!A:F,6,FALSE),'[1]publikáció segéd tábla'!$A$1:$B$7,2,FALSE)</f>
        <v xml:space="preserve">OPUS TITÁSZ Zrt. </v>
      </c>
      <c r="B76" s="10" t="s">
        <v>42</v>
      </c>
      <c r="C76" s="11">
        <f>+SUMIFS('[1]TERMELŐ_11.30.'!$H:$H,'[1]TERMELŐ_11.30.'!$A:$A,[1]publikáció!$B76,'[1]TERMELŐ_11.30.'!$L:$L,[1]publikáció!C$4)</f>
        <v>0.495</v>
      </c>
      <c r="D76" s="11">
        <f>+SUMIFS('[1]TERMELŐ_11.30.'!$H:$H,'[1]TERMELŐ_11.30.'!$A:$A,[1]publikáció!$B76,'[1]TERMELŐ_11.30.'!$L:$L,[1]publikáció!D$4)</f>
        <v>0</v>
      </c>
      <c r="E76" s="11">
        <f>+SUMIFS('[1]TERMELŐ_11.30.'!$H:$H,'[1]TERMELŐ_11.30.'!$A:$A,[1]publikáció!$B76,'[1]TERMELŐ_11.30.'!$L:$L,[1]publikáció!E$4)</f>
        <v>0</v>
      </c>
      <c r="F76" s="11">
        <f>+SUMIFS('[1]TERMELŐ_11.30.'!$H:$H,'[1]TERMELŐ_11.30.'!$A:$A,[1]publikáció!$B76,'[1]TERMELŐ_11.30.'!$L:$L,[1]publikáció!F$4)</f>
        <v>0</v>
      </c>
      <c r="G76" s="11">
        <f>+SUMIFS('[1]TERMELŐ_11.30.'!$H:$H,'[1]TERMELŐ_11.30.'!$A:$A,[1]publikáció!$B76,'[1]TERMELŐ_11.30.'!$L:$L,[1]publikáció!G$4)</f>
        <v>0</v>
      </c>
      <c r="H76" s="11">
        <f>+SUMIFS('[1]TERMELŐ_11.30.'!$H:$H,'[1]TERMELŐ_11.30.'!$A:$A,[1]publikáció!$B76,'[1]TERMELŐ_11.30.'!$L:$L,[1]publikáció!H$4)</f>
        <v>0</v>
      </c>
      <c r="I76" s="11">
        <f>+SUMIFS('[1]TERMELŐ_11.30.'!$H:$H,'[1]TERMELŐ_11.30.'!$A:$A,[1]publikáció!$B76,'[1]TERMELŐ_11.30.'!$L:$L,[1]publikáció!I$4)</f>
        <v>0</v>
      </c>
      <c r="J76" s="11">
        <f>+SUMIFS('[1]TERMELŐ_11.30.'!$H:$H,'[1]TERMELŐ_11.30.'!$A:$A,[1]publikáció!$B76,'[1]TERMELŐ_11.30.'!$L:$L,[1]publikáció!J$4)</f>
        <v>0</v>
      </c>
      <c r="K76" s="11" t="str">
        <f>+IF(VLOOKUP(B76,'[1]TERMELŐ_11.30.'!A:U,21,FALSE)="igen","Technológia módosítás",IF(VLOOKUP(B76,'[1]TERMELŐ_11.30.'!A:U,20,FALSE)&lt;&gt;"nem","Ismétlő","Új igény"))</f>
        <v>Ismétlő</v>
      </c>
      <c r="L76" s="12">
        <f>+_xlfn.MAXIFS('[1]TERMELŐ_11.30.'!$P:$P,'[1]TERMELŐ_11.30.'!$A:$A,[1]publikáció!$B76)</f>
        <v>0</v>
      </c>
      <c r="M76" s="12">
        <f>+_xlfn.MAXIFS('[1]TERMELŐ_11.30.'!$Q:$Q,'[1]TERMELŐ_11.30.'!$A:$A,[1]publikáció!$B76)</f>
        <v>0</v>
      </c>
      <c r="N76" s="10" t="str">
        <f>+IF(VLOOKUP(B76,'[1]TERMELŐ_11.30.'!A:G,7,FALSE)="","",VLOOKUP(B76,'[1]TERMELŐ_11.30.'!A:G,7,FALSE))</f>
        <v/>
      </c>
      <c r="O76" s="10"/>
      <c r="P76" s="10" t="str">
        <f>+IF(OR(VLOOKUP(B76,'[1]TERMELŐ_11.30.'!A:D,4,FALSE)="elutasított",(VLOOKUP(B76,'[1]TERMELŐ_11.30.'!A:D,4,FALSE)="kiesett")),"igen","nem")</f>
        <v>igen</v>
      </c>
      <c r="Q76" s="10" t="str">
        <f>+_xlfn.IFNA(VLOOKUP(IF(VLOOKUP(B76,'[1]TERMELŐ_11.30.'!A:BQ,69,FALSE)="","",VLOOKUP(B76,'[1]TERMELŐ_11.30.'!A:BQ,69,FALSE)),'[1]publikáció segéd tábla'!$D$1:$E$16,2,FALSE),"")</f>
        <v>Hiányos igénybejelentés</v>
      </c>
      <c r="R76" s="10" t="str">
        <f>IF(VLOOKUP(B76,'[1]TERMELŐ_11.30.'!A:AT,46,FALSE)="","",VLOOKUP(B76,'[1]TERMELŐ_11.30.'!A:AT,46,FALSE))</f>
        <v/>
      </c>
      <c r="S76" s="10"/>
      <c r="T76" s="13">
        <f>+VLOOKUP(B76,'[1]TERMELŐ_11.30.'!$A:$AR,37,FALSE)</f>
        <v>0</v>
      </c>
      <c r="U76" s="13">
        <f>+VLOOKUP(B76,'[1]TERMELŐ_11.30.'!$A:$AR,38,FALSE)+VLOOKUP(B76,'[1]TERMELŐ_11.30.'!$A:$AR,39,FALSE)+VLOOKUP(B76,'[1]TERMELŐ_11.30.'!$A:$AR,40,FALSE)+VLOOKUP(B76,'[1]TERMELŐ_11.30.'!$A:$AR,41,FALSE)+VLOOKUP(B76,'[1]TERMELŐ_11.30.'!$A:$AR,42,FALSE)+VLOOKUP(B76,'[1]TERMELŐ_11.30.'!$A:$AR,43,FALSE)+VLOOKUP(B76,'[1]TERMELŐ_11.30.'!$A:$AR,44,FALSE)</f>
        <v>0</v>
      </c>
      <c r="V76" s="14" t="str">
        <f>+IF(VLOOKUP(B76,'[1]TERMELŐ_11.30.'!A:AS,45,FALSE)="","",VLOOKUP(B76,'[1]TERMELŐ_11.30.'!A:AS,45,FALSE))</f>
        <v/>
      </c>
      <c r="W76" s="14" t="str">
        <f>IF(VLOOKUP(B76,'[1]TERMELŐ_11.30.'!A:AJ,36,FALSE)="","",VLOOKUP(B76,'[1]TERMELŐ_11.30.'!A:AJ,36,FALSE))</f>
        <v/>
      </c>
      <c r="X76" s="10"/>
      <c r="Y76" s="13">
        <f>+VLOOKUP(B76,'[1]TERMELŐ_11.30.'!$A:$BH,53,FALSE)</f>
        <v>0</v>
      </c>
      <c r="Z76" s="13">
        <f>+VLOOKUP(B76,'[1]TERMELŐ_11.30.'!$A:$BH,54,FALSE)+VLOOKUP(B76,'[1]TERMELŐ_11.30.'!$A:$BH,55,FALSE)+VLOOKUP(B76,'[1]TERMELŐ_11.30.'!$A:$BH,56,FALSE)+VLOOKUP(B76,'[1]TERMELŐ_11.30.'!$A:$BH,57,FALSE)+VLOOKUP(B76,'[1]TERMELŐ_11.30.'!$A:$BH,58,FALSE)+VLOOKUP(B76,'[1]TERMELŐ_11.30.'!$A:$BH,59,FALSE)+VLOOKUP(B76,'[1]TERMELŐ_11.30.'!$A:$BH,60,FALSE)</f>
        <v>0</v>
      </c>
      <c r="AA76" s="14" t="str">
        <f>IF(VLOOKUP(B76,'[1]TERMELŐ_11.30.'!A:AZ,51,FALSE)="","",VLOOKUP(B76,'[1]TERMELŐ_11.30.'!A:AZ,51,FALSE))</f>
        <v/>
      </c>
      <c r="AB76" s="14" t="str">
        <f>IF(VLOOKUP(B76,'[1]TERMELŐ_11.30.'!A:AZ,52,FALSE)="","",VLOOKUP(B76,'[1]TERMELŐ_11.30.'!A:AZ,52,FALSE))</f>
        <v/>
      </c>
    </row>
    <row r="77" spans="1:28" x14ac:dyDescent="0.3">
      <c r="A77" s="10" t="str">
        <f>VLOOKUP(VLOOKUP(B77,'[1]TERMELŐ_11.30.'!A:F,6,FALSE),'[1]publikáció segéd tábla'!$A$1:$B$7,2,FALSE)</f>
        <v xml:space="preserve">OPUS TITÁSZ Zrt. </v>
      </c>
      <c r="B77" s="10" t="s">
        <v>43</v>
      </c>
      <c r="C77" s="11">
        <f>+SUMIFS('[1]TERMELŐ_11.30.'!$H:$H,'[1]TERMELŐ_11.30.'!$A:$A,[1]publikáció!$B77,'[1]TERMELŐ_11.30.'!$L:$L,[1]publikáció!C$4)</f>
        <v>0.495</v>
      </c>
      <c r="D77" s="11">
        <f>+SUMIFS('[1]TERMELŐ_11.30.'!$H:$H,'[1]TERMELŐ_11.30.'!$A:$A,[1]publikáció!$B77,'[1]TERMELŐ_11.30.'!$L:$L,[1]publikáció!D$4)</f>
        <v>0</v>
      </c>
      <c r="E77" s="11">
        <f>+SUMIFS('[1]TERMELŐ_11.30.'!$H:$H,'[1]TERMELŐ_11.30.'!$A:$A,[1]publikáció!$B77,'[1]TERMELŐ_11.30.'!$L:$L,[1]publikáció!E$4)</f>
        <v>0</v>
      </c>
      <c r="F77" s="11">
        <f>+SUMIFS('[1]TERMELŐ_11.30.'!$H:$H,'[1]TERMELŐ_11.30.'!$A:$A,[1]publikáció!$B77,'[1]TERMELŐ_11.30.'!$L:$L,[1]publikáció!F$4)</f>
        <v>0</v>
      </c>
      <c r="G77" s="11">
        <f>+SUMIFS('[1]TERMELŐ_11.30.'!$H:$H,'[1]TERMELŐ_11.30.'!$A:$A,[1]publikáció!$B77,'[1]TERMELŐ_11.30.'!$L:$L,[1]publikáció!G$4)</f>
        <v>0</v>
      </c>
      <c r="H77" s="11">
        <f>+SUMIFS('[1]TERMELŐ_11.30.'!$H:$H,'[1]TERMELŐ_11.30.'!$A:$A,[1]publikáció!$B77,'[1]TERMELŐ_11.30.'!$L:$L,[1]publikáció!H$4)</f>
        <v>0</v>
      </c>
      <c r="I77" s="11">
        <f>+SUMIFS('[1]TERMELŐ_11.30.'!$H:$H,'[1]TERMELŐ_11.30.'!$A:$A,[1]publikáció!$B77,'[1]TERMELŐ_11.30.'!$L:$L,[1]publikáció!I$4)</f>
        <v>0</v>
      </c>
      <c r="J77" s="11">
        <f>+SUMIFS('[1]TERMELŐ_11.30.'!$H:$H,'[1]TERMELŐ_11.30.'!$A:$A,[1]publikáció!$B77,'[1]TERMELŐ_11.30.'!$L:$L,[1]publikáció!J$4)</f>
        <v>0</v>
      </c>
      <c r="K77" s="11" t="str">
        <f>+IF(VLOOKUP(B77,'[1]TERMELŐ_11.30.'!A:U,21,FALSE)="igen","Technológia módosítás",IF(VLOOKUP(B77,'[1]TERMELŐ_11.30.'!A:U,20,FALSE)&lt;&gt;"nem","Ismétlő","Új igény"))</f>
        <v>Ismétlő</v>
      </c>
      <c r="L77" s="12">
        <f>+_xlfn.MAXIFS('[1]TERMELŐ_11.30.'!$P:$P,'[1]TERMELŐ_11.30.'!$A:$A,[1]publikáció!$B77)</f>
        <v>0</v>
      </c>
      <c r="M77" s="12">
        <f>+_xlfn.MAXIFS('[1]TERMELŐ_11.30.'!$Q:$Q,'[1]TERMELŐ_11.30.'!$A:$A,[1]publikáció!$B77)</f>
        <v>0</v>
      </c>
      <c r="N77" s="10" t="str">
        <f>+IF(VLOOKUP(B77,'[1]TERMELŐ_11.30.'!A:G,7,FALSE)="","",VLOOKUP(B77,'[1]TERMELŐ_11.30.'!A:G,7,FALSE))</f>
        <v/>
      </c>
      <c r="O77" s="10"/>
      <c r="P77" s="10" t="str">
        <f>+IF(OR(VLOOKUP(B77,'[1]TERMELŐ_11.30.'!A:D,4,FALSE)="elutasított",(VLOOKUP(B77,'[1]TERMELŐ_11.30.'!A:D,4,FALSE)="kiesett")),"igen","nem")</f>
        <v>igen</v>
      </c>
      <c r="Q77" s="10" t="str">
        <f>+_xlfn.IFNA(VLOOKUP(IF(VLOOKUP(B77,'[1]TERMELŐ_11.30.'!A:BQ,69,FALSE)="","",VLOOKUP(B77,'[1]TERMELŐ_11.30.'!A:BQ,69,FALSE)),'[1]publikáció segéd tábla'!$D$1:$E$16,2,FALSE),"")</f>
        <v>Hiányos igénybejelentés</v>
      </c>
      <c r="R77" s="10" t="str">
        <f>IF(VLOOKUP(B77,'[1]TERMELŐ_11.30.'!A:AT,46,FALSE)="","",VLOOKUP(B77,'[1]TERMELŐ_11.30.'!A:AT,46,FALSE))</f>
        <v/>
      </c>
      <c r="S77" s="10"/>
      <c r="T77" s="13">
        <f>+VLOOKUP(B77,'[1]TERMELŐ_11.30.'!$A:$AR,37,FALSE)</f>
        <v>0</v>
      </c>
      <c r="U77" s="13">
        <f>+VLOOKUP(B77,'[1]TERMELŐ_11.30.'!$A:$AR,38,FALSE)+VLOOKUP(B77,'[1]TERMELŐ_11.30.'!$A:$AR,39,FALSE)+VLOOKUP(B77,'[1]TERMELŐ_11.30.'!$A:$AR,40,FALSE)+VLOOKUP(B77,'[1]TERMELŐ_11.30.'!$A:$AR,41,FALSE)+VLOOKUP(B77,'[1]TERMELŐ_11.30.'!$A:$AR,42,FALSE)+VLOOKUP(B77,'[1]TERMELŐ_11.30.'!$A:$AR,43,FALSE)+VLOOKUP(B77,'[1]TERMELŐ_11.30.'!$A:$AR,44,FALSE)</f>
        <v>0</v>
      </c>
      <c r="V77" s="14" t="str">
        <f>+IF(VLOOKUP(B77,'[1]TERMELŐ_11.30.'!A:AS,45,FALSE)="","",VLOOKUP(B77,'[1]TERMELŐ_11.30.'!A:AS,45,FALSE))</f>
        <v/>
      </c>
      <c r="W77" s="14" t="str">
        <f>IF(VLOOKUP(B77,'[1]TERMELŐ_11.30.'!A:AJ,36,FALSE)="","",VLOOKUP(B77,'[1]TERMELŐ_11.30.'!A:AJ,36,FALSE))</f>
        <v/>
      </c>
      <c r="X77" s="10"/>
      <c r="Y77" s="13">
        <f>+VLOOKUP(B77,'[1]TERMELŐ_11.30.'!$A:$BH,53,FALSE)</f>
        <v>0</v>
      </c>
      <c r="Z77" s="13">
        <f>+VLOOKUP(B77,'[1]TERMELŐ_11.30.'!$A:$BH,54,FALSE)+VLOOKUP(B77,'[1]TERMELŐ_11.30.'!$A:$BH,55,FALSE)+VLOOKUP(B77,'[1]TERMELŐ_11.30.'!$A:$BH,56,FALSE)+VLOOKUP(B77,'[1]TERMELŐ_11.30.'!$A:$BH,57,FALSE)+VLOOKUP(B77,'[1]TERMELŐ_11.30.'!$A:$BH,58,FALSE)+VLOOKUP(B77,'[1]TERMELŐ_11.30.'!$A:$BH,59,FALSE)+VLOOKUP(B77,'[1]TERMELŐ_11.30.'!$A:$BH,60,FALSE)</f>
        <v>0</v>
      </c>
      <c r="AA77" s="14" t="str">
        <f>IF(VLOOKUP(B77,'[1]TERMELŐ_11.30.'!A:AZ,51,FALSE)="","",VLOOKUP(B77,'[1]TERMELŐ_11.30.'!A:AZ,51,FALSE))</f>
        <v/>
      </c>
      <c r="AB77" s="14" t="str">
        <f>IF(VLOOKUP(B77,'[1]TERMELŐ_11.30.'!A:AZ,52,FALSE)="","",VLOOKUP(B77,'[1]TERMELŐ_11.30.'!A:AZ,52,FALSE))</f>
        <v/>
      </c>
    </row>
    <row r="78" spans="1:28" x14ac:dyDescent="0.3">
      <c r="A78" s="10" t="str">
        <f>VLOOKUP(VLOOKUP(B78,'[1]TERMELŐ_11.30.'!A:F,6,FALSE),'[1]publikáció segéd tábla'!$A$1:$B$7,2,FALSE)</f>
        <v xml:space="preserve">OPUS TITÁSZ Zrt. </v>
      </c>
      <c r="B78" s="10" t="s">
        <v>44</v>
      </c>
      <c r="C78" s="11">
        <f>+SUMIFS('[1]TERMELŐ_11.30.'!$H:$H,'[1]TERMELŐ_11.30.'!$A:$A,[1]publikáció!$B78,'[1]TERMELŐ_11.30.'!$L:$L,[1]publikáció!C$4)</f>
        <v>0.495</v>
      </c>
      <c r="D78" s="11">
        <f>+SUMIFS('[1]TERMELŐ_11.30.'!$H:$H,'[1]TERMELŐ_11.30.'!$A:$A,[1]publikáció!$B78,'[1]TERMELŐ_11.30.'!$L:$L,[1]publikáció!D$4)</f>
        <v>0</v>
      </c>
      <c r="E78" s="11">
        <f>+SUMIFS('[1]TERMELŐ_11.30.'!$H:$H,'[1]TERMELŐ_11.30.'!$A:$A,[1]publikáció!$B78,'[1]TERMELŐ_11.30.'!$L:$L,[1]publikáció!E$4)</f>
        <v>0</v>
      </c>
      <c r="F78" s="11">
        <f>+SUMIFS('[1]TERMELŐ_11.30.'!$H:$H,'[1]TERMELŐ_11.30.'!$A:$A,[1]publikáció!$B78,'[1]TERMELŐ_11.30.'!$L:$L,[1]publikáció!F$4)</f>
        <v>0</v>
      </c>
      <c r="G78" s="11">
        <f>+SUMIFS('[1]TERMELŐ_11.30.'!$H:$H,'[1]TERMELŐ_11.30.'!$A:$A,[1]publikáció!$B78,'[1]TERMELŐ_11.30.'!$L:$L,[1]publikáció!G$4)</f>
        <v>0</v>
      </c>
      <c r="H78" s="11">
        <f>+SUMIFS('[1]TERMELŐ_11.30.'!$H:$H,'[1]TERMELŐ_11.30.'!$A:$A,[1]publikáció!$B78,'[1]TERMELŐ_11.30.'!$L:$L,[1]publikáció!H$4)</f>
        <v>0</v>
      </c>
      <c r="I78" s="11">
        <f>+SUMIFS('[1]TERMELŐ_11.30.'!$H:$H,'[1]TERMELŐ_11.30.'!$A:$A,[1]publikáció!$B78,'[1]TERMELŐ_11.30.'!$L:$L,[1]publikáció!I$4)</f>
        <v>0</v>
      </c>
      <c r="J78" s="11">
        <f>+SUMIFS('[1]TERMELŐ_11.30.'!$H:$H,'[1]TERMELŐ_11.30.'!$A:$A,[1]publikáció!$B78,'[1]TERMELŐ_11.30.'!$L:$L,[1]publikáció!J$4)</f>
        <v>0</v>
      </c>
      <c r="K78" s="11" t="str">
        <f>+IF(VLOOKUP(B78,'[1]TERMELŐ_11.30.'!A:U,21,FALSE)="igen","Technológia módosítás",IF(VLOOKUP(B78,'[1]TERMELŐ_11.30.'!A:U,20,FALSE)&lt;&gt;"nem","Ismétlő","Új igény"))</f>
        <v>Ismétlő</v>
      </c>
      <c r="L78" s="12">
        <f>+_xlfn.MAXIFS('[1]TERMELŐ_11.30.'!$P:$P,'[1]TERMELŐ_11.30.'!$A:$A,[1]publikáció!$B78)</f>
        <v>0</v>
      </c>
      <c r="M78" s="12">
        <f>+_xlfn.MAXIFS('[1]TERMELŐ_11.30.'!$Q:$Q,'[1]TERMELŐ_11.30.'!$A:$A,[1]publikáció!$B78)</f>
        <v>0</v>
      </c>
      <c r="N78" s="10" t="str">
        <f>+IF(VLOOKUP(B78,'[1]TERMELŐ_11.30.'!A:G,7,FALSE)="","",VLOOKUP(B78,'[1]TERMELŐ_11.30.'!A:G,7,FALSE))</f>
        <v/>
      </c>
      <c r="O78" s="10"/>
      <c r="P78" s="10" t="str">
        <f>+IF(OR(VLOOKUP(B78,'[1]TERMELŐ_11.30.'!A:D,4,FALSE)="elutasított",(VLOOKUP(B78,'[1]TERMELŐ_11.30.'!A:D,4,FALSE)="kiesett")),"igen","nem")</f>
        <v>igen</v>
      </c>
      <c r="Q78" s="10" t="str">
        <f>+_xlfn.IFNA(VLOOKUP(IF(VLOOKUP(B78,'[1]TERMELŐ_11.30.'!A:BQ,69,FALSE)="","",VLOOKUP(B78,'[1]TERMELŐ_11.30.'!A:BQ,69,FALSE)),'[1]publikáció segéd tábla'!$D$1:$E$16,2,FALSE),"")</f>
        <v>Hiányos igénybejelentés</v>
      </c>
      <c r="R78" s="10" t="str">
        <f>IF(VLOOKUP(B78,'[1]TERMELŐ_11.30.'!A:AT,46,FALSE)="","",VLOOKUP(B78,'[1]TERMELŐ_11.30.'!A:AT,46,FALSE))</f>
        <v/>
      </c>
      <c r="S78" s="10"/>
      <c r="T78" s="13">
        <f>+VLOOKUP(B78,'[1]TERMELŐ_11.30.'!$A:$AR,37,FALSE)</f>
        <v>0</v>
      </c>
      <c r="U78" s="13">
        <f>+VLOOKUP(B78,'[1]TERMELŐ_11.30.'!$A:$AR,38,FALSE)+VLOOKUP(B78,'[1]TERMELŐ_11.30.'!$A:$AR,39,FALSE)+VLOOKUP(B78,'[1]TERMELŐ_11.30.'!$A:$AR,40,FALSE)+VLOOKUP(B78,'[1]TERMELŐ_11.30.'!$A:$AR,41,FALSE)+VLOOKUP(B78,'[1]TERMELŐ_11.30.'!$A:$AR,42,FALSE)+VLOOKUP(B78,'[1]TERMELŐ_11.30.'!$A:$AR,43,FALSE)+VLOOKUP(B78,'[1]TERMELŐ_11.30.'!$A:$AR,44,FALSE)</f>
        <v>0</v>
      </c>
      <c r="V78" s="14" t="str">
        <f>+IF(VLOOKUP(B78,'[1]TERMELŐ_11.30.'!A:AS,45,FALSE)="","",VLOOKUP(B78,'[1]TERMELŐ_11.30.'!A:AS,45,FALSE))</f>
        <v/>
      </c>
      <c r="W78" s="14" t="str">
        <f>IF(VLOOKUP(B78,'[1]TERMELŐ_11.30.'!A:AJ,36,FALSE)="","",VLOOKUP(B78,'[1]TERMELŐ_11.30.'!A:AJ,36,FALSE))</f>
        <v/>
      </c>
      <c r="X78" s="10"/>
      <c r="Y78" s="13">
        <f>+VLOOKUP(B78,'[1]TERMELŐ_11.30.'!$A:$BH,53,FALSE)</f>
        <v>0</v>
      </c>
      <c r="Z78" s="13">
        <f>+VLOOKUP(B78,'[1]TERMELŐ_11.30.'!$A:$BH,54,FALSE)+VLOOKUP(B78,'[1]TERMELŐ_11.30.'!$A:$BH,55,FALSE)+VLOOKUP(B78,'[1]TERMELŐ_11.30.'!$A:$BH,56,FALSE)+VLOOKUP(B78,'[1]TERMELŐ_11.30.'!$A:$BH,57,FALSE)+VLOOKUP(B78,'[1]TERMELŐ_11.30.'!$A:$BH,58,FALSE)+VLOOKUP(B78,'[1]TERMELŐ_11.30.'!$A:$BH,59,FALSE)+VLOOKUP(B78,'[1]TERMELŐ_11.30.'!$A:$BH,60,FALSE)</f>
        <v>0</v>
      </c>
      <c r="AA78" s="14" t="str">
        <f>IF(VLOOKUP(B78,'[1]TERMELŐ_11.30.'!A:AZ,51,FALSE)="","",VLOOKUP(B78,'[1]TERMELŐ_11.30.'!A:AZ,51,FALSE))</f>
        <v/>
      </c>
      <c r="AB78" s="14" t="str">
        <f>IF(VLOOKUP(B78,'[1]TERMELŐ_11.30.'!A:AZ,52,FALSE)="","",VLOOKUP(B78,'[1]TERMELŐ_11.30.'!A:AZ,52,FALSE))</f>
        <v/>
      </c>
    </row>
    <row r="79" spans="1:28" x14ac:dyDescent="0.3">
      <c r="A79" s="10" t="str">
        <f>VLOOKUP(VLOOKUP(B79,'[1]TERMELŐ_11.30.'!A:F,6,FALSE),'[1]publikáció segéd tábla'!$A$1:$B$7,2,FALSE)</f>
        <v xml:space="preserve">OPUS TITÁSZ Zrt. </v>
      </c>
      <c r="B79" s="10" t="s">
        <v>45</v>
      </c>
      <c r="C79" s="11">
        <f>+SUMIFS('[1]TERMELŐ_11.30.'!$H:$H,'[1]TERMELŐ_11.30.'!$A:$A,[1]publikáció!$B79,'[1]TERMELŐ_11.30.'!$L:$L,[1]publikáció!C$4)</f>
        <v>0.47499999999999998</v>
      </c>
      <c r="D79" s="11">
        <f>+SUMIFS('[1]TERMELŐ_11.30.'!$H:$H,'[1]TERMELŐ_11.30.'!$A:$A,[1]publikáció!$B79,'[1]TERMELŐ_11.30.'!$L:$L,[1]publikáció!D$4)</f>
        <v>0</v>
      </c>
      <c r="E79" s="11">
        <f>+SUMIFS('[1]TERMELŐ_11.30.'!$H:$H,'[1]TERMELŐ_11.30.'!$A:$A,[1]publikáció!$B79,'[1]TERMELŐ_11.30.'!$L:$L,[1]publikáció!E$4)</f>
        <v>0</v>
      </c>
      <c r="F79" s="11">
        <f>+SUMIFS('[1]TERMELŐ_11.30.'!$H:$H,'[1]TERMELŐ_11.30.'!$A:$A,[1]publikáció!$B79,'[1]TERMELŐ_11.30.'!$L:$L,[1]publikáció!F$4)</f>
        <v>0</v>
      </c>
      <c r="G79" s="11">
        <f>+SUMIFS('[1]TERMELŐ_11.30.'!$H:$H,'[1]TERMELŐ_11.30.'!$A:$A,[1]publikáció!$B79,'[1]TERMELŐ_11.30.'!$L:$L,[1]publikáció!G$4)</f>
        <v>0</v>
      </c>
      <c r="H79" s="11">
        <f>+SUMIFS('[1]TERMELŐ_11.30.'!$H:$H,'[1]TERMELŐ_11.30.'!$A:$A,[1]publikáció!$B79,'[1]TERMELŐ_11.30.'!$L:$L,[1]publikáció!H$4)</f>
        <v>0</v>
      </c>
      <c r="I79" s="11">
        <f>+SUMIFS('[1]TERMELŐ_11.30.'!$H:$H,'[1]TERMELŐ_11.30.'!$A:$A,[1]publikáció!$B79,'[1]TERMELŐ_11.30.'!$L:$L,[1]publikáció!I$4)</f>
        <v>0</v>
      </c>
      <c r="J79" s="11">
        <f>+SUMIFS('[1]TERMELŐ_11.30.'!$H:$H,'[1]TERMELŐ_11.30.'!$A:$A,[1]publikáció!$B79,'[1]TERMELŐ_11.30.'!$L:$L,[1]publikáció!J$4)</f>
        <v>0</v>
      </c>
      <c r="K79" s="11" t="str">
        <f>+IF(VLOOKUP(B79,'[1]TERMELŐ_11.30.'!A:U,21,FALSE)="igen","Technológia módosítás",IF(VLOOKUP(B79,'[1]TERMELŐ_11.30.'!A:U,20,FALSE)&lt;&gt;"nem","Ismétlő","Új igény"))</f>
        <v>Ismétlő</v>
      </c>
      <c r="L79" s="12">
        <f>+_xlfn.MAXIFS('[1]TERMELŐ_11.30.'!$P:$P,'[1]TERMELŐ_11.30.'!$A:$A,[1]publikáció!$B79)</f>
        <v>0</v>
      </c>
      <c r="M79" s="12">
        <f>+_xlfn.MAXIFS('[1]TERMELŐ_11.30.'!$Q:$Q,'[1]TERMELŐ_11.30.'!$A:$A,[1]publikáció!$B79)</f>
        <v>0</v>
      </c>
      <c r="N79" s="10" t="str">
        <f>+IF(VLOOKUP(B79,'[1]TERMELŐ_11.30.'!A:G,7,FALSE)="","",VLOOKUP(B79,'[1]TERMELŐ_11.30.'!A:G,7,FALSE))</f>
        <v/>
      </c>
      <c r="O79" s="10"/>
      <c r="P79" s="10" t="str">
        <f>+IF(OR(VLOOKUP(B79,'[1]TERMELŐ_11.30.'!A:D,4,FALSE)="elutasított",(VLOOKUP(B79,'[1]TERMELŐ_11.30.'!A:D,4,FALSE)="kiesett")),"igen","nem")</f>
        <v>igen</v>
      </c>
      <c r="Q79" s="10" t="str">
        <f>+_xlfn.IFNA(VLOOKUP(IF(VLOOKUP(B79,'[1]TERMELŐ_11.30.'!A:BQ,69,FALSE)="","",VLOOKUP(B79,'[1]TERMELŐ_11.30.'!A:BQ,69,FALSE)),'[1]publikáció segéd tábla'!$D$1:$E$16,2,FALSE),"")</f>
        <v>Hiányos igénybejelentés</v>
      </c>
      <c r="R79" s="10" t="str">
        <f>IF(VLOOKUP(B79,'[1]TERMELŐ_11.30.'!A:AT,46,FALSE)="","",VLOOKUP(B79,'[1]TERMELŐ_11.30.'!A:AT,46,FALSE))</f>
        <v/>
      </c>
      <c r="S79" s="10"/>
      <c r="T79" s="13">
        <f>+VLOOKUP(B79,'[1]TERMELŐ_11.30.'!$A:$AR,37,FALSE)</f>
        <v>0</v>
      </c>
      <c r="U79" s="13">
        <f>+VLOOKUP(B79,'[1]TERMELŐ_11.30.'!$A:$AR,38,FALSE)+VLOOKUP(B79,'[1]TERMELŐ_11.30.'!$A:$AR,39,FALSE)+VLOOKUP(B79,'[1]TERMELŐ_11.30.'!$A:$AR,40,FALSE)+VLOOKUP(B79,'[1]TERMELŐ_11.30.'!$A:$AR,41,FALSE)+VLOOKUP(B79,'[1]TERMELŐ_11.30.'!$A:$AR,42,FALSE)+VLOOKUP(B79,'[1]TERMELŐ_11.30.'!$A:$AR,43,FALSE)+VLOOKUP(B79,'[1]TERMELŐ_11.30.'!$A:$AR,44,FALSE)</f>
        <v>0</v>
      </c>
      <c r="V79" s="14" t="str">
        <f>+IF(VLOOKUP(B79,'[1]TERMELŐ_11.30.'!A:AS,45,FALSE)="","",VLOOKUP(B79,'[1]TERMELŐ_11.30.'!A:AS,45,FALSE))</f>
        <v/>
      </c>
      <c r="W79" s="14" t="str">
        <f>IF(VLOOKUP(B79,'[1]TERMELŐ_11.30.'!A:AJ,36,FALSE)="","",VLOOKUP(B79,'[1]TERMELŐ_11.30.'!A:AJ,36,FALSE))</f>
        <v/>
      </c>
      <c r="X79" s="10"/>
      <c r="Y79" s="13">
        <f>+VLOOKUP(B79,'[1]TERMELŐ_11.30.'!$A:$BH,53,FALSE)</f>
        <v>0</v>
      </c>
      <c r="Z79" s="13">
        <f>+VLOOKUP(B79,'[1]TERMELŐ_11.30.'!$A:$BH,54,FALSE)+VLOOKUP(B79,'[1]TERMELŐ_11.30.'!$A:$BH,55,FALSE)+VLOOKUP(B79,'[1]TERMELŐ_11.30.'!$A:$BH,56,FALSE)+VLOOKUP(B79,'[1]TERMELŐ_11.30.'!$A:$BH,57,FALSE)+VLOOKUP(B79,'[1]TERMELŐ_11.30.'!$A:$BH,58,FALSE)+VLOOKUP(B79,'[1]TERMELŐ_11.30.'!$A:$BH,59,FALSE)+VLOOKUP(B79,'[1]TERMELŐ_11.30.'!$A:$BH,60,FALSE)</f>
        <v>0</v>
      </c>
      <c r="AA79" s="14" t="str">
        <f>IF(VLOOKUP(B79,'[1]TERMELŐ_11.30.'!A:AZ,51,FALSE)="","",VLOOKUP(B79,'[1]TERMELŐ_11.30.'!A:AZ,51,FALSE))</f>
        <v/>
      </c>
      <c r="AB79" s="14" t="str">
        <f>IF(VLOOKUP(B79,'[1]TERMELŐ_11.30.'!A:AZ,52,FALSE)="","",VLOOKUP(B79,'[1]TERMELŐ_11.30.'!A:AZ,52,FALSE))</f>
        <v/>
      </c>
    </row>
    <row r="80" spans="1:28" x14ac:dyDescent="0.3">
      <c r="A80" s="10" t="str">
        <f>VLOOKUP(VLOOKUP(B80,'[1]TERMELŐ_11.30.'!A:F,6,FALSE),'[1]publikáció segéd tábla'!$A$1:$B$7,2,FALSE)</f>
        <v xml:space="preserve">OPUS TITÁSZ Zrt. </v>
      </c>
      <c r="B80" s="10" t="s">
        <v>46</v>
      </c>
      <c r="C80" s="11">
        <f>+SUMIFS('[1]TERMELŐ_11.30.'!$H:$H,'[1]TERMELŐ_11.30.'!$A:$A,[1]publikáció!$B80,'[1]TERMELŐ_11.30.'!$L:$L,[1]publikáció!C$4)</f>
        <v>0.495</v>
      </c>
      <c r="D80" s="11">
        <f>+SUMIFS('[1]TERMELŐ_11.30.'!$H:$H,'[1]TERMELŐ_11.30.'!$A:$A,[1]publikáció!$B80,'[1]TERMELŐ_11.30.'!$L:$L,[1]publikáció!D$4)</f>
        <v>0</v>
      </c>
      <c r="E80" s="11">
        <f>+SUMIFS('[1]TERMELŐ_11.30.'!$H:$H,'[1]TERMELŐ_11.30.'!$A:$A,[1]publikáció!$B80,'[1]TERMELŐ_11.30.'!$L:$L,[1]publikáció!E$4)</f>
        <v>0</v>
      </c>
      <c r="F80" s="11">
        <f>+SUMIFS('[1]TERMELŐ_11.30.'!$H:$H,'[1]TERMELŐ_11.30.'!$A:$A,[1]publikáció!$B80,'[1]TERMELŐ_11.30.'!$L:$L,[1]publikáció!F$4)</f>
        <v>0</v>
      </c>
      <c r="G80" s="11">
        <f>+SUMIFS('[1]TERMELŐ_11.30.'!$H:$H,'[1]TERMELŐ_11.30.'!$A:$A,[1]publikáció!$B80,'[1]TERMELŐ_11.30.'!$L:$L,[1]publikáció!G$4)</f>
        <v>0</v>
      </c>
      <c r="H80" s="11">
        <f>+SUMIFS('[1]TERMELŐ_11.30.'!$H:$H,'[1]TERMELŐ_11.30.'!$A:$A,[1]publikáció!$B80,'[1]TERMELŐ_11.30.'!$L:$L,[1]publikáció!H$4)</f>
        <v>0</v>
      </c>
      <c r="I80" s="11">
        <f>+SUMIFS('[1]TERMELŐ_11.30.'!$H:$H,'[1]TERMELŐ_11.30.'!$A:$A,[1]publikáció!$B80,'[1]TERMELŐ_11.30.'!$L:$L,[1]publikáció!I$4)</f>
        <v>0</v>
      </c>
      <c r="J80" s="11">
        <f>+SUMIFS('[1]TERMELŐ_11.30.'!$H:$H,'[1]TERMELŐ_11.30.'!$A:$A,[1]publikáció!$B80,'[1]TERMELŐ_11.30.'!$L:$L,[1]publikáció!J$4)</f>
        <v>0</v>
      </c>
      <c r="K80" s="11" t="str">
        <f>+IF(VLOOKUP(B80,'[1]TERMELŐ_11.30.'!A:U,21,FALSE)="igen","Technológia módosítás",IF(VLOOKUP(B80,'[1]TERMELŐ_11.30.'!A:U,20,FALSE)&lt;&gt;"nem","Ismétlő","Új igény"))</f>
        <v>Ismétlő</v>
      </c>
      <c r="L80" s="12">
        <f>+_xlfn.MAXIFS('[1]TERMELŐ_11.30.'!$P:$P,'[1]TERMELŐ_11.30.'!$A:$A,[1]publikáció!$B80)</f>
        <v>0</v>
      </c>
      <c r="M80" s="12">
        <f>+_xlfn.MAXIFS('[1]TERMELŐ_11.30.'!$Q:$Q,'[1]TERMELŐ_11.30.'!$A:$A,[1]publikáció!$B80)</f>
        <v>0</v>
      </c>
      <c r="N80" s="10" t="str">
        <f>+IF(VLOOKUP(B80,'[1]TERMELŐ_11.30.'!A:G,7,FALSE)="","",VLOOKUP(B80,'[1]TERMELŐ_11.30.'!A:G,7,FALSE))</f>
        <v/>
      </c>
      <c r="O80" s="10"/>
      <c r="P80" s="10" t="str">
        <f>+IF(OR(VLOOKUP(B80,'[1]TERMELŐ_11.30.'!A:D,4,FALSE)="elutasított",(VLOOKUP(B80,'[1]TERMELŐ_11.30.'!A:D,4,FALSE)="kiesett")),"igen","nem")</f>
        <v>igen</v>
      </c>
      <c r="Q80" s="10" t="str">
        <f>+_xlfn.IFNA(VLOOKUP(IF(VLOOKUP(B80,'[1]TERMELŐ_11.30.'!A:BQ,69,FALSE)="","",VLOOKUP(B80,'[1]TERMELŐ_11.30.'!A:BQ,69,FALSE)),'[1]publikáció segéd tábla'!$D$1:$E$16,2,FALSE),"")</f>
        <v>Hiányos igénybejelentés</v>
      </c>
      <c r="R80" s="10" t="str">
        <f>IF(VLOOKUP(B80,'[1]TERMELŐ_11.30.'!A:AT,46,FALSE)="","",VLOOKUP(B80,'[1]TERMELŐ_11.30.'!A:AT,46,FALSE))</f>
        <v/>
      </c>
      <c r="S80" s="10"/>
      <c r="T80" s="13">
        <f>+VLOOKUP(B80,'[1]TERMELŐ_11.30.'!$A:$AR,37,FALSE)</f>
        <v>0</v>
      </c>
      <c r="U80" s="13">
        <f>+VLOOKUP(B80,'[1]TERMELŐ_11.30.'!$A:$AR,38,FALSE)+VLOOKUP(B80,'[1]TERMELŐ_11.30.'!$A:$AR,39,FALSE)+VLOOKUP(B80,'[1]TERMELŐ_11.30.'!$A:$AR,40,FALSE)+VLOOKUP(B80,'[1]TERMELŐ_11.30.'!$A:$AR,41,FALSE)+VLOOKUP(B80,'[1]TERMELŐ_11.30.'!$A:$AR,42,FALSE)+VLOOKUP(B80,'[1]TERMELŐ_11.30.'!$A:$AR,43,FALSE)+VLOOKUP(B80,'[1]TERMELŐ_11.30.'!$A:$AR,44,FALSE)</f>
        <v>0</v>
      </c>
      <c r="V80" s="14" t="str">
        <f>+IF(VLOOKUP(B80,'[1]TERMELŐ_11.30.'!A:AS,45,FALSE)="","",VLOOKUP(B80,'[1]TERMELŐ_11.30.'!A:AS,45,FALSE))</f>
        <v/>
      </c>
      <c r="W80" s="14" t="str">
        <f>IF(VLOOKUP(B80,'[1]TERMELŐ_11.30.'!A:AJ,36,FALSE)="","",VLOOKUP(B80,'[1]TERMELŐ_11.30.'!A:AJ,36,FALSE))</f>
        <v/>
      </c>
      <c r="X80" s="10"/>
      <c r="Y80" s="13">
        <f>+VLOOKUP(B80,'[1]TERMELŐ_11.30.'!$A:$BH,53,FALSE)</f>
        <v>0</v>
      </c>
      <c r="Z80" s="13">
        <f>+VLOOKUP(B80,'[1]TERMELŐ_11.30.'!$A:$BH,54,FALSE)+VLOOKUP(B80,'[1]TERMELŐ_11.30.'!$A:$BH,55,FALSE)+VLOOKUP(B80,'[1]TERMELŐ_11.30.'!$A:$BH,56,FALSE)+VLOOKUP(B80,'[1]TERMELŐ_11.30.'!$A:$BH,57,FALSE)+VLOOKUP(B80,'[1]TERMELŐ_11.30.'!$A:$BH,58,FALSE)+VLOOKUP(B80,'[1]TERMELŐ_11.30.'!$A:$BH,59,FALSE)+VLOOKUP(B80,'[1]TERMELŐ_11.30.'!$A:$BH,60,FALSE)</f>
        <v>0</v>
      </c>
      <c r="AA80" s="14" t="str">
        <f>IF(VLOOKUP(B80,'[1]TERMELŐ_11.30.'!A:AZ,51,FALSE)="","",VLOOKUP(B80,'[1]TERMELŐ_11.30.'!A:AZ,51,FALSE))</f>
        <v/>
      </c>
      <c r="AB80" s="14" t="str">
        <f>IF(VLOOKUP(B80,'[1]TERMELŐ_11.30.'!A:AZ,52,FALSE)="","",VLOOKUP(B80,'[1]TERMELŐ_11.30.'!A:AZ,52,FALSE))</f>
        <v/>
      </c>
    </row>
    <row r="81" spans="1:28" x14ac:dyDescent="0.3">
      <c r="A81" s="10" t="str">
        <f>VLOOKUP(VLOOKUP(B81,'[1]TERMELŐ_11.30.'!A:F,6,FALSE),'[1]publikáció segéd tábla'!$A$1:$B$7,2,FALSE)</f>
        <v xml:space="preserve">OPUS TITÁSZ Zrt. </v>
      </c>
      <c r="B81" s="10" t="s">
        <v>47</v>
      </c>
      <c r="C81" s="11">
        <f>+SUMIFS('[1]TERMELŐ_11.30.'!$H:$H,'[1]TERMELŐ_11.30.'!$A:$A,[1]publikáció!$B81,'[1]TERMELŐ_11.30.'!$L:$L,[1]publikáció!C$4)</f>
        <v>0.495</v>
      </c>
      <c r="D81" s="11">
        <f>+SUMIFS('[1]TERMELŐ_11.30.'!$H:$H,'[1]TERMELŐ_11.30.'!$A:$A,[1]publikáció!$B81,'[1]TERMELŐ_11.30.'!$L:$L,[1]publikáció!D$4)</f>
        <v>0</v>
      </c>
      <c r="E81" s="11">
        <f>+SUMIFS('[1]TERMELŐ_11.30.'!$H:$H,'[1]TERMELŐ_11.30.'!$A:$A,[1]publikáció!$B81,'[1]TERMELŐ_11.30.'!$L:$L,[1]publikáció!E$4)</f>
        <v>0</v>
      </c>
      <c r="F81" s="11">
        <f>+SUMIFS('[1]TERMELŐ_11.30.'!$H:$H,'[1]TERMELŐ_11.30.'!$A:$A,[1]publikáció!$B81,'[1]TERMELŐ_11.30.'!$L:$L,[1]publikáció!F$4)</f>
        <v>0</v>
      </c>
      <c r="G81" s="11">
        <f>+SUMIFS('[1]TERMELŐ_11.30.'!$H:$H,'[1]TERMELŐ_11.30.'!$A:$A,[1]publikáció!$B81,'[1]TERMELŐ_11.30.'!$L:$L,[1]publikáció!G$4)</f>
        <v>0</v>
      </c>
      <c r="H81" s="11">
        <f>+SUMIFS('[1]TERMELŐ_11.30.'!$H:$H,'[1]TERMELŐ_11.30.'!$A:$A,[1]publikáció!$B81,'[1]TERMELŐ_11.30.'!$L:$L,[1]publikáció!H$4)</f>
        <v>0</v>
      </c>
      <c r="I81" s="11">
        <f>+SUMIFS('[1]TERMELŐ_11.30.'!$H:$H,'[1]TERMELŐ_11.30.'!$A:$A,[1]publikáció!$B81,'[1]TERMELŐ_11.30.'!$L:$L,[1]publikáció!I$4)</f>
        <v>0</v>
      </c>
      <c r="J81" s="11">
        <f>+SUMIFS('[1]TERMELŐ_11.30.'!$H:$H,'[1]TERMELŐ_11.30.'!$A:$A,[1]publikáció!$B81,'[1]TERMELŐ_11.30.'!$L:$L,[1]publikáció!J$4)</f>
        <v>0</v>
      </c>
      <c r="K81" s="11" t="str">
        <f>+IF(VLOOKUP(B81,'[1]TERMELŐ_11.30.'!A:U,21,FALSE)="igen","Technológia módosítás",IF(VLOOKUP(B81,'[1]TERMELŐ_11.30.'!A:U,20,FALSE)&lt;&gt;"nem","Ismétlő","Új igény"))</f>
        <v>Ismétlő</v>
      </c>
      <c r="L81" s="12">
        <f>+_xlfn.MAXIFS('[1]TERMELŐ_11.30.'!$P:$P,'[1]TERMELŐ_11.30.'!$A:$A,[1]publikáció!$B81)</f>
        <v>0</v>
      </c>
      <c r="M81" s="12">
        <f>+_xlfn.MAXIFS('[1]TERMELŐ_11.30.'!$Q:$Q,'[1]TERMELŐ_11.30.'!$A:$A,[1]publikáció!$B81)</f>
        <v>0</v>
      </c>
      <c r="N81" s="10" t="str">
        <f>+IF(VLOOKUP(B81,'[1]TERMELŐ_11.30.'!A:G,7,FALSE)="","",VLOOKUP(B81,'[1]TERMELŐ_11.30.'!A:G,7,FALSE))</f>
        <v/>
      </c>
      <c r="O81" s="10"/>
      <c r="P81" s="10" t="str">
        <f>+IF(OR(VLOOKUP(B81,'[1]TERMELŐ_11.30.'!A:D,4,FALSE)="elutasított",(VLOOKUP(B81,'[1]TERMELŐ_11.30.'!A:D,4,FALSE)="kiesett")),"igen","nem")</f>
        <v>igen</v>
      </c>
      <c r="Q81" s="10" t="str">
        <f>+_xlfn.IFNA(VLOOKUP(IF(VLOOKUP(B81,'[1]TERMELŐ_11.30.'!A:BQ,69,FALSE)="","",VLOOKUP(B81,'[1]TERMELŐ_11.30.'!A:BQ,69,FALSE)),'[1]publikáció segéd tábla'!$D$1:$E$16,2,FALSE),"")</f>
        <v>Hiányos igénybejelentés</v>
      </c>
      <c r="R81" s="10" t="str">
        <f>IF(VLOOKUP(B81,'[1]TERMELŐ_11.30.'!A:AT,46,FALSE)="","",VLOOKUP(B81,'[1]TERMELŐ_11.30.'!A:AT,46,FALSE))</f>
        <v/>
      </c>
      <c r="S81" s="10"/>
      <c r="T81" s="13">
        <f>+VLOOKUP(B81,'[1]TERMELŐ_11.30.'!$A:$AR,37,FALSE)</f>
        <v>0</v>
      </c>
      <c r="U81" s="13">
        <f>+VLOOKUP(B81,'[1]TERMELŐ_11.30.'!$A:$AR,38,FALSE)+VLOOKUP(B81,'[1]TERMELŐ_11.30.'!$A:$AR,39,FALSE)+VLOOKUP(B81,'[1]TERMELŐ_11.30.'!$A:$AR,40,FALSE)+VLOOKUP(B81,'[1]TERMELŐ_11.30.'!$A:$AR,41,FALSE)+VLOOKUP(B81,'[1]TERMELŐ_11.30.'!$A:$AR,42,FALSE)+VLOOKUP(B81,'[1]TERMELŐ_11.30.'!$A:$AR,43,FALSE)+VLOOKUP(B81,'[1]TERMELŐ_11.30.'!$A:$AR,44,FALSE)</f>
        <v>0</v>
      </c>
      <c r="V81" s="14" t="str">
        <f>+IF(VLOOKUP(B81,'[1]TERMELŐ_11.30.'!A:AS,45,FALSE)="","",VLOOKUP(B81,'[1]TERMELŐ_11.30.'!A:AS,45,FALSE))</f>
        <v/>
      </c>
      <c r="W81" s="14" t="str">
        <f>IF(VLOOKUP(B81,'[1]TERMELŐ_11.30.'!A:AJ,36,FALSE)="","",VLOOKUP(B81,'[1]TERMELŐ_11.30.'!A:AJ,36,FALSE))</f>
        <v/>
      </c>
      <c r="X81" s="10"/>
      <c r="Y81" s="13">
        <f>+VLOOKUP(B81,'[1]TERMELŐ_11.30.'!$A:$BH,53,FALSE)</f>
        <v>0</v>
      </c>
      <c r="Z81" s="13">
        <f>+VLOOKUP(B81,'[1]TERMELŐ_11.30.'!$A:$BH,54,FALSE)+VLOOKUP(B81,'[1]TERMELŐ_11.30.'!$A:$BH,55,FALSE)+VLOOKUP(B81,'[1]TERMELŐ_11.30.'!$A:$BH,56,FALSE)+VLOOKUP(B81,'[1]TERMELŐ_11.30.'!$A:$BH,57,FALSE)+VLOOKUP(B81,'[1]TERMELŐ_11.30.'!$A:$BH,58,FALSE)+VLOOKUP(B81,'[1]TERMELŐ_11.30.'!$A:$BH,59,FALSE)+VLOOKUP(B81,'[1]TERMELŐ_11.30.'!$A:$BH,60,FALSE)</f>
        <v>0</v>
      </c>
      <c r="AA81" s="14" t="str">
        <f>IF(VLOOKUP(B81,'[1]TERMELŐ_11.30.'!A:AZ,51,FALSE)="","",VLOOKUP(B81,'[1]TERMELŐ_11.30.'!A:AZ,51,FALSE))</f>
        <v/>
      </c>
      <c r="AB81" s="14" t="str">
        <f>IF(VLOOKUP(B81,'[1]TERMELŐ_11.30.'!A:AZ,52,FALSE)="","",VLOOKUP(B81,'[1]TERMELŐ_11.30.'!A:AZ,52,FALSE))</f>
        <v/>
      </c>
    </row>
    <row r="82" spans="1:28" x14ac:dyDescent="0.3">
      <c r="A82" s="10" t="str">
        <f>VLOOKUP(VLOOKUP(B82,'[1]TERMELŐ_11.30.'!A:F,6,FALSE),'[1]publikáció segéd tábla'!$A$1:$B$7,2,FALSE)</f>
        <v xml:space="preserve">OPUS TITÁSZ Zrt. </v>
      </c>
      <c r="B82" s="10" t="s">
        <v>48</v>
      </c>
      <c r="C82" s="11">
        <f>+SUMIFS('[1]TERMELŐ_11.30.'!$H:$H,'[1]TERMELŐ_11.30.'!$A:$A,[1]publikáció!$B82,'[1]TERMELŐ_11.30.'!$L:$L,[1]publikáció!C$4)</f>
        <v>0.495</v>
      </c>
      <c r="D82" s="11">
        <f>+SUMIFS('[1]TERMELŐ_11.30.'!$H:$H,'[1]TERMELŐ_11.30.'!$A:$A,[1]publikáció!$B82,'[1]TERMELŐ_11.30.'!$L:$L,[1]publikáció!D$4)</f>
        <v>0</v>
      </c>
      <c r="E82" s="11">
        <f>+SUMIFS('[1]TERMELŐ_11.30.'!$H:$H,'[1]TERMELŐ_11.30.'!$A:$A,[1]publikáció!$B82,'[1]TERMELŐ_11.30.'!$L:$L,[1]publikáció!E$4)</f>
        <v>0</v>
      </c>
      <c r="F82" s="11">
        <f>+SUMIFS('[1]TERMELŐ_11.30.'!$H:$H,'[1]TERMELŐ_11.30.'!$A:$A,[1]publikáció!$B82,'[1]TERMELŐ_11.30.'!$L:$L,[1]publikáció!F$4)</f>
        <v>0</v>
      </c>
      <c r="G82" s="11">
        <f>+SUMIFS('[1]TERMELŐ_11.30.'!$H:$H,'[1]TERMELŐ_11.30.'!$A:$A,[1]publikáció!$B82,'[1]TERMELŐ_11.30.'!$L:$L,[1]publikáció!G$4)</f>
        <v>0</v>
      </c>
      <c r="H82" s="11">
        <f>+SUMIFS('[1]TERMELŐ_11.30.'!$H:$H,'[1]TERMELŐ_11.30.'!$A:$A,[1]publikáció!$B82,'[1]TERMELŐ_11.30.'!$L:$L,[1]publikáció!H$4)</f>
        <v>0</v>
      </c>
      <c r="I82" s="11">
        <f>+SUMIFS('[1]TERMELŐ_11.30.'!$H:$H,'[1]TERMELŐ_11.30.'!$A:$A,[1]publikáció!$B82,'[1]TERMELŐ_11.30.'!$L:$L,[1]publikáció!I$4)</f>
        <v>0</v>
      </c>
      <c r="J82" s="11">
        <f>+SUMIFS('[1]TERMELŐ_11.30.'!$H:$H,'[1]TERMELŐ_11.30.'!$A:$A,[1]publikáció!$B82,'[1]TERMELŐ_11.30.'!$L:$L,[1]publikáció!J$4)</f>
        <v>0</v>
      </c>
      <c r="K82" s="11" t="str">
        <f>+IF(VLOOKUP(B82,'[1]TERMELŐ_11.30.'!A:U,21,FALSE)="igen","Technológia módosítás",IF(VLOOKUP(B82,'[1]TERMELŐ_11.30.'!A:U,20,FALSE)&lt;&gt;"nem","Ismétlő","Új igény"))</f>
        <v>Ismétlő</v>
      </c>
      <c r="L82" s="12">
        <f>+_xlfn.MAXIFS('[1]TERMELŐ_11.30.'!$P:$P,'[1]TERMELŐ_11.30.'!$A:$A,[1]publikáció!$B82)</f>
        <v>0</v>
      </c>
      <c r="M82" s="12">
        <f>+_xlfn.MAXIFS('[1]TERMELŐ_11.30.'!$Q:$Q,'[1]TERMELŐ_11.30.'!$A:$A,[1]publikáció!$B82)</f>
        <v>0</v>
      </c>
      <c r="N82" s="10" t="str">
        <f>+IF(VLOOKUP(B82,'[1]TERMELŐ_11.30.'!A:G,7,FALSE)="","",VLOOKUP(B82,'[1]TERMELŐ_11.30.'!A:G,7,FALSE))</f>
        <v/>
      </c>
      <c r="O82" s="10"/>
      <c r="P82" s="10" t="str">
        <f>+IF(OR(VLOOKUP(B82,'[1]TERMELŐ_11.30.'!A:D,4,FALSE)="elutasított",(VLOOKUP(B82,'[1]TERMELŐ_11.30.'!A:D,4,FALSE)="kiesett")),"igen","nem")</f>
        <v>igen</v>
      </c>
      <c r="Q82" s="10" t="str">
        <f>+_xlfn.IFNA(VLOOKUP(IF(VLOOKUP(B82,'[1]TERMELŐ_11.30.'!A:BQ,69,FALSE)="","",VLOOKUP(B82,'[1]TERMELŐ_11.30.'!A:BQ,69,FALSE)),'[1]publikáció segéd tábla'!$D$1:$E$16,2,FALSE),"")</f>
        <v>Hiányos igénybejelentés</v>
      </c>
      <c r="R82" s="10" t="str">
        <f>IF(VLOOKUP(B82,'[1]TERMELŐ_11.30.'!A:AT,46,FALSE)="","",VLOOKUP(B82,'[1]TERMELŐ_11.30.'!A:AT,46,FALSE))</f>
        <v/>
      </c>
      <c r="S82" s="10"/>
      <c r="T82" s="13">
        <f>+VLOOKUP(B82,'[1]TERMELŐ_11.30.'!$A:$AR,37,FALSE)</f>
        <v>0</v>
      </c>
      <c r="U82" s="13">
        <f>+VLOOKUP(B82,'[1]TERMELŐ_11.30.'!$A:$AR,38,FALSE)+VLOOKUP(B82,'[1]TERMELŐ_11.30.'!$A:$AR,39,FALSE)+VLOOKUP(B82,'[1]TERMELŐ_11.30.'!$A:$AR,40,FALSE)+VLOOKUP(B82,'[1]TERMELŐ_11.30.'!$A:$AR,41,FALSE)+VLOOKUP(B82,'[1]TERMELŐ_11.30.'!$A:$AR,42,FALSE)+VLOOKUP(B82,'[1]TERMELŐ_11.30.'!$A:$AR,43,FALSE)+VLOOKUP(B82,'[1]TERMELŐ_11.30.'!$A:$AR,44,FALSE)</f>
        <v>0</v>
      </c>
      <c r="V82" s="14" t="str">
        <f>+IF(VLOOKUP(B82,'[1]TERMELŐ_11.30.'!A:AS,45,FALSE)="","",VLOOKUP(B82,'[1]TERMELŐ_11.30.'!A:AS,45,FALSE))</f>
        <v/>
      </c>
      <c r="W82" s="14" t="str">
        <f>IF(VLOOKUP(B82,'[1]TERMELŐ_11.30.'!A:AJ,36,FALSE)="","",VLOOKUP(B82,'[1]TERMELŐ_11.30.'!A:AJ,36,FALSE))</f>
        <v/>
      </c>
      <c r="X82" s="10"/>
      <c r="Y82" s="13">
        <f>+VLOOKUP(B82,'[1]TERMELŐ_11.30.'!$A:$BH,53,FALSE)</f>
        <v>0</v>
      </c>
      <c r="Z82" s="13">
        <f>+VLOOKUP(B82,'[1]TERMELŐ_11.30.'!$A:$BH,54,FALSE)+VLOOKUP(B82,'[1]TERMELŐ_11.30.'!$A:$BH,55,FALSE)+VLOOKUP(B82,'[1]TERMELŐ_11.30.'!$A:$BH,56,FALSE)+VLOOKUP(B82,'[1]TERMELŐ_11.30.'!$A:$BH,57,FALSE)+VLOOKUP(B82,'[1]TERMELŐ_11.30.'!$A:$BH,58,FALSE)+VLOOKUP(B82,'[1]TERMELŐ_11.30.'!$A:$BH,59,FALSE)+VLOOKUP(B82,'[1]TERMELŐ_11.30.'!$A:$BH,60,FALSE)</f>
        <v>0</v>
      </c>
      <c r="AA82" s="14" t="str">
        <f>IF(VLOOKUP(B82,'[1]TERMELŐ_11.30.'!A:AZ,51,FALSE)="","",VLOOKUP(B82,'[1]TERMELŐ_11.30.'!A:AZ,51,FALSE))</f>
        <v/>
      </c>
      <c r="AB82" s="14" t="str">
        <f>IF(VLOOKUP(B82,'[1]TERMELŐ_11.30.'!A:AZ,52,FALSE)="","",VLOOKUP(B82,'[1]TERMELŐ_11.30.'!A:AZ,52,FALSE))</f>
        <v/>
      </c>
    </row>
    <row r="83" spans="1:28" x14ac:dyDescent="0.3">
      <c r="A83" s="10" t="str">
        <f>VLOOKUP(VLOOKUP(B83,'[1]TERMELŐ_11.30.'!A:F,6,FALSE),'[1]publikáció segéd tábla'!$A$1:$B$7,2,FALSE)</f>
        <v xml:space="preserve">OPUS TITÁSZ Zrt. </v>
      </c>
      <c r="B83" s="10" t="s">
        <v>49</v>
      </c>
      <c r="C83" s="11">
        <f>+SUMIFS('[1]TERMELŐ_11.30.'!$H:$H,'[1]TERMELŐ_11.30.'!$A:$A,[1]publikáció!$B83,'[1]TERMELŐ_11.30.'!$L:$L,[1]publikáció!C$4)</f>
        <v>0</v>
      </c>
      <c r="D83" s="11">
        <f>+SUMIFS('[1]TERMELŐ_11.30.'!$H:$H,'[1]TERMELŐ_11.30.'!$A:$A,[1]publikáció!$B83,'[1]TERMELŐ_11.30.'!$L:$L,[1]publikáció!D$4)</f>
        <v>0</v>
      </c>
      <c r="E83" s="11">
        <f>+SUMIFS('[1]TERMELŐ_11.30.'!$H:$H,'[1]TERMELŐ_11.30.'!$A:$A,[1]publikáció!$B83,'[1]TERMELŐ_11.30.'!$L:$L,[1]publikáció!E$4)</f>
        <v>0</v>
      </c>
      <c r="F83" s="11">
        <f>+SUMIFS('[1]TERMELŐ_11.30.'!$H:$H,'[1]TERMELŐ_11.30.'!$A:$A,[1]publikáció!$B83,'[1]TERMELŐ_11.30.'!$L:$L,[1]publikáció!F$4)</f>
        <v>0</v>
      </c>
      <c r="G83" s="11">
        <f>+SUMIFS('[1]TERMELŐ_11.30.'!$H:$H,'[1]TERMELŐ_11.30.'!$A:$A,[1]publikáció!$B83,'[1]TERMELŐ_11.30.'!$L:$L,[1]publikáció!G$4)</f>
        <v>1.4</v>
      </c>
      <c r="H83" s="11">
        <f>+SUMIFS('[1]TERMELŐ_11.30.'!$H:$H,'[1]TERMELŐ_11.30.'!$A:$A,[1]publikáció!$B83,'[1]TERMELŐ_11.30.'!$L:$L,[1]publikáció!H$4)</f>
        <v>0</v>
      </c>
      <c r="I83" s="11">
        <f>+SUMIFS('[1]TERMELŐ_11.30.'!$H:$H,'[1]TERMELŐ_11.30.'!$A:$A,[1]publikáció!$B83,'[1]TERMELŐ_11.30.'!$L:$L,[1]publikáció!I$4)</f>
        <v>0</v>
      </c>
      <c r="J83" s="11">
        <f>+SUMIFS('[1]TERMELŐ_11.30.'!$H:$H,'[1]TERMELŐ_11.30.'!$A:$A,[1]publikáció!$B83,'[1]TERMELŐ_11.30.'!$L:$L,[1]publikáció!J$4)</f>
        <v>0</v>
      </c>
      <c r="K83" s="11" t="str">
        <f>+IF(VLOOKUP(B83,'[1]TERMELŐ_11.30.'!A:U,21,FALSE)="igen","Technológia módosítás",IF(VLOOKUP(B83,'[1]TERMELŐ_11.30.'!A:U,20,FALSE)&lt;&gt;"nem","Ismétlő","Új igény"))</f>
        <v>Új igény</v>
      </c>
      <c r="L83" s="12">
        <f>+_xlfn.MAXIFS('[1]TERMELŐ_11.30.'!$P:$P,'[1]TERMELŐ_11.30.'!$A:$A,[1]publikáció!$B83)</f>
        <v>1.4</v>
      </c>
      <c r="M83" s="12">
        <f>+_xlfn.MAXIFS('[1]TERMELŐ_11.30.'!$Q:$Q,'[1]TERMELŐ_11.30.'!$A:$A,[1]publikáció!$B83)</f>
        <v>0.5</v>
      </c>
      <c r="N83" s="10" t="str">
        <f>+IF(VLOOKUP(B83,'[1]TERMELŐ_11.30.'!A:G,7,FALSE)="","",VLOOKUP(B83,'[1]TERMELŐ_11.30.'!A:G,7,FALSE))</f>
        <v>Kunszentmárton</v>
      </c>
      <c r="O83" s="10">
        <f>+VLOOKUP(B83,'[1]TERMELŐ_11.30.'!A:I,9,FALSE)</f>
        <v>22</v>
      </c>
      <c r="P83" s="10" t="str">
        <f>+IF(OR(VLOOKUP(B83,'[1]TERMELŐ_11.30.'!A:D,4,FALSE)="elutasított",(VLOOKUP(B83,'[1]TERMELŐ_11.30.'!A:D,4,FALSE)="kiesett")),"igen","nem")</f>
        <v>igen</v>
      </c>
      <c r="Q83" s="10" t="str">
        <f>+_xlfn.IFNA(VLOOKUP(IF(VLOOKUP(B83,'[1]TERMELŐ_11.30.'!A:BQ,69,FALSE)="","",VLOOKUP(B83,'[1]TERMELŐ_11.30.'!A:BQ,69,FALSE)),'[1]publikáció segéd tábla'!$D$1:$E$16,2,FALSE),"")</f>
        <v>54/2024 kormány rendelet</v>
      </c>
      <c r="R83" s="10" t="str">
        <f>IF(VLOOKUP(B83,'[1]TERMELŐ_11.30.'!A:AT,46,FALSE)="","",VLOOKUP(B83,'[1]TERMELŐ_11.30.'!A:AT,46,FALSE))</f>
        <v/>
      </c>
      <c r="S83" s="10"/>
      <c r="T83" s="13">
        <f>+VLOOKUP(B83,'[1]TERMELŐ_11.30.'!$A:$AR,37,FALSE)</f>
        <v>0</v>
      </c>
      <c r="U83" s="13">
        <f>+VLOOKUP(B83,'[1]TERMELŐ_11.30.'!$A:$AR,38,FALSE)+VLOOKUP(B83,'[1]TERMELŐ_11.30.'!$A:$AR,39,FALSE)+VLOOKUP(B83,'[1]TERMELŐ_11.30.'!$A:$AR,40,FALSE)+VLOOKUP(B83,'[1]TERMELŐ_11.30.'!$A:$AR,41,FALSE)+VLOOKUP(B83,'[1]TERMELŐ_11.30.'!$A:$AR,42,FALSE)+VLOOKUP(B83,'[1]TERMELŐ_11.30.'!$A:$AR,43,FALSE)+VLOOKUP(B83,'[1]TERMELŐ_11.30.'!$A:$AR,44,FALSE)</f>
        <v>0</v>
      </c>
      <c r="V83" s="14" t="str">
        <f>+IF(VLOOKUP(B83,'[1]TERMELŐ_11.30.'!A:AS,45,FALSE)="","",VLOOKUP(B83,'[1]TERMELŐ_11.30.'!A:AS,45,FALSE))</f>
        <v/>
      </c>
      <c r="W83" s="14" t="str">
        <f>IF(VLOOKUP(B83,'[1]TERMELŐ_11.30.'!A:AJ,36,FALSE)="","",VLOOKUP(B83,'[1]TERMELŐ_11.30.'!A:AJ,36,FALSE))</f>
        <v/>
      </c>
      <c r="X83" s="10"/>
      <c r="Y83" s="13">
        <f>+VLOOKUP(B83,'[1]TERMELŐ_11.30.'!$A:$BH,53,FALSE)</f>
        <v>0</v>
      </c>
      <c r="Z83" s="13">
        <f>+VLOOKUP(B83,'[1]TERMELŐ_11.30.'!$A:$BH,54,FALSE)+VLOOKUP(B83,'[1]TERMELŐ_11.30.'!$A:$BH,55,FALSE)+VLOOKUP(B83,'[1]TERMELŐ_11.30.'!$A:$BH,56,FALSE)+VLOOKUP(B83,'[1]TERMELŐ_11.30.'!$A:$BH,57,FALSE)+VLOOKUP(B83,'[1]TERMELŐ_11.30.'!$A:$BH,58,FALSE)+VLOOKUP(B83,'[1]TERMELŐ_11.30.'!$A:$BH,59,FALSE)+VLOOKUP(B83,'[1]TERMELŐ_11.30.'!$A:$BH,60,FALSE)</f>
        <v>0</v>
      </c>
      <c r="AA83" s="14" t="str">
        <f>IF(VLOOKUP(B83,'[1]TERMELŐ_11.30.'!A:AZ,51,FALSE)="","",VLOOKUP(B83,'[1]TERMELŐ_11.30.'!A:AZ,51,FALSE))</f>
        <v/>
      </c>
      <c r="AB83" s="14" t="str">
        <f>IF(VLOOKUP(B83,'[1]TERMELŐ_11.30.'!A:AZ,52,FALSE)="","",VLOOKUP(B83,'[1]TERMELŐ_11.30.'!A:AZ,52,FALSE))</f>
        <v/>
      </c>
    </row>
    <row r="84" spans="1:28" x14ac:dyDescent="0.3">
      <c r="A84" s="10" t="str">
        <f>VLOOKUP(VLOOKUP(B84,'[1]TERMELŐ_11.30.'!A:F,6,FALSE),'[1]publikáció segéd tábla'!$A$1:$B$7,2,FALSE)</f>
        <v xml:space="preserve">OPUS TITÁSZ Zrt. </v>
      </c>
      <c r="B84" s="10" t="s">
        <v>50</v>
      </c>
      <c r="C84" s="11">
        <f>+SUMIFS('[1]TERMELŐ_11.30.'!$H:$H,'[1]TERMELŐ_11.30.'!$A:$A,[1]publikáció!$B84,'[1]TERMELŐ_11.30.'!$L:$L,[1]publikáció!C$4)</f>
        <v>2</v>
      </c>
      <c r="D84" s="11">
        <f>+SUMIFS('[1]TERMELŐ_11.30.'!$H:$H,'[1]TERMELŐ_11.30.'!$A:$A,[1]publikáció!$B84,'[1]TERMELŐ_11.30.'!$L:$L,[1]publikáció!D$4)</f>
        <v>0</v>
      </c>
      <c r="E84" s="11">
        <f>+SUMIFS('[1]TERMELŐ_11.30.'!$H:$H,'[1]TERMELŐ_11.30.'!$A:$A,[1]publikáció!$B84,'[1]TERMELŐ_11.30.'!$L:$L,[1]publikáció!E$4)</f>
        <v>0.5</v>
      </c>
      <c r="F84" s="11">
        <f>+SUMIFS('[1]TERMELŐ_11.30.'!$H:$H,'[1]TERMELŐ_11.30.'!$A:$A,[1]publikáció!$B84,'[1]TERMELŐ_11.30.'!$L:$L,[1]publikáció!F$4)</f>
        <v>0</v>
      </c>
      <c r="G84" s="11">
        <f>+SUMIFS('[1]TERMELŐ_11.30.'!$H:$H,'[1]TERMELŐ_11.30.'!$A:$A,[1]publikáció!$B84,'[1]TERMELŐ_11.30.'!$L:$L,[1]publikáció!G$4)</f>
        <v>0</v>
      </c>
      <c r="H84" s="11">
        <f>+SUMIFS('[1]TERMELŐ_11.30.'!$H:$H,'[1]TERMELŐ_11.30.'!$A:$A,[1]publikáció!$B84,'[1]TERMELŐ_11.30.'!$L:$L,[1]publikáció!H$4)</f>
        <v>0</v>
      </c>
      <c r="I84" s="11">
        <f>+SUMIFS('[1]TERMELŐ_11.30.'!$H:$H,'[1]TERMELŐ_11.30.'!$A:$A,[1]publikáció!$B84,'[1]TERMELŐ_11.30.'!$L:$L,[1]publikáció!I$4)</f>
        <v>0</v>
      </c>
      <c r="J84" s="11">
        <f>+SUMIFS('[1]TERMELŐ_11.30.'!$H:$H,'[1]TERMELŐ_11.30.'!$A:$A,[1]publikáció!$B84,'[1]TERMELŐ_11.30.'!$L:$L,[1]publikáció!J$4)</f>
        <v>0</v>
      </c>
      <c r="K84" s="11" t="str">
        <f>+IF(VLOOKUP(B84,'[1]TERMELŐ_11.30.'!A:U,21,FALSE)="igen","Technológia módosítás",IF(VLOOKUP(B84,'[1]TERMELŐ_11.30.'!A:U,20,FALSE)&lt;&gt;"nem","Ismétlő","Új igény"))</f>
        <v>Új igény</v>
      </c>
      <c r="L84" s="12">
        <f>+_xlfn.MAXIFS('[1]TERMELŐ_11.30.'!$P:$P,'[1]TERMELŐ_11.30.'!$A:$A,[1]publikáció!$B84)</f>
        <v>2</v>
      </c>
      <c r="M84" s="12">
        <f>+_xlfn.MAXIFS('[1]TERMELŐ_11.30.'!$Q:$Q,'[1]TERMELŐ_11.30.'!$A:$A,[1]publikáció!$B84)</f>
        <v>0.5</v>
      </c>
      <c r="N84" s="10" t="str">
        <f>+IF(VLOOKUP(B84,'[1]TERMELŐ_11.30.'!A:G,7,FALSE)="","",VLOOKUP(B84,'[1]TERMELŐ_11.30.'!A:G,7,FALSE))</f>
        <v>Berettyóújfalu</v>
      </c>
      <c r="O84" s="10">
        <f>+VLOOKUP(B84,'[1]TERMELŐ_11.30.'!A:I,9,FALSE)</f>
        <v>22</v>
      </c>
      <c r="P84" s="10" t="str">
        <f>+IF(OR(VLOOKUP(B84,'[1]TERMELŐ_11.30.'!A:D,4,FALSE)="elutasított",(VLOOKUP(B84,'[1]TERMELŐ_11.30.'!A:D,4,FALSE)="kiesett")),"igen","nem")</f>
        <v>igen</v>
      </c>
      <c r="Q84" s="10" t="str">
        <f>+_xlfn.IFNA(VLOOKUP(IF(VLOOKUP(B84,'[1]TERMELŐ_11.30.'!A:BQ,69,FALSE)="","",VLOOKUP(B84,'[1]TERMELŐ_11.30.'!A:BQ,69,FALSE)),'[1]publikáció segéd tábla'!$D$1:$E$16,2,FALSE),"")</f>
        <v>54/2024 kormány rendelet</v>
      </c>
      <c r="R84" s="10" t="str">
        <f>IF(VLOOKUP(B84,'[1]TERMELŐ_11.30.'!A:AT,46,FALSE)="","",VLOOKUP(B84,'[1]TERMELŐ_11.30.'!A:AT,46,FALSE))</f>
        <v/>
      </c>
      <c r="S84" s="10"/>
      <c r="T84" s="13">
        <f>+VLOOKUP(B84,'[1]TERMELŐ_11.30.'!$A:$AR,37,FALSE)</f>
        <v>0</v>
      </c>
      <c r="U84" s="13">
        <f>+VLOOKUP(B84,'[1]TERMELŐ_11.30.'!$A:$AR,38,FALSE)+VLOOKUP(B84,'[1]TERMELŐ_11.30.'!$A:$AR,39,FALSE)+VLOOKUP(B84,'[1]TERMELŐ_11.30.'!$A:$AR,40,FALSE)+VLOOKUP(B84,'[1]TERMELŐ_11.30.'!$A:$AR,41,FALSE)+VLOOKUP(B84,'[1]TERMELŐ_11.30.'!$A:$AR,42,FALSE)+VLOOKUP(B84,'[1]TERMELŐ_11.30.'!$A:$AR,43,FALSE)+VLOOKUP(B84,'[1]TERMELŐ_11.30.'!$A:$AR,44,FALSE)</f>
        <v>0</v>
      </c>
      <c r="V84" s="14" t="str">
        <f>+IF(VLOOKUP(B84,'[1]TERMELŐ_11.30.'!A:AS,45,FALSE)="","",VLOOKUP(B84,'[1]TERMELŐ_11.30.'!A:AS,45,FALSE))</f>
        <v/>
      </c>
      <c r="W84" s="14" t="str">
        <f>IF(VLOOKUP(B84,'[1]TERMELŐ_11.30.'!A:AJ,36,FALSE)="","",VLOOKUP(B84,'[1]TERMELŐ_11.30.'!A:AJ,36,FALSE))</f>
        <v/>
      </c>
      <c r="X84" s="10"/>
      <c r="Y84" s="13">
        <f>+VLOOKUP(B84,'[1]TERMELŐ_11.30.'!$A:$BH,53,FALSE)</f>
        <v>0</v>
      </c>
      <c r="Z84" s="13">
        <f>+VLOOKUP(B84,'[1]TERMELŐ_11.30.'!$A:$BH,54,FALSE)+VLOOKUP(B84,'[1]TERMELŐ_11.30.'!$A:$BH,55,FALSE)+VLOOKUP(B84,'[1]TERMELŐ_11.30.'!$A:$BH,56,FALSE)+VLOOKUP(B84,'[1]TERMELŐ_11.30.'!$A:$BH,57,FALSE)+VLOOKUP(B84,'[1]TERMELŐ_11.30.'!$A:$BH,58,FALSE)+VLOOKUP(B84,'[1]TERMELŐ_11.30.'!$A:$BH,59,FALSE)+VLOOKUP(B84,'[1]TERMELŐ_11.30.'!$A:$BH,60,FALSE)</f>
        <v>0</v>
      </c>
      <c r="AA84" s="14" t="str">
        <f>IF(VLOOKUP(B84,'[1]TERMELŐ_11.30.'!A:AZ,51,FALSE)="","",VLOOKUP(B84,'[1]TERMELŐ_11.30.'!A:AZ,51,FALSE))</f>
        <v/>
      </c>
      <c r="AB84" s="14" t="str">
        <f>IF(VLOOKUP(B84,'[1]TERMELŐ_11.30.'!A:AZ,52,FALSE)="","",VLOOKUP(B84,'[1]TERMELŐ_11.30.'!A:AZ,52,FALSE))</f>
        <v/>
      </c>
    </row>
    <row r="85" spans="1:28" x14ac:dyDescent="0.3">
      <c r="A85" s="10" t="str">
        <f>VLOOKUP(VLOOKUP(B85,'[1]TERMELŐ_11.30.'!A:F,6,FALSE),'[1]publikáció segéd tábla'!$A$1:$B$7,2,FALSE)</f>
        <v xml:space="preserve">OPUS TITÁSZ Zrt. </v>
      </c>
      <c r="B85" s="10" t="s">
        <v>51</v>
      </c>
      <c r="C85" s="11">
        <f>+SUMIFS('[1]TERMELŐ_11.30.'!$H:$H,'[1]TERMELŐ_11.30.'!$A:$A,[1]publikáció!$B85,'[1]TERMELŐ_11.30.'!$L:$L,[1]publikáció!C$4)</f>
        <v>0.44</v>
      </c>
      <c r="D85" s="11">
        <f>+SUMIFS('[1]TERMELŐ_11.30.'!$H:$H,'[1]TERMELŐ_11.30.'!$A:$A,[1]publikáció!$B85,'[1]TERMELŐ_11.30.'!$L:$L,[1]publikáció!D$4)</f>
        <v>0</v>
      </c>
      <c r="E85" s="11">
        <f>+SUMIFS('[1]TERMELŐ_11.30.'!$H:$H,'[1]TERMELŐ_11.30.'!$A:$A,[1]publikáció!$B85,'[1]TERMELŐ_11.30.'!$L:$L,[1]publikáció!E$4)</f>
        <v>0</v>
      </c>
      <c r="F85" s="11">
        <f>+SUMIFS('[1]TERMELŐ_11.30.'!$H:$H,'[1]TERMELŐ_11.30.'!$A:$A,[1]publikáció!$B85,'[1]TERMELŐ_11.30.'!$L:$L,[1]publikáció!F$4)</f>
        <v>0</v>
      </c>
      <c r="G85" s="11">
        <f>+SUMIFS('[1]TERMELŐ_11.30.'!$H:$H,'[1]TERMELŐ_11.30.'!$A:$A,[1]publikáció!$B85,'[1]TERMELŐ_11.30.'!$L:$L,[1]publikáció!G$4)</f>
        <v>0</v>
      </c>
      <c r="H85" s="11">
        <f>+SUMIFS('[1]TERMELŐ_11.30.'!$H:$H,'[1]TERMELŐ_11.30.'!$A:$A,[1]publikáció!$B85,'[1]TERMELŐ_11.30.'!$L:$L,[1]publikáció!H$4)</f>
        <v>0</v>
      </c>
      <c r="I85" s="11">
        <f>+SUMIFS('[1]TERMELŐ_11.30.'!$H:$H,'[1]TERMELŐ_11.30.'!$A:$A,[1]publikáció!$B85,'[1]TERMELŐ_11.30.'!$L:$L,[1]publikáció!I$4)</f>
        <v>0</v>
      </c>
      <c r="J85" s="11">
        <f>+SUMIFS('[1]TERMELŐ_11.30.'!$H:$H,'[1]TERMELŐ_11.30.'!$A:$A,[1]publikáció!$B85,'[1]TERMELŐ_11.30.'!$L:$L,[1]publikáció!J$4)</f>
        <v>0</v>
      </c>
      <c r="K85" s="11" t="str">
        <f>+IF(VLOOKUP(B85,'[1]TERMELŐ_11.30.'!A:U,21,FALSE)="igen","Technológia módosítás",IF(VLOOKUP(B85,'[1]TERMELŐ_11.30.'!A:U,20,FALSE)&lt;&gt;"nem","Ismétlő","Új igény"))</f>
        <v>Új igény</v>
      </c>
      <c r="L85" s="12">
        <f>+_xlfn.MAXIFS('[1]TERMELŐ_11.30.'!$P:$P,'[1]TERMELŐ_11.30.'!$A:$A,[1]publikáció!$B85)</f>
        <v>0.44</v>
      </c>
      <c r="M85" s="12">
        <f>+_xlfn.MAXIFS('[1]TERMELŐ_11.30.'!$Q:$Q,'[1]TERMELŐ_11.30.'!$A:$A,[1]publikáció!$B85)</f>
        <v>5.0000000000000001E-3</v>
      </c>
      <c r="N85" s="10" t="str">
        <f>+IF(VLOOKUP(B85,'[1]TERMELŐ_11.30.'!A:G,7,FALSE)="","",VLOOKUP(B85,'[1]TERMELŐ_11.30.'!A:G,7,FALSE))</f>
        <v>Vásárosnamény</v>
      </c>
      <c r="O85" s="10">
        <f>+VLOOKUP(B85,'[1]TERMELŐ_11.30.'!A:I,9,FALSE)</f>
        <v>22</v>
      </c>
      <c r="P85" s="10" t="str">
        <f>+IF(OR(VLOOKUP(B85,'[1]TERMELŐ_11.30.'!A:D,4,FALSE)="elutasított",(VLOOKUP(B85,'[1]TERMELŐ_11.30.'!A:D,4,FALSE)="kiesett")),"igen","nem")</f>
        <v>igen</v>
      </c>
      <c r="Q85" s="10" t="str">
        <f>+_xlfn.IFNA(VLOOKUP(IF(VLOOKUP(B85,'[1]TERMELŐ_11.30.'!A:BQ,69,FALSE)="","",VLOOKUP(B85,'[1]TERMELŐ_11.30.'!A:BQ,69,FALSE)),'[1]publikáció segéd tábla'!$D$1:$E$16,2,FALSE),"")</f>
        <v>54/2024 kormány rendelet</v>
      </c>
      <c r="R85" s="10" t="str">
        <f>IF(VLOOKUP(B85,'[1]TERMELŐ_11.30.'!A:AT,46,FALSE)="","",VLOOKUP(B85,'[1]TERMELŐ_11.30.'!A:AT,46,FALSE))</f>
        <v/>
      </c>
      <c r="S85" s="10"/>
      <c r="T85" s="13">
        <f>+VLOOKUP(B85,'[1]TERMELŐ_11.30.'!$A:$AR,37,FALSE)</f>
        <v>0</v>
      </c>
      <c r="U85" s="13">
        <f>+VLOOKUP(B85,'[1]TERMELŐ_11.30.'!$A:$AR,38,FALSE)+VLOOKUP(B85,'[1]TERMELŐ_11.30.'!$A:$AR,39,FALSE)+VLOOKUP(B85,'[1]TERMELŐ_11.30.'!$A:$AR,40,FALSE)+VLOOKUP(B85,'[1]TERMELŐ_11.30.'!$A:$AR,41,FALSE)+VLOOKUP(B85,'[1]TERMELŐ_11.30.'!$A:$AR,42,FALSE)+VLOOKUP(B85,'[1]TERMELŐ_11.30.'!$A:$AR,43,FALSE)+VLOOKUP(B85,'[1]TERMELŐ_11.30.'!$A:$AR,44,FALSE)</f>
        <v>0</v>
      </c>
      <c r="V85" s="14" t="str">
        <f>+IF(VLOOKUP(B85,'[1]TERMELŐ_11.30.'!A:AS,45,FALSE)="","",VLOOKUP(B85,'[1]TERMELŐ_11.30.'!A:AS,45,FALSE))</f>
        <v/>
      </c>
      <c r="W85" s="14" t="str">
        <f>IF(VLOOKUP(B85,'[1]TERMELŐ_11.30.'!A:AJ,36,FALSE)="","",VLOOKUP(B85,'[1]TERMELŐ_11.30.'!A:AJ,36,FALSE))</f>
        <v/>
      </c>
      <c r="X85" s="10"/>
      <c r="Y85" s="13">
        <f>+VLOOKUP(B85,'[1]TERMELŐ_11.30.'!$A:$BH,53,FALSE)</f>
        <v>0</v>
      </c>
      <c r="Z85" s="13">
        <f>+VLOOKUP(B85,'[1]TERMELŐ_11.30.'!$A:$BH,54,FALSE)+VLOOKUP(B85,'[1]TERMELŐ_11.30.'!$A:$BH,55,FALSE)+VLOOKUP(B85,'[1]TERMELŐ_11.30.'!$A:$BH,56,FALSE)+VLOOKUP(B85,'[1]TERMELŐ_11.30.'!$A:$BH,57,FALSE)+VLOOKUP(B85,'[1]TERMELŐ_11.30.'!$A:$BH,58,FALSE)+VLOOKUP(B85,'[1]TERMELŐ_11.30.'!$A:$BH,59,FALSE)+VLOOKUP(B85,'[1]TERMELŐ_11.30.'!$A:$BH,60,FALSE)</f>
        <v>0</v>
      </c>
      <c r="AA85" s="14" t="str">
        <f>IF(VLOOKUP(B85,'[1]TERMELŐ_11.30.'!A:AZ,51,FALSE)="","",VLOOKUP(B85,'[1]TERMELŐ_11.30.'!A:AZ,51,FALSE))</f>
        <v/>
      </c>
      <c r="AB85" s="14" t="str">
        <f>IF(VLOOKUP(B85,'[1]TERMELŐ_11.30.'!A:AZ,52,FALSE)="","",VLOOKUP(B85,'[1]TERMELŐ_11.30.'!A:AZ,52,FALSE))</f>
        <v/>
      </c>
    </row>
    <row r="86" spans="1:28" x14ac:dyDescent="0.3">
      <c r="A86" s="10" t="str">
        <f>VLOOKUP(VLOOKUP(B86,'[1]TERMELŐ_11.30.'!A:F,6,FALSE),'[1]publikáció segéd tábla'!$A$1:$B$7,2,FALSE)</f>
        <v xml:space="preserve">OPUS TITÁSZ Zrt. </v>
      </c>
      <c r="B86" s="10" t="s">
        <v>52</v>
      </c>
      <c r="C86" s="11">
        <f>+SUMIFS('[1]TERMELŐ_11.30.'!$H:$H,'[1]TERMELŐ_11.30.'!$A:$A,[1]publikáció!$B86,'[1]TERMELŐ_11.30.'!$L:$L,[1]publikáció!C$4)</f>
        <v>0.48</v>
      </c>
      <c r="D86" s="11">
        <f>+SUMIFS('[1]TERMELŐ_11.30.'!$H:$H,'[1]TERMELŐ_11.30.'!$A:$A,[1]publikáció!$B86,'[1]TERMELŐ_11.30.'!$L:$L,[1]publikáció!D$4)</f>
        <v>0</v>
      </c>
      <c r="E86" s="11">
        <f>+SUMIFS('[1]TERMELŐ_11.30.'!$H:$H,'[1]TERMELŐ_11.30.'!$A:$A,[1]publikáció!$B86,'[1]TERMELŐ_11.30.'!$L:$L,[1]publikáció!E$4)</f>
        <v>0</v>
      </c>
      <c r="F86" s="11">
        <f>+SUMIFS('[1]TERMELŐ_11.30.'!$H:$H,'[1]TERMELŐ_11.30.'!$A:$A,[1]publikáció!$B86,'[1]TERMELŐ_11.30.'!$L:$L,[1]publikáció!F$4)</f>
        <v>0</v>
      </c>
      <c r="G86" s="11">
        <f>+SUMIFS('[1]TERMELŐ_11.30.'!$H:$H,'[1]TERMELŐ_11.30.'!$A:$A,[1]publikáció!$B86,'[1]TERMELŐ_11.30.'!$L:$L,[1]publikáció!G$4)</f>
        <v>0</v>
      </c>
      <c r="H86" s="11">
        <f>+SUMIFS('[1]TERMELŐ_11.30.'!$H:$H,'[1]TERMELŐ_11.30.'!$A:$A,[1]publikáció!$B86,'[1]TERMELŐ_11.30.'!$L:$L,[1]publikáció!H$4)</f>
        <v>0</v>
      </c>
      <c r="I86" s="11">
        <f>+SUMIFS('[1]TERMELŐ_11.30.'!$H:$H,'[1]TERMELŐ_11.30.'!$A:$A,[1]publikáció!$B86,'[1]TERMELŐ_11.30.'!$L:$L,[1]publikáció!I$4)</f>
        <v>0</v>
      </c>
      <c r="J86" s="11">
        <f>+SUMIFS('[1]TERMELŐ_11.30.'!$H:$H,'[1]TERMELŐ_11.30.'!$A:$A,[1]publikáció!$B86,'[1]TERMELŐ_11.30.'!$L:$L,[1]publikáció!J$4)</f>
        <v>0</v>
      </c>
      <c r="K86" s="11" t="str">
        <f>+IF(VLOOKUP(B86,'[1]TERMELŐ_11.30.'!A:U,21,FALSE)="igen","Technológia módosítás",IF(VLOOKUP(B86,'[1]TERMELŐ_11.30.'!A:U,20,FALSE)&lt;&gt;"nem","Ismétlő","Új igény"))</f>
        <v>Új igény</v>
      </c>
      <c r="L86" s="12">
        <f>+_xlfn.MAXIFS('[1]TERMELŐ_11.30.'!$P:$P,'[1]TERMELŐ_11.30.'!$A:$A,[1]publikáció!$B86)</f>
        <v>0.48</v>
      </c>
      <c r="M86" s="12">
        <f>+_xlfn.MAXIFS('[1]TERMELŐ_11.30.'!$Q:$Q,'[1]TERMELŐ_11.30.'!$A:$A,[1]publikáció!$B86)</f>
        <v>5.0000000000000001E-3</v>
      </c>
      <c r="N86" s="10" t="str">
        <f>+IF(VLOOKUP(B86,'[1]TERMELŐ_11.30.'!A:G,7,FALSE)="","",VLOOKUP(B86,'[1]TERMELŐ_11.30.'!A:G,7,FALSE))</f>
        <v>Vásárosnamény</v>
      </c>
      <c r="O86" s="10">
        <f>+VLOOKUP(B86,'[1]TERMELŐ_11.30.'!A:I,9,FALSE)</f>
        <v>22</v>
      </c>
      <c r="P86" s="10" t="str">
        <f>+IF(OR(VLOOKUP(B86,'[1]TERMELŐ_11.30.'!A:D,4,FALSE)="elutasított",(VLOOKUP(B86,'[1]TERMELŐ_11.30.'!A:D,4,FALSE)="kiesett")),"igen","nem")</f>
        <v>igen</v>
      </c>
      <c r="Q86" s="10" t="str">
        <f>+_xlfn.IFNA(VLOOKUP(IF(VLOOKUP(B86,'[1]TERMELŐ_11.30.'!A:BQ,69,FALSE)="","",VLOOKUP(B86,'[1]TERMELŐ_11.30.'!A:BQ,69,FALSE)),'[1]publikáció segéd tábla'!$D$1:$E$16,2,FALSE),"")</f>
        <v>54/2024 kormány rendelet</v>
      </c>
      <c r="R86" s="10" t="str">
        <f>IF(VLOOKUP(B86,'[1]TERMELŐ_11.30.'!A:AT,46,FALSE)="","",VLOOKUP(B86,'[1]TERMELŐ_11.30.'!A:AT,46,FALSE))</f>
        <v/>
      </c>
      <c r="S86" s="10"/>
      <c r="T86" s="13">
        <f>+VLOOKUP(B86,'[1]TERMELŐ_11.30.'!$A:$AR,37,FALSE)</f>
        <v>0</v>
      </c>
      <c r="U86" s="13">
        <f>+VLOOKUP(B86,'[1]TERMELŐ_11.30.'!$A:$AR,38,FALSE)+VLOOKUP(B86,'[1]TERMELŐ_11.30.'!$A:$AR,39,FALSE)+VLOOKUP(B86,'[1]TERMELŐ_11.30.'!$A:$AR,40,FALSE)+VLOOKUP(B86,'[1]TERMELŐ_11.30.'!$A:$AR,41,FALSE)+VLOOKUP(B86,'[1]TERMELŐ_11.30.'!$A:$AR,42,FALSE)+VLOOKUP(B86,'[1]TERMELŐ_11.30.'!$A:$AR,43,FALSE)+VLOOKUP(B86,'[1]TERMELŐ_11.30.'!$A:$AR,44,FALSE)</f>
        <v>0</v>
      </c>
      <c r="V86" s="14" t="str">
        <f>+IF(VLOOKUP(B86,'[1]TERMELŐ_11.30.'!A:AS,45,FALSE)="","",VLOOKUP(B86,'[1]TERMELŐ_11.30.'!A:AS,45,FALSE))</f>
        <v/>
      </c>
      <c r="W86" s="14" t="str">
        <f>IF(VLOOKUP(B86,'[1]TERMELŐ_11.30.'!A:AJ,36,FALSE)="","",VLOOKUP(B86,'[1]TERMELŐ_11.30.'!A:AJ,36,FALSE))</f>
        <v/>
      </c>
      <c r="X86" s="10"/>
      <c r="Y86" s="13">
        <f>+VLOOKUP(B86,'[1]TERMELŐ_11.30.'!$A:$BH,53,FALSE)</f>
        <v>0</v>
      </c>
      <c r="Z86" s="13">
        <f>+VLOOKUP(B86,'[1]TERMELŐ_11.30.'!$A:$BH,54,FALSE)+VLOOKUP(B86,'[1]TERMELŐ_11.30.'!$A:$BH,55,FALSE)+VLOOKUP(B86,'[1]TERMELŐ_11.30.'!$A:$BH,56,FALSE)+VLOOKUP(B86,'[1]TERMELŐ_11.30.'!$A:$BH,57,FALSE)+VLOOKUP(B86,'[1]TERMELŐ_11.30.'!$A:$BH,58,FALSE)+VLOOKUP(B86,'[1]TERMELŐ_11.30.'!$A:$BH,59,FALSE)+VLOOKUP(B86,'[1]TERMELŐ_11.30.'!$A:$BH,60,FALSE)</f>
        <v>0</v>
      </c>
      <c r="AA86" s="14" t="str">
        <f>IF(VLOOKUP(B86,'[1]TERMELŐ_11.30.'!A:AZ,51,FALSE)="","",VLOOKUP(B86,'[1]TERMELŐ_11.30.'!A:AZ,51,FALSE))</f>
        <v/>
      </c>
      <c r="AB86" s="14" t="str">
        <f>IF(VLOOKUP(B86,'[1]TERMELŐ_11.30.'!A:AZ,52,FALSE)="","",VLOOKUP(B86,'[1]TERMELŐ_11.30.'!A:AZ,52,FALSE))</f>
        <v/>
      </c>
    </row>
    <row r="87" spans="1:28" x14ac:dyDescent="0.3">
      <c r="A87" s="10" t="str">
        <f>VLOOKUP(VLOOKUP(B87,'[1]TERMELŐ_11.30.'!A:F,6,FALSE),'[1]publikáció segéd tábla'!$A$1:$B$7,2,FALSE)</f>
        <v xml:space="preserve">OPUS TITÁSZ Zrt. </v>
      </c>
      <c r="B87" s="10" t="s">
        <v>53</v>
      </c>
      <c r="C87" s="11">
        <f>+SUMIFS('[1]TERMELŐ_11.30.'!$H:$H,'[1]TERMELŐ_11.30.'!$A:$A,[1]publikáció!$B87,'[1]TERMELŐ_11.30.'!$L:$L,[1]publikáció!C$4)</f>
        <v>0.48</v>
      </c>
      <c r="D87" s="11">
        <f>+SUMIFS('[1]TERMELŐ_11.30.'!$H:$H,'[1]TERMELŐ_11.30.'!$A:$A,[1]publikáció!$B87,'[1]TERMELŐ_11.30.'!$L:$L,[1]publikáció!D$4)</f>
        <v>0</v>
      </c>
      <c r="E87" s="11">
        <f>+SUMIFS('[1]TERMELŐ_11.30.'!$H:$H,'[1]TERMELŐ_11.30.'!$A:$A,[1]publikáció!$B87,'[1]TERMELŐ_11.30.'!$L:$L,[1]publikáció!E$4)</f>
        <v>0</v>
      </c>
      <c r="F87" s="11">
        <f>+SUMIFS('[1]TERMELŐ_11.30.'!$H:$H,'[1]TERMELŐ_11.30.'!$A:$A,[1]publikáció!$B87,'[1]TERMELŐ_11.30.'!$L:$L,[1]publikáció!F$4)</f>
        <v>0</v>
      </c>
      <c r="G87" s="11">
        <f>+SUMIFS('[1]TERMELŐ_11.30.'!$H:$H,'[1]TERMELŐ_11.30.'!$A:$A,[1]publikáció!$B87,'[1]TERMELŐ_11.30.'!$L:$L,[1]publikáció!G$4)</f>
        <v>0</v>
      </c>
      <c r="H87" s="11">
        <f>+SUMIFS('[1]TERMELŐ_11.30.'!$H:$H,'[1]TERMELŐ_11.30.'!$A:$A,[1]publikáció!$B87,'[1]TERMELŐ_11.30.'!$L:$L,[1]publikáció!H$4)</f>
        <v>0</v>
      </c>
      <c r="I87" s="11">
        <f>+SUMIFS('[1]TERMELŐ_11.30.'!$H:$H,'[1]TERMELŐ_11.30.'!$A:$A,[1]publikáció!$B87,'[1]TERMELŐ_11.30.'!$L:$L,[1]publikáció!I$4)</f>
        <v>0</v>
      </c>
      <c r="J87" s="11">
        <f>+SUMIFS('[1]TERMELŐ_11.30.'!$H:$H,'[1]TERMELŐ_11.30.'!$A:$A,[1]publikáció!$B87,'[1]TERMELŐ_11.30.'!$L:$L,[1]publikáció!J$4)</f>
        <v>0</v>
      </c>
      <c r="K87" s="11" t="str">
        <f>+IF(VLOOKUP(B87,'[1]TERMELŐ_11.30.'!A:U,21,FALSE)="igen","Technológia módosítás",IF(VLOOKUP(B87,'[1]TERMELŐ_11.30.'!A:U,20,FALSE)&lt;&gt;"nem","Ismétlő","Új igény"))</f>
        <v>Új igény</v>
      </c>
      <c r="L87" s="12">
        <f>+_xlfn.MAXIFS('[1]TERMELŐ_11.30.'!$P:$P,'[1]TERMELŐ_11.30.'!$A:$A,[1]publikáció!$B87)</f>
        <v>0.48</v>
      </c>
      <c r="M87" s="12">
        <f>+_xlfn.MAXIFS('[1]TERMELŐ_11.30.'!$Q:$Q,'[1]TERMELŐ_11.30.'!$A:$A,[1]publikáció!$B87)</f>
        <v>0.01</v>
      </c>
      <c r="N87" s="10" t="str">
        <f>+IF(VLOOKUP(B87,'[1]TERMELŐ_11.30.'!A:G,7,FALSE)="","",VLOOKUP(B87,'[1]TERMELŐ_11.30.'!A:G,7,FALSE))</f>
        <v>Hajdúnánás</v>
      </c>
      <c r="O87" s="10">
        <f>+VLOOKUP(B87,'[1]TERMELŐ_11.30.'!A:I,9,FALSE)</f>
        <v>22</v>
      </c>
      <c r="P87" s="10" t="str">
        <f>+IF(OR(VLOOKUP(B87,'[1]TERMELŐ_11.30.'!A:D,4,FALSE)="elutasított",(VLOOKUP(B87,'[1]TERMELŐ_11.30.'!A:D,4,FALSE)="kiesett")),"igen","nem")</f>
        <v>igen</v>
      </c>
      <c r="Q87" s="10" t="str">
        <f>+_xlfn.IFNA(VLOOKUP(IF(VLOOKUP(B87,'[1]TERMELŐ_11.30.'!A:BQ,69,FALSE)="","",VLOOKUP(B87,'[1]TERMELŐ_11.30.'!A:BQ,69,FALSE)),'[1]publikáció segéd tábla'!$D$1:$E$16,2,FALSE),"")</f>
        <v>54/2024 kormány rendelet</v>
      </c>
      <c r="R87" s="10" t="str">
        <f>IF(VLOOKUP(B87,'[1]TERMELŐ_11.30.'!A:AT,46,FALSE)="","",VLOOKUP(B87,'[1]TERMELŐ_11.30.'!A:AT,46,FALSE))</f>
        <v/>
      </c>
      <c r="S87" s="10"/>
      <c r="T87" s="13">
        <f>+VLOOKUP(B87,'[1]TERMELŐ_11.30.'!$A:$AR,37,FALSE)</f>
        <v>0</v>
      </c>
      <c r="U87" s="13">
        <f>+VLOOKUP(B87,'[1]TERMELŐ_11.30.'!$A:$AR,38,FALSE)+VLOOKUP(B87,'[1]TERMELŐ_11.30.'!$A:$AR,39,FALSE)+VLOOKUP(B87,'[1]TERMELŐ_11.30.'!$A:$AR,40,FALSE)+VLOOKUP(B87,'[1]TERMELŐ_11.30.'!$A:$AR,41,FALSE)+VLOOKUP(B87,'[1]TERMELŐ_11.30.'!$A:$AR,42,FALSE)+VLOOKUP(B87,'[1]TERMELŐ_11.30.'!$A:$AR,43,FALSE)+VLOOKUP(B87,'[1]TERMELŐ_11.30.'!$A:$AR,44,FALSE)</f>
        <v>0</v>
      </c>
      <c r="V87" s="14" t="str">
        <f>+IF(VLOOKUP(B87,'[1]TERMELŐ_11.30.'!A:AS,45,FALSE)="","",VLOOKUP(B87,'[1]TERMELŐ_11.30.'!A:AS,45,FALSE))</f>
        <v/>
      </c>
      <c r="W87" s="14" t="str">
        <f>IF(VLOOKUP(B87,'[1]TERMELŐ_11.30.'!A:AJ,36,FALSE)="","",VLOOKUP(B87,'[1]TERMELŐ_11.30.'!A:AJ,36,FALSE))</f>
        <v/>
      </c>
      <c r="X87" s="10"/>
      <c r="Y87" s="13">
        <f>+VLOOKUP(B87,'[1]TERMELŐ_11.30.'!$A:$BH,53,FALSE)</f>
        <v>0</v>
      </c>
      <c r="Z87" s="13">
        <f>+VLOOKUP(B87,'[1]TERMELŐ_11.30.'!$A:$BH,54,FALSE)+VLOOKUP(B87,'[1]TERMELŐ_11.30.'!$A:$BH,55,FALSE)+VLOOKUP(B87,'[1]TERMELŐ_11.30.'!$A:$BH,56,FALSE)+VLOOKUP(B87,'[1]TERMELŐ_11.30.'!$A:$BH,57,FALSE)+VLOOKUP(B87,'[1]TERMELŐ_11.30.'!$A:$BH,58,FALSE)+VLOOKUP(B87,'[1]TERMELŐ_11.30.'!$A:$BH,59,FALSE)+VLOOKUP(B87,'[1]TERMELŐ_11.30.'!$A:$BH,60,FALSE)</f>
        <v>0</v>
      </c>
      <c r="AA87" s="14" t="str">
        <f>IF(VLOOKUP(B87,'[1]TERMELŐ_11.30.'!A:AZ,51,FALSE)="","",VLOOKUP(B87,'[1]TERMELŐ_11.30.'!A:AZ,51,FALSE))</f>
        <v/>
      </c>
      <c r="AB87" s="14" t="str">
        <f>IF(VLOOKUP(B87,'[1]TERMELŐ_11.30.'!A:AZ,52,FALSE)="","",VLOOKUP(B87,'[1]TERMELŐ_11.30.'!A:AZ,52,FALSE))</f>
        <v/>
      </c>
    </row>
    <row r="88" spans="1:28" x14ac:dyDescent="0.3">
      <c r="A88" s="10" t="str">
        <f>VLOOKUP(VLOOKUP(B88,'[1]TERMELŐ_11.30.'!A:F,6,FALSE),'[1]publikáció segéd tábla'!$A$1:$B$7,2,FALSE)</f>
        <v xml:space="preserve">OPUS TITÁSZ Zrt. </v>
      </c>
      <c r="B88" s="10" t="s">
        <v>54</v>
      </c>
      <c r="C88" s="11">
        <f>+SUMIFS('[1]TERMELŐ_11.30.'!$H:$H,'[1]TERMELŐ_11.30.'!$A:$A,[1]publikáció!$B88,'[1]TERMELŐ_11.30.'!$L:$L,[1]publikáció!C$4)</f>
        <v>0.48</v>
      </c>
      <c r="D88" s="11">
        <f>+SUMIFS('[1]TERMELŐ_11.30.'!$H:$H,'[1]TERMELŐ_11.30.'!$A:$A,[1]publikáció!$B88,'[1]TERMELŐ_11.30.'!$L:$L,[1]publikáció!D$4)</f>
        <v>0</v>
      </c>
      <c r="E88" s="11">
        <f>+SUMIFS('[1]TERMELŐ_11.30.'!$H:$H,'[1]TERMELŐ_11.30.'!$A:$A,[1]publikáció!$B88,'[1]TERMELŐ_11.30.'!$L:$L,[1]publikáció!E$4)</f>
        <v>0</v>
      </c>
      <c r="F88" s="11">
        <f>+SUMIFS('[1]TERMELŐ_11.30.'!$H:$H,'[1]TERMELŐ_11.30.'!$A:$A,[1]publikáció!$B88,'[1]TERMELŐ_11.30.'!$L:$L,[1]publikáció!F$4)</f>
        <v>0</v>
      </c>
      <c r="G88" s="11">
        <f>+SUMIFS('[1]TERMELŐ_11.30.'!$H:$H,'[1]TERMELŐ_11.30.'!$A:$A,[1]publikáció!$B88,'[1]TERMELŐ_11.30.'!$L:$L,[1]publikáció!G$4)</f>
        <v>0</v>
      </c>
      <c r="H88" s="11">
        <f>+SUMIFS('[1]TERMELŐ_11.30.'!$H:$H,'[1]TERMELŐ_11.30.'!$A:$A,[1]publikáció!$B88,'[1]TERMELŐ_11.30.'!$L:$L,[1]publikáció!H$4)</f>
        <v>0</v>
      </c>
      <c r="I88" s="11">
        <f>+SUMIFS('[1]TERMELŐ_11.30.'!$H:$H,'[1]TERMELŐ_11.30.'!$A:$A,[1]publikáció!$B88,'[1]TERMELŐ_11.30.'!$L:$L,[1]publikáció!I$4)</f>
        <v>0</v>
      </c>
      <c r="J88" s="11">
        <f>+SUMIFS('[1]TERMELŐ_11.30.'!$H:$H,'[1]TERMELŐ_11.30.'!$A:$A,[1]publikáció!$B88,'[1]TERMELŐ_11.30.'!$L:$L,[1]publikáció!J$4)</f>
        <v>0</v>
      </c>
      <c r="K88" s="11" t="str">
        <f>+IF(VLOOKUP(B88,'[1]TERMELŐ_11.30.'!A:U,21,FALSE)="igen","Technológia módosítás",IF(VLOOKUP(B88,'[1]TERMELŐ_11.30.'!A:U,20,FALSE)&lt;&gt;"nem","Ismétlő","Új igény"))</f>
        <v>Új igény</v>
      </c>
      <c r="L88" s="12">
        <f>+_xlfn.MAXIFS('[1]TERMELŐ_11.30.'!$P:$P,'[1]TERMELŐ_11.30.'!$A:$A,[1]publikáció!$B88)</f>
        <v>0.48</v>
      </c>
      <c r="M88" s="12">
        <f>+_xlfn.MAXIFS('[1]TERMELŐ_11.30.'!$Q:$Q,'[1]TERMELŐ_11.30.'!$A:$A,[1]publikáció!$B88)</f>
        <v>0.01</v>
      </c>
      <c r="N88" s="10" t="str">
        <f>+IF(VLOOKUP(B88,'[1]TERMELŐ_11.30.'!A:G,7,FALSE)="","",VLOOKUP(B88,'[1]TERMELŐ_11.30.'!A:G,7,FALSE))</f>
        <v>Hajdúnánás</v>
      </c>
      <c r="O88" s="10">
        <f>+VLOOKUP(B88,'[1]TERMELŐ_11.30.'!A:I,9,FALSE)</f>
        <v>22</v>
      </c>
      <c r="P88" s="10" t="str">
        <f>+IF(OR(VLOOKUP(B88,'[1]TERMELŐ_11.30.'!A:D,4,FALSE)="elutasított",(VLOOKUP(B88,'[1]TERMELŐ_11.30.'!A:D,4,FALSE)="kiesett")),"igen","nem")</f>
        <v>igen</v>
      </c>
      <c r="Q88" s="10" t="str">
        <f>+_xlfn.IFNA(VLOOKUP(IF(VLOOKUP(B88,'[1]TERMELŐ_11.30.'!A:BQ,69,FALSE)="","",VLOOKUP(B88,'[1]TERMELŐ_11.30.'!A:BQ,69,FALSE)),'[1]publikáció segéd tábla'!$D$1:$E$16,2,FALSE),"")</f>
        <v>54/2024 kormány rendelet</v>
      </c>
      <c r="R88" s="10" t="str">
        <f>IF(VLOOKUP(B88,'[1]TERMELŐ_11.30.'!A:AT,46,FALSE)="","",VLOOKUP(B88,'[1]TERMELŐ_11.30.'!A:AT,46,FALSE))</f>
        <v/>
      </c>
      <c r="S88" s="10"/>
      <c r="T88" s="13">
        <f>+VLOOKUP(B88,'[1]TERMELŐ_11.30.'!$A:$AR,37,FALSE)</f>
        <v>0</v>
      </c>
      <c r="U88" s="13">
        <f>+VLOOKUP(B88,'[1]TERMELŐ_11.30.'!$A:$AR,38,FALSE)+VLOOKUP(B88,'[1]TERMELŐ_11.30.'!$A:$AR,39,FALSE)+VLOOKUP(B88,'[1]TERMELŐ_11.30.'!$A:$AR,40,FALSE)+VLOOKUP(B88,'[1]TERMELŐ_11.30.'!$A:$AR,41,FALSE)+VLOOKUP(B88,'[1]TERMELŐ_11.30.'!$A:$AR,42,FALSE)+VLOOKUP(B88,'[1]TERMELŐ_11.30.'!$A:$AR,43,FALSE)+VLOOKUP(B88,'[1]TERMELŐ_11.30.'!$A:$AR,44,FALSE)</f>
        <v>0</v>
      </c>
      <c r="V88" s="14" t="str">
        <f>+IF(VLOOKUP(B88,'[1]TERMELŐ_11.30.'!A:AS,45,FALSE)="","",VLOOKUP(B88,'[1]TERMELŐ_11.30.'!A:AS,45,FALSE))</f>
        <v/>
      </c>
      <c r="W88" s="14" t="str">
        <f>IF(VLOOKUP(B88,'[1]TERMELŐ_11.30.'!A:AJ,36,FALSE)="","",VLOOKUP(B88,'[1]TERMELŐ_11.30.'!A:AJ,36,FALSE))</f>
        <v/>
      </c>
      <c r="X88" s="10"/>
      <c r="Y88" s="13">
        <f>+VLOOKUP(B88,'[1]TERMELŐ_11.30.'!$A:$BH,53,FALSE)</f>
        <v>0</v>
      </c>
      <c r="Z88" s="13">
        <f>+VLOOKUP(B88,'[1]TERMELŐ_11.30.'!$A:$BH,54,FALSE)+VLOOKUP(B88,'[1]TERMELŐ_11.30.'!$A:$BH,55,FALSE)+VLOOKUP(B88,'[1]TERMELŐ_11.30.'!$A:$BH,56,FALSE)+VLOOKUP(B88,'[1]TERMELŐ_11.30.'!$A:$BH,57,FALSE)+VLOOKUP(B88,'[1]TERMELŐ_11.30.'!$A:$BH,58,FALSE)+VLOOKUP(B88,'[1]TERMELŐ_11.30.'!$A:$BH,59,FALSE)+VLOOKUP(B88,'[1]TERMELŐ_11.30.'!$A:$BH,60,FALSE)</f>
        <v>0</v>
      </c>
      <c r="AA88" s="14" t="str">
        <f>IF(VLOOKUP(B88,'[1]TERMELŐ_11.30.'!A:AZ,51,FALSE)="","",VLOOKUP(B88,'[1]TERMELŐ_11.30.'!A:AZ,51,FALSE))</f>
        <v/>
      </c>
      <c r="AB88" s="14" t="str">
        <f>IF(VLOOKUP(B88,'[1]TERMELŐ_11.30.'!A:AZ,52,FALSE)="","",VLOOKUP(B88,'[1]TERMELŐ_11.30.'!A:AZ,52,FALSE))</f>
        <v/>
      </c>
    </row>
    <row r="89" spans="1:28" x14ac:dyDescent="0.3">
      <c r="A89" s="10" t="str">
        <f>VLOOKUP(VLOOKUP(B89,'[1]TERMELŐ_11.30.'!A:F,6,FALSE),'[1]publikáció segéd tábla'!$A$1:$B$7,2,FALSE)</f>
        <v xml:space="preserve">OPUS TITÁSZ Zrt. </v>
      </c>
      <c r="B89" s="10" t="s">
        <v>55</v>
      </c>
      <c r="C89" s="11">
        <f>+SUMIFS('[1]TERMELŐ_11.30.'!$H:$H,'[1]TERMELŐ_11.30.'!$A:$A,[1]publikáció!$B89,'[1]TERMELŐ_11.30.'!$L:$L,[1]publikáció!C$4)</f>
        <v>0.48</v>
      </c>
      <c r="D89" s="11">
        <f>+SUMIFS('[1]TERMELŐ_11.30.'!$H:$H,'[1]TERMELŐ_11.30.'!$A:$A,[1]publikáció!$B89,'[1]TERMELŐ_11.30.'!$L:$L,[1]publikáció!D$4)</f>
        <v>0</v>
      </c>
      <c r="E89" s="11">
        <f>+SUMIFS('[1]TERMELŐ_11.30.'!$H:$H,'[1]TERMELŐ_11.30.'!$A:$A,[1]publikáció!$B89,'[1]TERMELŐ_11.30.'!$L:$L,[1]publikáció!E$4)</f>
        <v>0</v>
      </c>
      <c r="F89" s="11">
        <f>+SUMIFS('[1]TERMELŐ_11.30.'!$H:$H,'[1]TERMELŐ_11.30.'!$A:$A,[1]publikáció!$B89,'[1]TERMELŐ_11.30.'!$L:$L,[1]publikáció!F$4)</f>
        <v>0</v>
      </c>
      <c r="G89" s="11">
        <f>+SUMIFS('[1]TERMELŐ_11.30.'!$H:$H,'[1]TERMELŐ_11.30.'!$A:$A,[1]publikáció!$B89,'[1]TERMELŐ_11.30.'!$L:$L,[1]publikáció!G$4)</f>
        <v>0</v>
      </c>
      <c r="H89" s="11">
        <f>+SUMIFS('[1]TERMELŐ_11.30.'!$H:$H,'[1]TERMELŐ_11.30.'!$A:$A,[1]publikáció!$B89,'[1]TERMELŐ_11.30.'!$L:$L,[1]publikáció!H$4)</f>
        <v>0</v>
      </c>
      <c r="I89" s="11">
        <f>+SUMIFS('[1]TERMELŐ_11.30.'!$H:$H,'[1]TERMELŐ_11.30.'!$A:$A,[1]publikáció!$B89,'[1]TERMELŐ_11.30.'!$L:$L,[1]publikáció!I$4)</f>
        <v>0</v>
      </c>
      <c r="J89" s="11">
        <f>+SUMIFS('[1]TERMELŐ_11.30.'!$H:$H,'[1]TERMELŐ_11.30.'!$A:$A,[1]publikáció!$B89,'[1]TERMELŐ_11.30.'!$L:$L,[1]publikáció!J$4)</f>
        <v>0</v>
      </c>
      <c r="K89" s="11" t="str">
        <f>+IF(VLOOKUP(B89,'[1]TERMELŐ_11.30.'!A:U,21,FALSE)="igen","Technológia módosítás",IF(VLOOKUP(B89,'[1]TERMELŐ_11.30.'!A:U,20,FALSE)&lt;&gt;"nem","Ismétlő","Új igény"))</f>
        <v>Új igény</v>
      </c>
      <c r="L89" s="12">
        <f>+_xlfn.MAXIFS('[1]TERMELŐ_11.30.'!$P:$P,'[1]TERMELŐ_11.30.'!$A:$A,[1]publikáció!$B89)</f>
        <v>0.48</v>
      </c>
      <c r="M89" s="12">
        <f>+_xlfn.MAXIFS('[1]TERMELŐ_11.30.'!$Q:$Q,'[1]TERMELŐ_11.30.'!$A:$A,[1]publikáció!$B89)</f>
        <v>0.01</v>
      </c>
      <c r="N89" s="10" t="str">
        <f>+IF(VLOOKUP(B89,'[1]TERMELŐ_11.30.'!A:G,7,FALSE)="","",VLOOKUP(B89,'[1]TERMELŐ_11.30.'!A:G,7,FALSE))</f>
        <v>Polgár</v>
      </c>
      <c r="O89" s="10">
        <f>+VLOOKUP(B89,'[1]TERMELŐ_11.30.'!A:I,9,FALSE)</f>
        <v>22</v>
      </c>
      <c r="P89" s="10" t="str">
        <f>+IF(OR(VLOOKUP(B89,'[1]TERMELŐ_11.30.'!A:D,4,FALSE)="elutasított",(VLOOKUP(B89,'[1]TERMELŐ_11.30.'!A:D,4,FALSE)="kiesett")),"igen","nem")</f>
        <v>igen</v>
      </c>
      <c r="Q89" s="10" t="str">
        <f>+_xlfn.IFNA(VLOOKUP(IF(VLOOKUP(B89,'[1]TERMELŐ_11.30.'!A:BQ,69,FALSE)="","",VLOOKUP(B89,'[1]TERMELŐ_11.30.'!A:BQ,69,FALSE)),'[1]publikáció segéd tábla'!$D$1:$E$16,2,FALSE),"")</f>
        <v>54/2024 kormány rendelet</v>
      </c>
      <c r="R89" s="10" t="str">
        <f>IF(VLOOKUP(B89,'[1]TERMELŐ_11.30.'!A:AT,46,FALSE)="","",VLOOKUP(B89,'[1]TERMELŐ_11.30.'!A:AT,46,FALSE))</f>
        <v/>
      </c>
      <c r="S89" s="10"/>
      <c r="T89" s="13">
        <f>+VLOOKUP(B89,'[1]TERMELŐ_11.30.'!$A:$AR,37,FALSE)</f>
        <v>0</v>
      </c>
      <c r="U89" s="13">
        <f>+VLOOKUP(B89,'[1]TERMELŐ_11.30.'!$A:$AR,38,FALSE)+VLOOKUP(B89,'[1]TERMELŐ_11.30.'!$A:$AR,39,FALSE)+VLOOKUP(B89,'[1]TERMELŐ_11.30.'!$A:$AR,40,FALSE)+VLOOKUP(B89,'[1]TERMELŐ_11.30.'!$A:$AR,41,FALSE)+VLOOKUP(B89,'[1]TERMELŐ_11.30.'!$A:$AR,42,FALSE)+VLOOKUP(B89,'[1]TERMELŐ_11.30.'!$A:$AR,43,FALSE)+VLOOKUP(B89,'[1]TERMELŐ_11.30.'!$A:$AR,44,FALSE)</f>
        <v>0</v>
      </c>
      <c r="V89" s="14" t="str">
        <f>+IF(VLOOKUP(B89,'[1]TERMELŐ_11.30.'!A:AS,45,FALSE)="","",VLOOKUP(B89,'[1]TERMELŐ_11.30.'!A:AS,45,FALSE))</f>
        <v/>
      </c>
      <c r="W89" s="14" t="str">
        <f>IF(VLOOKUP(B89,'[1]TERMELŐ_11.30.'!A:AJ,36,FALSE)="","",VLOOKUP(B89,'[1]TERMELŐ_11.30.'!A:AJ,36,FALSE))</f>
        <v/>
      </c>
      <c r="X89" s="10"/>
      <c r="Y89" s="13">
        <f>+VLOOKUP(B89,'[1]TERMELŐ_11.30.'!$A:$BH,53,FALSE)</f>
        <v>0</v>
      </c>
      <c r="Z89" s="13">
        <f>+VLOOKUP(B89,'[1]TERMELŐ_11.30.'!$A:$BH,54,FALSE)+VLOOKUP(B89,'[1]TERMELŐ_11.30.'!$A:$BH,55,FALSE)+VLOOKUP(B89,'[1]TERMELŐ_11.30.'!$A:$BH,56,FALSE)+VLOOKUP(B89,'[1]TERMELŐ_11.30.'!$A:$BH,57,FALSE)+VLOOKUP(B89,'[1]TERMELŐ_11.30.'!$A:$BH,58,FALSE)+VLOOKUP(B89,'[1]TERMELŐ_11.30.'!$A:$BH,59,FALSE)+VLOOKUP(B89,'[1]TERMELŐ_11.30.'!$A:$BH,60,FALSE)</f>
        <v>0</v>
      </c>
      <c r="AA89" s="14" t="str">
        <f>IF(VLOOKUP(B89,'[1]TERMELŐ_11.30.'!A:AZ,51,FALSE)="","",VLOOKUP(B89,'[1]TERMELŐ_11.30.'!A:AZ,51,FALSE))</f>
        <v/>
      </c>
      <c r="AB89" s="14" t="str">
        <f>IF(VLOOKUP(B89,'[1]TERMELŐ_11.30.'!A:AZ,52,FALSE)="","",VLOOKUP(B89,'[1]TERMELŐ_11.30.'!A:AZ,52,FALSE))</f>
        <v/>
      </c>
    </row>
    <row r="90" spans="1:28" x14ac:dyDescent="0.3">
      <c r="A90" s="10" t="str">
        <f>VLOOKUP(VLOOKUP(B90,'[1]TERMELŐ_11.30.'!A:F,6,FALSE),'[1]publikáció segéd tábla'!$A$1:$B$7,2,FALSE)</f>
        <v xml:space="preserve">OPUS TITÁSZ Zrt. </v>
      </c>
      <c r="B90" s="10" t="s">
        <v>56</v>
      </c>
      <c r="C90" s="11">
        <f>+SUMIFS('[1]TERMELŐ_11.30.'!$H:$H,'[1]TERMELŐ_11.30.'!$A:$A,[1]publikáció!$B90,'[1]TERMELŐ_11.30.'!$L:$L,[1]publikáció!C$4)</f>
        <v>0.48</v>
      </c>
      <c r="D90" s="11">
        <f>+SUMIFS('[1]TERMELŐ_11.30.'!$H:$H,'[1]TERMELŐ_11.30.'!$A:$A,[1]publikáció!$B90,'[1]TERMELŐ_11.30.'!$L:$L,[1]publikáció!D$4)</f>
        <v>0</v>
      </c>
      <c r="E90" s="11">
        <f>+SUMIFS('[1]TERMELŐ_11.30.'!$H:$H,'[1]TERMELŐ_11.30.'!$A:$A,[1]publikáció!$B90,'[1]TERMELŐ_11.30.'!$L:$L,[1]publikáció!E$4)</f>
        <v>0</v>
      </c>
      <c r="F90" s="11">
        <f>+SUMIFS('[1]TERMELŐ_11.30.'!$H:$H,'[1]TERMELŐ_11.30.'!$A:$A,[1]publikáció!$B90,'[1]TERMELŐ_11.30.'!$L:$L,[1]publikáció!F$4)</f>
        <v>0</v>
      </c>
      <c r="G90" s="11">
        <f>+SUMIFS('[1]TERMELŐ_11.30.'!$H:$H,'[1]TERMELŐ_11.30.'!$A:$A,[1]publikáció!$B90,'[1]TERMELŐ_11.30.'!$L:$L,[1]publikáció!G$4)</f>
        <v>0</v>
      </c>
      <c r="H90" s="11">
        <f>+SUMIFS('[1]TERMELŐ_11.30.'!$H:$H,'[1]TERMELŐ_11.30.'!$A:$A,[1]publikáció!$B90,'[1]TERMELŐ_11.30.'!$L:$L,[1]publikáció!H$4)</f>
        <v>0</v>
      </c>
      <c r="I90" s="11">
        <f>+SUMIFS('[1]TERMELŐ_11.30.'!$H:$H,'[1]TERMELŐ_11.30.'!$A:$A,[1]publikáció!$B90,'[1]TERMELŐ_11.30.'!$L:$L,[1]publikáció!I$4)</f>
        <v>0</v>
      </c>
      <c r="J90" s="11">
        <f>+SUMIFS('[1]TERMELŐ_11.30.'!$H:$H,'[1]TERMELŐ_11.30.'!$A:$A,[1]publikáció!$B90,'[1]TERMELŐ_11.30.'!$L:$L,[1]publikáció!J$4)</f>
        <v>0</v>
      </c>
      <c r="K90" s="11" t="str">
        <f>+IF(VLOOKUP(B90,'[1]TERMELŐ_11.30.'!A:U,21,FALSE)="igen","Technológia módosítás",IF(VLOOKUP(B90,'[1]TERMELŐ_11.30.'!A:U,20,FALSE)&lt;&gt;"nem","Ismétlő","Új igény"))</f>
        <v>Új igény</v>
      </c>
      <c r="L90" s="12">
        <f>+_xlfn.MAXIFS('[1]TERMELŐ_11.30.'!$P:$P,'[1]TERMELŐ_11.30.'!$A:$A,[1]publikáció!$B90)</f>
        <v>0.48</v>
      </c>
      <c r="M90" s="12">
        <f>+_xlfn.MAXIFS('[1]TERMELŐ_11.30.'!$Q:$Q,'[1]TERMELŐ_11.30.'!$A:$A,[1]publikáció!$B90)</f>
        <v>0.01</v>
      </c>
      <c r="N90" s="10" t="str">
        <f>+IF(VLOOKUP(B90,'[1]TERMELŐ_11.30.'!A:G,7,FALSE)="","",VLOOKUP(B90,'[1]TERMELŐ_11.30.'!A:G,7,FALSE))</f>
        <v>Hajdúnánás</v>
      </c>
      <c r="O90" s="10">
        <f>+VLOOKUP(B90,'[1]TERMELŐ_11.30.'!A:I,9,FALSE)</f>
        <v>22</v>
      </c>
      <c r="P90" s="10" t="str">
        <f>+IF(OR(VLOOKUP(B90,'[1]TERMELŐ_11.30.'!A:D,4,FALSE)="elutasított",(VLOOKUP(B90,'[1]TERMELŐ_11.30.'!A:D,4,FALSE)="kiesett")),"igen","nem")</f>
        <v>igen</v>
      </c>
      <c r="Q90" s="10" t="str">
        <f>+_xlfn.IFNA(VLOOKUP(IF(VLOOKUP(B90,'[1]TERMELŐ_11.30.'!A:BQ,69,FALSE)="","",VLOOKUP(B90,'[1]TERMELŐ_11.30.'!A:BQ,69,FALSE)),'[1]publikáció segéd tábla'!$D$1:$E$16,2,FALSE),"")</f>
        <v>54/2024 kormány rendelet</v>
      </c>
      <c r="R90" s="10" t="str">
        <f>IF(VLOOKUP(B90,'[1]TERMELŐ_11.30.'!A:AT,46,FALSE)="","",VLOOKUP(B90,'[1]TERMELŐ_11.30.'!A:AT,46,FALSE))</f>
        <v/>
      </c>
      <c r="S90" s="10"/>
      <c r="T90" s="13">
        <f>+VLOOKUP(B90,'[1]TERMELŐ_11.30.'!$A:$AR,37,FALSE)</f>
        <v>0</v>
      </c>
      <c r="U90" s="13">
        <f>+VLOOKUP(B90,'[1]TERMELŐ_11.30.'!$A:$AR,38,FALSE)+VLOOKUP(B90,'[1]TERMELŐ_11.30.'!$A:$AR,39,FALSE)+VLOOKUP(B90,'[1]TERMELŐ_11.30.'!$A:$AR,40,FALSE)+VLOOKUP(B90,'[1]TERMELŐ_11.30.'!$A:$AR,41,FALSE)+VLOOKUP(B90,'[1]TERMELŐ_11.30.'!$A:$AR,42,FALSE)+VLOOKUP(B90,'[1]TERMELŐ_11.30.'!$A:$AR,43,FALSE)+VLOOKUP(B90,'[1]TERMELŐ_11.30.'!$A:$AR,44,FALSE)</f>
        <v>0</v>
      </c>
      <c r="V90" s="14" t="str">
        <f>+IF(VLOOKUP(B90,'[1]TERMELŐ_11.30.'!A:AS,45,FALSE)="","",VLOOKUP(B90,'[1]TERMELŐ_11.30.'!A:AS,45,FALSE))</f>
        <v/>
      </c>
      <c r="W90" s="14" t="str">
        <f>IF(VLOOKUP(B90,'[1]TERMELŐ_11.30.'!A:AJ,36,FALSE)="","",VLOOKUP(B90,'[1]TERMELŐ_11.30.'!A:AJ,36,FALSE))</f>
        <v/>
      </c>
      <c r="X90" s="10"/>
      <c r="Y90" s="13">
        <f>+VLOOKUP(B90,'[1]TERMELŐ_11.30.'!$A:$BH,53,FALSE)</f>
        <v>0</v>
      </c>
      <c r="Z90" s="13">
        <f>+VLOOKUP(B90,'[1]TERMELŐ_11.30.'!$A:$BH,54,FALSE)+VLOOKUP(B90,'[1]TERMELŐ_11.30.'!$A:$BH,55,FALSE)+VLOOKUP(B90,'[1]TERMELŐ_11.30.'!$A:$BH,56,FALSE)+VLOOKUP(B90,'[1]TERMELŐ_11.30.'!$A:$BH,57,FALSE)+VLOOKUP(B90,'[1]TERMELŐ_11.30.'!$A:$BH,58,FALSE)+VLOOKUP(B90,'[1]TERMELŐ_11.30.'!$A:$BH,59,FALSE)+VLOOKUP(B90,'[1]TERMELŐ_11.30.'!$A:$BH,60,FALSE)</f>
        <v>0</v>
      </c>
      <c r="AA90" s="14" t="str">
        <f>IF(VLOOKUP(B90,'[1]TERMELŐ_11.30.'!A:AZ,51,FALSE)="","",VLOOKUP(B90,'[1]TERMELŐ_11.30.'!A:AZ,51,FALSE))</f>
        <v/>
      </c>
      <c r="AB90" s="14" t="str">
        <f>IF(VLOOKUP(B90,'[1]TERMELŐ_11.30.'!A:AZ,52,FALSE)="","",VLOOKUP(B90,'[1]TERMELŐ_11.30.'!A:AZ,52,FALSE))</f>
        <v/>
      </c>
    </row>
    <row r="91" spans="1:28" x14ac:dyDescent="0.3">
      <c r="A91" s="10" t="str">
        <f>VLOOKUP(VLOOKUP(B91,'[1]TERMELŐ_11.30.'!A:F,6,FALSE),'[1]publikáció segéd tábla'!$A$1:$B$7,2,FALSE)</f>
        <v xml:space="preserve">OPUS TITÁSZ Zrt. </v>
      </c>
      <c r="B91" s="10" t="s">
        <v>57</v>
      </c>
      <c r="C91" s="11">
        <f>+SUMIFS('[1]TERMELŐ_11.30.'!$H:$H,'[1]TERMELŐ_11.30.'!$A:$A,[1]publikáció!$B91,'[1]TERMELŐ_11.30.'!$L:$L,[1]publikáció!C$4)</f>
        <v>0.48</v>
      </c>
      <c r="D91" s="11">
        <f>+SUMIFS('[1]TERMELŐ_11.30.'!$H:$H,'[1]TERMELŐ_11.30.'!$A:$A,[1]publikáció!$B91,'[1]TERMELŐ_11.30.'!$L:$L,[1]publikáció!D$4)</f>
        <v>0</v>
      </c>
      <c r="E91" s="11">
        <f>+SUMIFS('[1]TERMELŐ_11.30.'!$H:$H,'[1]TERMELŐ_11.30.'!$A:$A,[1]publikáció!$B91,'[1]TERMELŐ_11.30.'!$L:$L,[1]publikáció!E$4)</f>
        <v>0</v>
      </c>
      <c r="F91" s="11">
        <f>+SUMIFS('[1]TERMELŐ_11.30.'!$H:$H,'[1]TERMELŐ_11.30.'!$A:$A,[1]publikáció!$B91,'[1]TERMELŐ_11.30.'!$L:$L,[1]publikáció!F$4)</f>
        <v>0</v>
      </c>
      <c r="G91" s="11">
        <f>+SUMIFS('[1]TERMELŐ_11.30.'!$H:$H,'[1]TERMELŐ_11.30.'!$A:$A,[1]publikáció!$B91,'[1]TERMELŐ_11.30.'!$L:$L,[1]publikáció!G$4)</f>
        <v>0</v>
      </c>
      <c r="H91" s="11">
        <f>+SUMIFS('[1]TERMELŐ_11.30.'!$H:$H,'[1]TERMELŐ_11.30.'!$A:$A,[1]publikáció!$B91,'[1]TERMELŐ_11.30.'!$L:$L,[1]publikáció!H$4)</f>
        <v>0</v>
      </c>
      <c r="I91" s="11">
        <f>+SUMIFS('[1]TERMELŐ_11.30.'!$H:$H,'[1]TERMELŐ_11.30.'!$A:$A,[1]publikáció!$B91,'[1]TERMELŐ_11.30.'!$L:$L,[1]publikáció!I$4)</f>
        <v>0</v>
      </c>
      <c r="J91" s="11">
        <f>+SUMIFS('[1]TERMELŐ_11.30.'!$H:$H,'[1]TERMELŐ_11.30.'!$A:$A,[1]publikáció!$B91,'[1]TERMELŐ_11.30.'!$L:$L,[1]publikáció!J$4)</f>
        <v>0</v>
      </c>
      <c r="K91" s="11" t="str">
        <f>+IF(VLOOKUP(B91,'[1]TERMELŐ_11.30.'!A:U,21,FALSE)="igen","Technológia módosítás",IF(VLOOKUP(B91,'[1]TERMELŐ_11.30.'!A:U,20,FALSE)&lt;&gt;"nem","Ismétlő","Új igény"))</f>
        <v>Új igény</v>
      </c>
      <c r="L91" s="12">
        <f>+_xlfn.MAXIFS('[1]TERMELŐ_11.30.'!$P:$P,'[1]TERMELŐ_11.30.'!$A:$A,[1]publikáció!$B91)</f>
        <v>0.48</v>
      </c>
      <c r="M91" s="12">
        <f>+_xlfn.MAXIFS('[1]TERMELŐ_11.30.'!$Q:$Q,'[1]TERMELŐ_11.30.'!$A:$A,[1]publikáció!$B91)</f>
        <v>0.01</v>
      </c>
      <c r="N91" s="10" t="str">
        <f>+IF(VLOOKUP(B91,'[1]TERMELŐ_11.30.'!A:G,7,FALSE)="","",VLOOKUP(B91,'[1]TERMELŐ_11.30.'!A:G,7,FALSE))</f>
        <v>Hajdúböszörmény</v>
      </c>
      <c r="O91" s="10">
        <f>+VLOOKUP(B91,'[1]TERMELŐ_11.30.'!A:I,9,FALSE)</f>
        <v>22</v>
      </c>
      <c r="P91" s="10" t="str">
        <f>+IF(OR(VLOOKUP(B91,'[1]TERMELŐ_11.30.'!A:D,4,FALSE)="elutasított",(VLOOKUP(B91,'[1]TERMELŐ_11.30.'!A:D,4,FALSE)="kiesett")),"igen","nem")</f>
        <v>igen</v>
      </c>
      <c r="Q91" s="10" t="str">
        <f>+_xlfn.IFNA(VLOOKUP(IF(VLOOKUP(B91,'[1]TERMELŐ_11.30.'!A:BQ,69,FALSE)="","",VLOOKUP(B91,'[1]TERMELŐ_11.30.'!A:BQ,69,FALSE)),'[1]publikáció segéd tábla'!$D$1:$E$16,2,FALSE),"")</f>
        <v>54/2024 kormány rendelet</v>
      </c>
      <c r="R91" s="10" t="str">
        <f>IF(VLOOKUP(B91,'[1]TERMELŐ_11.30.'!A:AT,46,FALSE)="","",VLOOKUP(B91,'[1]TERMELŐ_11.30.'!A:AT,46,FALSE))</f>
        <v/>
      </c>
      <c r="S91" s="10"/>
      <c r="T91" s="13">
        <f>+VLOOKUP(B91,'[1]TERMELŐ_11.30.'!$A:$AR,37,FALSE)</f>
        <v>0</v>
      </c>
      <c r="U91" s="13">
        <f>+VLOOKUP(B91,'[1]TERMELŐ_11.30.'!$A:$AR,38,FALSE)+VLOOKUP(B91,'[1]TERMELŐ_11.30.'!$A:$AR,39,FALSE)+VLOOKUP(B91,'[1]TERMELŐ_11.30.'!$A:$AR,40,FALSE)+VLOOKUP(B91,'[1]TERMELŐ_11.30.'!$A:$AR,41,FALSE)+VLOOKUP(B91,'[1]TERMELŐ_11.30.'!$A:$AR,42,FALSE)+VLOOKUP(B91,'[1]TERMELŐ_11.30.'!$A:$AR,43,FALSE)+VLOOKUP(B91,'[1]TERMELŐ_11.30.'!$A:$AR,44,FALSE)</f>
        <v>0</v>
      </c>
      <c r="V91" s="14" t="str">
        <f>+IF(VLOOKUP(B91,'[1]TERMELŐ_11.30.'!A:AS,45,FALSE)="","",VLOOKUP(B91,'[1]TERMELŐ_11.30.'!A:AS,45,FALSE))</f>
        <v/>
      </c>
      <c r="W91" s="14" t="str">
        <f>IF(VLOOKUP(B91,'[1]TERMELŐ_11.30.'!A:AJ,36,FALSE)="","",VLOOKUP(B91,'[1]TERMELŐ_11.30.'!A:AJ,36,FALSE))</f>
        <v/>
      </c>
      <c r="X91" s="10"/>
      <c r="Y91" s="13">
        <f>+VLOOKUP(B91,'[1]TERMELŐ_11.30.'!$A:$BH,53,FALSE)</f>
        <v>0</v>
      </c>
      <c r="Z91" s="13">
        <f>+VLOOKUP(B91,'[1]TERMELŐ_11.30.'!$A:$BH,54,FALSE)+VLOOKUP(B91,'[1]TERMELŐ_11.30.'!$A:$BH,55,FALSE)+VLOOKUP(B91,'[1]TERMELŐ_11.30.'!$A:$BH,56,FALSE)+VLOOKUP(B91,'[1]TERMELŐ_11.30.'!$A:$BH,57,FALSE)+VLOOKUP(B91,'[1]TERMELŐ_11.30.'!$A:$BH,58,FALSE)+VLOOKUP(B91,'[1]TERMELŐ_11.30.'!$A:$BH,59,FALSE)+VLOOKUP(B91,'[1]TERMELŐ_11.30.'!$A:$BH,60,FALSE)</f>
        <v>0</v>
      </c>
      <c r="AA91" s="14" t="str">
        <f>IF(VLOOKUP(B91,'[1]TERMELŐ_11.30.'!A:AZ,51,FALSE)="","",VLOOKUP(B91,'[1]TERMELŐ_11.30.'!A:AZ,51,FALSE))</f>
        <v/>
      </c>
      <c r="AB91" s="14" t="str">
        <f>IF(VLOOKUP(B91,'[1]TERMELŐ_11.30.'!A:AZ,52,FALSE)="","",VLOOKUP(B91,'[1]TERMELŐ_11.30.'!A:AZ,52,FALSE))</f>
        <v/>
      </c>
    </row>
    <row r="92" spans="1:28" x14ac:dyDescent="0.3">
      <c r="A92" s="10" t="str">
        <f>VLOOKUP(VLOOKUP(B92,'[1]TERMELŐ_11.30.'!A:F,6,FALSE),'[1]publikáció segéd tábla'!$A$1:$B$7,2,FALSE)</f>
        <v xml:space="preserve">OPUS TITÁSZ Zrt. </v>
      </c>
      <c r="B92" s="10" t="s">
        <v>58</v>
      </c>
      <c r="C92" s="11">
        <f>+SUMIFS('[1]TERMELŐ_11.30.'!$H:$H,'[1]TERMELŐ_11.30.'!$A:$A,[1]publikáció!$B92,'[1]TERMELŐ_11.30.'!$L:$L,[1]publikáció!C$4)</f>
        <v>0.48</v>
      </c>
      <c r="D92" s="11">
        <f>+SUMIFS('[1]TERMELŐ_11.30.'!$H:$H,'[1]TERMELŐ_11.30.'!$A:$A,[1]publikáció!$B92,'[1]TERMELŐ_11.30.'!$L:$L,[1]publikáció!D$4)</f>
        <v>0</v>
      </c>
      <c r="E92" s="11">
        <f>+SUMIFS('[1]TERMELŐ_11.30.'!$H:$H,'[1]TERMELŐ_11.30.'!$A:$A,[1]publikáció!$B92,'[1]TERMELŐ_11.30.'!$L:$L,[1]publikáció!E$4)</f>
        <v>0</v>
      </c>
      <c r="F92" s="11">
        <f>+SUMIFS('[1]TERMELŐ_11.30.'!$H:$H,'[1]TERMELŐ_11.30.'!$A:$A,[1]publikáció!$B92,'[1]TERMELŐ_11.30.'!$L:$L,[1]publikáció!F$4)</f>
        <v>0</v>
      </c>
      <c r="G92" s="11">
        <f>+SUMIFS('[1]TERMELŐ_11.30.'!$H:$H,'[1]TERMELŐ_11.30.'!$A:$A,[1]publikáció!$B92,'[1]TERMELŐ_11.30.'!$L:$L,[1]publikáció!G$4)</f>
        <v>0</v>
      </c>
      <c r="H92" s="11">
        <f>+SUMIFS('[1]TERMELŐ_11.30.'!$H:$H,'[1]TERMELŐ_11.30.'!$A:$A,[1]publikáció!$B92,'[1]TERMELŐ_11.30.'!$L:$L,[1]publikáció!H$4)</f>
        <v>0</v>
      </c>
      <c r="I92" s="11">
        <f>+SUMIFS('[1]TERMELŐ_11.30.'!$H:$H,'[1]TERMELŐ_11.30.'!$A:$A,[1]publikáció!$B92,'[1]TERMELŐ_11.30.'!$L:$L,[1]publikáció!I$4)</f>
        <v>0</v>
      </c>
      <c r="J92" s="11">
        <f>+SUMIFS('[1]TERMELŐ_11.30.'!$H:$H,'[1]TERMELŐ_11.30.'!$A:$A,[1]publikáció!$B92,'[1]TERMELŐ_11.30.'!$L:$L,[1]publikáció!J$4)</f>
        <v>0</v>
      </c>
      <c r="K92" s="11" t="str">
        <f>+IF(VLOOKUP(B92,'[1]TERMELŐ_11.30.'!A:U,21,FALSE)="igen","Technológia módosítás",IF(VLOOKUP(B92,'[1]TERMELŐ_11.30.'!A:U,20,FALSE)&lt;&gt;"nem","Ismétlő","Új igény"))</f>
        <v>Új igény</v>
      </c>
      <c r="L92" s="12">
        <f>+_xlfn.MAXIFS('[1]TERMELŐ_11.30.'!$P:$P,'[1]TERMELŐ_11.30.'!$A:$A,[1]publikáció!$B92)</f>
        <v>0.48</v>
      </c>
      <c r="M92" s="12">
        <f>+_xlfn.MAXIFS('[1]TERMELŐ_11.30.'!$Q:$Q,'[1]TERMELŐ_11.30.'!$A:$A,[1]publikáció!$B92)</f>
        <v>0.01</v>
      </c>
      <c r="N92" s="10" t="str">
        <f>+IF(VLOOKUP(B92,'[1]TERMELŐ_11.30.'!A:G,7,FALSE)="","",VLOOKUP(B92,'[1]TERMELŐ_11.30.'!A:G,7,FALSE))</f>
        <v>Hajdúböszörmény</v>
      </c>
      <c r="O92" s="10">
        <f>+VLOOKUP(B92,'[1]TERMELŐ_11.30.'!A:I,9,FALSE)</f>
        <v>22</v>
      </c>
      <c r="P92" s="10" t="str">
        <f>+IF(OR(VLOOKUP(B92,'[1]TERMELŐ_11.30.'!A:D,4,FALSE)="elutasított",(VLOOKUP(B92,'[1]TERMELŐ_11.30.'!A:D,4,FALSE)="kiesett")),"igen","nem")</f>
        <v>igen</v>
      </c>
      <c r="Q92" s="10" t="str">
        <f>+_xlfn.IFNA(VLOOKUP(IF(VLOOKUP(B92,'[1]TERMELŐ_11.30.'!A:BQ,69,FALSE)="","",VLOOKUP(B92,'[1]TERMELŐ_11.30.'!A:BQ,69,FALSE)),'[1]publikáció segéd tábla'!$D$1:$E$16,2,FALSE),"")</f>
        <v>54/2024 kormány rendelet</v>
      </c>
      <c r="R92" s="10" t="str">
        <f>IF(VLOOKUP(B92,'[1]TERMELŐ_11.30.'!A:AT,46,FALSE)="","",VLOOKUP(B92,'[1]TERMELŐ_11.30.'!A:AT,46,FALSE))</f>
        <v/>
      </c>
      <c r="S92" s="10"/>
      <c r="T92" s="13">
        <f>+VLOOKUP(B92,'[1]TERMELŐ_11.30.'!$A:$AR,37,FALSE)</f>
        <v>0</v>
      </c>
      <c r="U92" s="13">
        <f>+VLOOKUP(B92,'[1]TERMELŐ_11.30.'!$A:$AR,38,FALSE)+VLOOKUP(B92,'[1]TERMELŐ_11.30.'!$A:$AR,39,FALSE)+VLOOKUP(B92,'[1]TERMELŐ_11.30.'!$A:$AR,40,FALSE)+VLOOKUP(B92,'[1]TERMELŐ_11.30.'!$A:$AR,41,FALSE)+VLOOKUP(B92,'[1]TERMELŐ_11.30.'!$A:$AR,42,FALSE)+VLOOKUP(B92,'[1]TERMELŐ_11.30.'!$A:$AR,43,FALSE)+VLOOKUP(B92,'[1]TERMELŐ_11.30.'!$A:$AR,44,FALSE)</f>
        <v>0</v>
      </c>
      <c r="V92" s="14" t="str">
        <f>+IF(VLOOKUP(B92,'[1]TERMELŐ_11.30.'!A:AS,45,FALSE)="","",VLOOKUP(B92,'[1]TERMELŐ_11.30.'!A:AS,45,FALSE))</f>
        <v/>
      </c>
      <c r="W92" s="14" t="str">
        <f>IF(VLOOKUP(B92,'[1]TERMELŐ_11.30.'!A:AJ,36,FALSE)="","",VLOOKUP(B92,'[1]TERMELŐ_11.30.'!A:AJ,36,FALSE))</f>
        <v/>
      </c>
      <c r="X92" s="10"/>
      <c r="Y92" s="13">
        <f>+VLOOKUP(B92,'[1]TERMELŐ_11.30.'!$A:$BH,53,FALSE)</f>
        <v>0</v>
      </c>
      <c r="Z92" s="13">
        <f>+VLOOKUP(B92,'[1]TERMELŐ_11.30.'!$A:$BH,54,FALSE)+VLOOKUP(B92,'[1]TERMELŐ_11.30.'!$A:$BH,55,FALSE)+VLOOKUP(B92,'[1]TERMELŐ_11.30.'!$A:$BH,56,FALSE)+VLOOKUP(B92,'[1]TERMELŐ_11.30.'!$A:$BH,57,FALSE)+VLOOKUP(B92,'[1]TERMELŐ_11.30.'!$A:$BH,58,FALSE)+VLOOKUP(B92,'[1]TERMELŐ_11.30.'!$A:$BH,59,FALSE)+VLOOKUP(B92,'[1]TERMELŐ_11.30.'!$A:$BH,60,FALSE)</f>
        <v>0</v>
      </c>
      <c r="AA92" s="14" t="str">
        <f>IF(VLOOKUP(B92,'[1]TERMELŐ_11.30.'!A:AZ,51,FALSE)="","",VLOOKUP(B92,'[1]TERMELŐ_11.30.'!A:AZ,51,FALSE))</f>
        <v/>
      </c>
      <c r="AB92" s="14" t="str">
        <f>IF(VLOOKUP(B92,'[1]TERMELŐ_11.30.'!A:AZ,52,FALSE)="","",VLOOKUP(B92,'[1]TERMELŐ_11.30.'!A:AZ,52,FALSE))</f>
        <v/>
      </c>
    </row>
    <row r="93" spans="1:28" x14ac:dyDescent="0.3">
      <c r="A93" s="10" t="str">
        <f>VLOOKUP(VLOOKUP(B93,'[1]TERMELŐ_11.30.'!A:F,6,FALSE),'[1]publikáció segéd tábla'!$A$1:$B$7,2,FALSE)</f>
        <v xml:space="preserve">OPUS TITÁSZ Zrt. </v>
      </c>
      <c r="B93" s="10" t="s">
        <v>59</v>
      </c>
      <c r="C93" s="11">
        <f>+SUMIFS('[1]TERMELŐ_11.30.'!$H:$H,'[1]TERMELŐ_11.30.'!$A:$A,[1]publikáció!$B93,'[1]TERMELŐ_11.30.'!$L:$L,[1]publikáció!C$4)</f>
        <v>0.48</v>
      </c>
      <c r="D93" s="11">
        <f>+SUMIFS('[1]TERMELŐ_11.30.'!$H:$H,'[1]TERMELŐ_11.30.'!$A:$A,[1]publikáció!$B93,'[1]TERMELŐ_11.30.'!$L:$L,[1]publikáció!D$4)</f>
        <v>0</v>
      </c>
      <c r="E93" s="11">
        <f>+SUMIFS('[1]TERMELŐ_11.30.'!$H:$H,'[1]TERMELŐ_11.30.'!$A:$A,[1]publikáció!$B93,'[1]TERMELŐ_11.30.'!$L:$L,[1]publikáció!E$4)</f>
        <v>0</v>
      </c>
      <c r="F93" s="11">
        <f>+SUMIFS('[1]TERMELŐ_11.30.'!$H:$H,'[1]TERMELŐ_11.30.'!$A:$A,[1]publikáció!$B93,'[1]TERMELŐ_11.30.'!$L:$L,[1]publikáció!F$4)</f>
        <v>0</v>
      </c>
      <c r="G93" s="11">
        <f>+SUMIFS('[1]TERMELŐ_11.30.'!$H:$H,'[1]TERMELŐ_11.30.'!$A:$A,[1]publikáció!$B93,'[1]TERMELŐ_11.30.'!$L:$L,[1]publikáció!G$4)</f>
        <v>0</v>
      </c>
      <c r="H93" s="11">
        <f>+SUMIFS('[1]TERMELŐ_11.30.'!$H:$H,'[1]TERMELŐ_11.30.'!$A:$A,[1]publikáció!$B93,'[1]TERMELŐ_11.30.'!$L:$L,[1]publikáció!H$4)</f>
        <v>0</v>
      </c>
      <c r="I93" s="11">
        <f>+SUMIFS('[1]TERMELŐ_11.30.'!$H:$H,'[1]TERMELŐ_11.30.'!$A:$A,[1]publikáció!$B93,'[1]TERMELŐ_11.30.'!$L:$L,[1]publikáció!I$4)</f>
        <v>0</v>
      </c>
      <c r="J93" s="11">
        <f>+SUMIFS('[1]TERMELŐ_11.30.'!$H:$H,'[1]TERMELŐ_11.30.'!$A:$A,[1]publikáció!$B93,'[1]TERMELŐ_11.30.'!$L:$L,[1]publikáció!J$4)</f>
        <v>0</v>
      </c>
      <c r="K93" s="11" t="str">
        <f>+IF(VLOOKUP(B93,'[1]TERMELŐ_11.30.'!A:U,21,FALSE)="igen","Technológia módosítás",IF(VLOOKUP(B93,'[1]TERMELŐ_11.30.'!A:U,20,FALSE)&lt;&gt;"nem","Ismétlő","Új igény"))</f>
        <v>Új igény</v>
      </c>
      <c r="L93" s="12">
        <f>+_xlfn.MAXIFS('[1]TERMELŐ_11.30.'!$P:$P,'[1]TERMELŐ_11.30.'!$A:$A,[1]publikáció!$B93)</f>
        <v>0.48</v>
      </c>
      <c r="M93" s="12">
        <f>+_xlfn.MAXIFS('[1]TERMELŐ_11.30.'!$Q:$Q,'[1]TERMELŐ_11.30.'!$A:$A,[1]publikáció!$B93)</f>
        <v>0.01</v>
      </c>
      <c r="N93" s="10" t="str">
        <f>+IF(VLOOKUP(B93,'[1]TERMELŐ_11.30.'!A:G,7,FALSE)="","",VLOOKUP(B93,'[1]TERMELŐ_11.30.'!A:G,7,FALSE))</f>
        <v>Hajdúböszörmény</v>
      </c>
      <c r="O93" s="10">
        <f>+VLOOKUP(B93,'[1]TERMELŐ_11.30.'!A:I,9,FALSE)</f>
        <v>22</v>
      </c>
      <c r="P93" s="10" t="str">
        <f>+IF(OR(VLOOKUP(B93,'[1]TERMELŐ_11.30.'!A:D,4,FALSE)="elutasított",(VLOOKUP(B93,'[1]TERMELŐ_11.30.'!A:D,4,FALSE)="kiesett")),"igen","nem")</f>
        <v>igen</v>
      </c>
      <c r="Q93" s="10" t="str">
        <f>+_xlfn.IFNA(VLOOKUP(IF(VLOOKUP(B93,'[1]TERMELŐ_11.30.'!A:BQ,69,FALSE)="","",VLOOKUP(B93,'[1]TERMELŐ_11.30.'!A:BQ,69,FALSE)),'[1]publikáció segéd tábla'!$D$1:$E$16,2,FALSE),"")</f>
        <v>54/2024 kormány rendelet</v>
      </c>
      <c r="R93" s="10" t="str">
        <f>IF(VLOOKUP(B93,'[1]TERMELŐ_11.30.'!A:AT,46,FALSE)="","",VLOOKUP(B93,'[1]TERMELŐ_11.30.'!A:AT,46,FALSE))</f>
        <v/>
      </c>
      <c r="S93" s="10"/>
      <c r="T93" s="13">
        <f>+VLOOKUP(B93,'[1]TERMELŐ_11.30.'!$A:$AR,37,FALSE)</f>
        <v>0</v>
      </c>
      <c r="U93" s="13">
        <f>+VLOOKUP(B93,'[1]TERMELŐ_11.30.'!$A:$AR,38,FALSE)+VLOOKUP(B93,'[1]TERMELŐ_11.30.'!$A:$AR,39,FALSE)+VLOOKUP(B93,'[1]TERMELŐ_11.30.'!$A:$AR,40,FALSE)+VLOOKUP(B93,'[1]TERMELŐ_11.30.'!$A:$AR,41,FALSE)+VLOOKUP(B93,'[1]TERMELŐ_11.30.'!$A:$AR,42,FALSE)+VLOOKUP(B93,'[1]TERMELŐ_11.30.'!$A:$AR,43,FALSE)+VLOOKUP(B93,'[1]TERMELŐ_11.30.'!$A:$AR,44,FALSE)</f>
        <v>0</v>
      </c>
      <c r="V93" s="14" t="str">
        <f>+IF(VLOOKUP(B93,'[1]TERMELŐ_11.30.'!A:AS,45,FALSE)="","",VLOOKUP(B93,'[1]TERMELŐ_11.30.'!A:AS,45,FALSE))</f>
        <v/>
      </c>
      <c r="W93" s="14" t="str">
        <f>IF(VLOOKUP(B93,'[1]TERMELŐ_11.30.'!A:AJ,36,FALSE)="","",VLOOKUP(B93,'[1]TERMELŐ_11.30.'!A:AJ,36,FALSE))</f>
        <v/>
      </c>
      <c r="X93" s="10"/>
      <c r="Y93" s="13">
        <f>+VLOOKUP(B93,'[1]TERMELŐ_11.30.'!$A:$BH,53,FALSE)</f>
        <v>0</v>
      </c>
      <c r="Z93" s="13">
        <f>+VLOOKUP(B93,'[1]TERMELŐ_11.30.'!$A:$BH,54,FALSE)+VLOOKUP(B93,'[1]TERMELŐ_11.30.'!$A:$BH,55,FALSE)+VLOOKUP(B93,'[1]TERMELŐ_11.30.'!$A:$BH,56,FALSE)+VLOOKUP(B93,'[1]TERMELŐ_11.30.'!$A:$BH,57,FALSE)+VLOOKUP(B93,'[1]TERMELŐ_11.30.'!$A:$BH,58,FALSE)+VLOOKUP(B93,'[1]TERMELŐ_11.30.'!$A:$BH,59,FALSE)+VLOOKUP(B93,'[1]TERMELŐ_11.30.'!$A:$BH,60,FALSE)</f>
        <v>0</v>
      </c>
      <c r="AA93" s="14" t="str">
        <f>IF(VLOOKUP(B93,'[1]TERMELŐ_11.30.'!A:AZ,51,FALSE)="","",VLOOKUP(B93,'[1]TERMELŐ_11.30.'!A:AZ,51,FALSE))</f>
        <v/>
      </c>
      <c r="AB93" s="14" t="str">
        <f>IF(VLOOKUP(B93,'[1]TERMELŐ_11.30.'!A:AZ,52,FALSE)="","",VLOOKUP(B93,'[1]TERMELŐ_11.30.'!A:AZ,52,FALSE))</f>
        <v/>
      </c>
    </row>
    <row r="94" spans="1:28" x14ac:dyDescent="0.3">
      <c r="A94" s="10" t="str">
        <f>VLOOKUP(VLOOKUP(B94,'[1]TERMELŐ_11.30.'!A:F,6,FALSE),'[1]publikáció segéd tábla'!$A$1:$B$7,2,FALSE)</f>
        <v xml:space="preserve">OPUS TITÁSZ Zrt. </v>
      </c>
      <c r="B94" s="10" t="s">
        <v>60</v>
      </c>
      <c r="C94" s="11">
        <f>+SUMIFS('[1]TERMELŐ_11.30.'!$H:$H,'[1]TERMELŐ_11.30.'!$A:$A,[1]publikáció!$B94,'[1]TERMELŐ_11.30.'!$L:$L,[1]publikáció!C$4)</f>
        <v>0.48</v>
      </c>
      <c r="D94" s="11">
        <f>+SUMIFS('[1]TERMELŐ_11.30.'!$H:$H,'[1]TERMELŐ_11.30.'!$A:$A,[1]publikáció!$B94,'[1]TERMELŐ_11.30.'!$L:$L,[1]publikáció!D$4)</f>
        <v>0</v>
      </c>
      <c r="E94" s="11">
        <f>+SUMIFS('[1]TERMELŐ_11.30.'!$H:$H,'[1]TERMELŐ_11.30.'!$A:$A,[1]publikáció!$B94,'[1]TERMELŐ_11.30.'!$L:$L,[1]publikáció!E$4)</f>
        <v>0</v>
      </c>
      <c r="F94" s="11">
        <f>+SUMIFS('[1]TERMELŐ_11.30.'!$H:$H,'[1]TERMELŐ_11.30.'!$A:$A,[1]publikáció!$B94,'[1]TERMELŐ_11.30.'!$L:$L,[1]publikáció!F$4)</f>
        <v>0</v>
      </c>
      <c r="G94" s="11">
        <f>+SUMIFS('[1]TERMELŐ_11.30.'!$H:$H,'[1]TERMELŐ_11.30.'!$A:$A,[1]publikáció!$B94,'[1]TERMELŐ_11.30.'!$L:$L,[1]publikáció!G$4)</f>
        <v>0</v>
      </c>
      <c r="H94" s="11">
        <f>+SUMIFS('[1]TERMELŐ_11.30.'!$H:$H,'[1]TERMELŐ_11.30.'!$A:$A,[1]publikáció!$B94,'[1]TERMELŐ_11.30.'!$L:$L,[1]publikáció!H$4)</f>
        <v>0</v>
      </c>
      <c r="I94" s="11">
        <f>+SUMIFS('[1]TERMELŐ_11.30.'!$H:$H,'[1]TERMELŐ_11.30.'!$A:$A,[1]publikáció!$B94,'[1]TERMELŐ_11.30.'!$L:$L,[1]publikáció!I$4)</f>
        <v>0</v>
      </c>
      <c r="J94" s="11">
        <f>+SUMIFS('[1]TERMELŐ_11.30.'!$H:$H,'[1]TERMELŐ_11.30.'!$A:$A,[1]publikáció!$B94,'[1]TERMELŐ_11.30.'!$L:$L,[1]publikáció!J$4)</f>
        <v>0</v>
      </c>
      <c r="K94" s="11" t="str">
        <f>+IF(VLOOKUP(B94,'[1]TERMELŐ_11.30.'!A:U,21,FALSE)="igen","Technológia módosítás",IF(VLOOKUP(B94,'[1]TERMELŐ_11.30.'!A:U,20,FALSE)&lt;&gt;"nem","Ismétlő","Új igény"))</f>
        <v>Új igény</v>
      </c>
      <c r="L94" s="12">
        <f>+_xlfn.MAXIFS('[1]TERMELŐ_11.30.'!$P:$P,'[1]TERMELŐ_11.30.'!$A:$A,[1]publikáció!$B94)</f>
        <v>0.48</v>
      </c>
      <c r="M94" s="12">
        <f>+_xlfn.MAXIFS('[1]TERMELŐ_11.30.'!$Q:$Q,'[1]TERMELŐ_11.30.'!$A:$A,[1]publikáció!$B94)</f>
        <v>0.01</v>
      </c>
      <c r="N94" s="10" t="str">
        <f>+IF(VLOOKUP(B94,'[1]TERMELŐ_11.30.'!A:G,7,FALSE)="","",VLOOKUP(B94,'[1]TERMELŐ_11.30.'!A:G,7,FALSE))</f>
        <v>Hajdúböszörmény</v>
      </c>
      <c r="O94" s="10">
        <f>+VLOOKUP(B94,'[1]TERMELŐ_11.30.'!A:I,9,FALSE)</f>
        <v>22</v>
      </c>
      <c r="P94" s="10" t="str">
        <f>+IF(OR(VLOOKUP(B94,'[1]TERMELŐ_11.30.'!A:D,4,FALSE)="elutasított",(VLOOKUP(B94,'[1]TERMELŐ_11.30.'!A:D,4,FALSE)="kiesett")),"igen","nem")</f>
        <v>igen</v>
      </c>
      <c r="Q94" s="10" t="str">
        <f>+_xlfn.IFNA(VLOOKUP(IF(VLOOKUP(B94,'[1]TERMELŐ_11.30.'!A:BQ,69,FALSE)="","",VLOOKUP(B94,'[1]TERMELŐ_11.30.'!A:BQ,69,FALSE)),'[1]publikáció segéd tábla'!$D$1:$E$16,2,FALSE),"")</f>
        <v>54/2024 kormány rendelet</v>
      </c>
      <c r="R94" s="10" t="str">
        <f>IF(VLOOKUP(B94,'[1]TERMELŐ_11.30.'!A:AT,46,FALSE)="","",VLOOKUP(B94,'[1]TERMELŐ_11.30.'!A:AT,46,FALSE))</f>
        <v/>
      </c>
      <c r="S94" s="10"/>
      <c r="T94" s="13">
        <f>+VLOOKUP(B94,'[1]TERMELŐ_11.30.'!$A:$AR,37,FALSE)</f>
        <v>0</v>
      </c>
      <c r="U94" s="13">
        <f>+VLOOKUP(B94,'[1]TERMELŐ_11.30.'!$A:$AR,38,FALSE)+VLOOKUP(B94,'[1]TERMELŐ_11.30.'!$A:$AR,39,FALSE)+VLOOKUP(B94,'[1]TERMELŐ_11.30.'!$A:$AR,40,FALSE)+VLOOKUP(B94,'[1]TERMELŐ_11.30.'!$A:$AR,41,FALSE)+VLOOKUP(B94,'[1]TERMELŐ_11.30.'!$A:$AR,42,FALSE)+VLOOKUP(B94,'[1]TERMELŐ_11.30.'!$A:$AR,43,FALSE)+VLOOKUP(B94,'[1]TERMELŐ_11.30.'!$A:$AR,44,FALSE)</f>
        <v>0</v>
      </c>
      <c r="V94" s="14" t="str">
        <f>+IF(VLOOKUP(B94,'[1]TERMELŐ_11.30.'!A:AS,45,FALSE)="","",VLOOKUP(B94,'[1]TERMELŐ_11.30.'!A:AS,45,FALSE))</f>
        <v/>
      </c>
      <c r="W94" s="14" t="str">
        <f>IF(VLOOKUP(B94,'[1]TERMELŐ_11.30.'!A:AJ,36,FALSE)="","",VLOOKUP(B94,'[1]TERMELŐ_11.30.'!A:AJ,36,FALSE))</f>
        <v/>
      </c>
      <c r="X94" s="10"/>
      <c r="Y94" s="13">
        <f>+VLOOKUP(B94,'[1]TERMELŐ_11.30.'!$A:$BH,53,FALSE)</f>
        <v>0</v>
      </c>
      <c r="Z94" s="13">
        <f>+VLOOKUP(B94,'[1]TERMELŐ_11.30.'!$A:$BH,54,FALSE)+VLOOKUP(B94,'[1]TERMELŐ_11.30.'!$A:$BH,55,FALSE)+VLOOKUP(B94,'[1]TERMELŐ_11.30.'!$A:$BH,56,FALSE)+VLOOKUP(B94,'[1]TERMELŐ_11.30.'!$A:$BH,57,FALSE)+VLOOKUP(B94,'[1]TERMELŐ_11.30.'!$A:$BH,58,FALSE)+VLOOKUP(B94,'[1]TERMELŐ_11.30.'!$A:$BH,59,FALSE)+VLOOKUP(B94,'[1]TERMELŐ_11.30.'!$A:$BH,60,FALSE)</f>
        <v>0</v>
      </c>
      <c r="AA94" s="14" t="str">
        <f>IF(VLOOKUP(B94,'[1]TERMELŐ_11.30.'!A:AZ,51,FALSE)="","",VLOOKUP(B94,'[1]TERMELŐ_11.30.'!A:AZ,51,FALSE))</f>
        <v/>
      </c>
      <c r="AB94" s="14" t="str">
        <f>IF(VLOOKUP(B94,'[1]TERMELŐ_11.30.'!A:AZ,52,FALSE)="","",VLOOKUP(B94,'[1]TERMELŐ_11.30.'!A:AZ,52,FALSE))</f>
        <v/>
      </c>
    </row>
    <row r="95" spans="1:28" x14ac:dyDescent="0.3">
      <c r="A95" s="10" t="str">
        <f>VLOOKUP(VLOOKUP(B95,'[1]TERMELŐ_11.30.'!A:F,6,FALSE),'[1]publikáció segéd tábla'!$A$1:$B$7,2,FALSE)</f>
        <v xml:space="preserve">OPUS TITÁSZ Zrt. </v>
      </c>
      <c r="B95" s="10" t="s">
        <v>61</v>
      </c>
      <c r="C95" s="11">
        <f>+SUMIFS('[1]TERMELŐ_11.30.'!$H:$H,'[1]TERMELŐ_11.30.'!$A:$A,[1]publikáció!$B95,'[1]TERMELŐ_11.30.'!$L:$L,[1]publikáció!C$4)</f>
        <v>0.48</v>
      </c>
      <c r="D95" s="11">
        <f>+SUMIFS('[1]TERMELŐ_11.30.'!$H:$H,'[1]TERMELŐ_11.30.'!$A:$A,[1]publikáció!$B95,'[1]TERMELŐ_11.30.'!$L:$L,[1]publikáció!D$4)</f>
        <v>0</v>
      </c>
      <c r="E95" s="11">
        <f>+SUMIFS('[1]TERMELŐ_11.30.'!$H:$H,'[1]TERMELŐ_11.30.'!$A:$A,[1]publikáció!$B95,'[1]TERMELŐ_11.30.'!$L:$L,[1]publikáció!E$4)</f>
        <v>0</v>
      </c>
      <c r="F95" s="11">
        <f>+SUMIFS('[1]TERMELŐ_11.30.'!$H:$H,'[1]TERMELŐ_11.30.'!$A:$A,[1]publikáció!$B95,'[1]TERMELŐ_11.30.'!$L:$L,[1]publikáció!F$4)</f>
        <v>0</v>
      </c>
      <c r="G95" s="11">
        <f>+SUMIFS('[1]TERMELŐ_11.30.'!$H:$H,'[1]TERMELŐ_11.30.'!$A:$A,[1]publikáció!$B95,'[1]TERMELŐ_11.30.'!$L:$L,[1]publikáció!G$4)</f>
        <v>0</v>
      </c>
      <c r="H95" s="11">
        <f>+SUMIFS('[1]TERMELŐ_11.30.'!$H:$H,'[1]TERMELŐ_11.30.'!$A:$A,[1]publikáció!$B95,'[1]TERMELŐ_11.30.'!$L:$L,[1]publikáció!H$4)</f>
        <v>0</v>
      </c>
      <c r="I95" s="11">
        <f>+SUMIFS('[1]TERMELŐ_11.30.'!$H:$H,'[1]TERMELŐ_11.30.'!$A:$A,[1]publikáció!$B95,'[1]TERMELŐ_11.30.'!$L:$L,[1]publikáció!I$4)</f>
        <v>0</v>
      </c>
      <c r="J95" s="11">
        <f>+SUMIFS('[1]TERMELŐ_11.30.'!$H:$H,'[1]TERMELŐ_11.30.'!$A:$A,[1]publikáció!$B95,'[1]TERMELŐ_11.30.'!$L:$L,[1]publikáció!J$4)</f>
        <v>0</v>
      </c>
      <c r="K95" s="11" t="str">
        <f>+IF(VLOOKUP(B95,'[1]TERMELŐ_11.30.'!A:U,21,FALSE)="igen","Technológia módosítás",IF(VLOOKUP(B95,'[1]TERMELŐ_11.30.'!A:U,20,FALSE)&lt;&gt;"nem","Ismétlő","Új igény"))</f>
        <v>Új igény</v>
      </c>
      <c r="L95" s="12">
        <f>+_xlfn.MAXIFS('[1]TERMELŐ_11.30.'!$P:$P,'[1]TERMELŐ_11.30.'!$A:$A,[1]publikáció!$B95)</f>
        <v>0.48</v>
      </c>
      <c r="M95" s="12">
        <f>+_xlfn.MAXIFS('[1]TERMELŐ_11.30.'!$Q:$Q,'[1]TERMELŐ_11.30.'!$A:$A,[1]publikáció!$B95)</f>
        <v>0.01</v>
      </c>
      <c r="N95" s="10" t="str">
        <f>+IF(VLOOKUP(B95,'[1]TERMELŐ_11.30.'!A:G,7,FALSE)="","",VLOOKUP(B95,'[1]TERMELŐ_11.30.'!A:G,7,FALSE))</f>
        <v>Hajdúnánás</v>
      </c>
      <c r="O95" s="10">
        <f>+VLOOKUP(B95,'[1]TERMELŐ_11.30.'!A:I,9,FALSE)</f>
        <v>22</v>
      </c>
      <c r="P95" s="10" t="str">
        <f>+IF(OR(VLOOKUP(B95,'[1]TERMELŐ_11.30.'!A:D,4,FALSE)="elutasított",(VLOOKUP(B95,'[1]TERMELŐ_11.30.'!A:D,4,FALSE)="kiesett")),"igen","nem")</f>
        <v>igen</v>
      </c>
      <c r="Q95" s="10" t="str">
        <f>+_xlfn.IFNA(VLOOKUP(IF(VLOOKUP(B95,'[1]TERMELŐ_11.30.'!A:BQ,69,FALSE)="","",VLOOKUP(B95,'[1]TERMELŐ_11.30.'!A:BQ,69,FALSE)),'[1]publikáció segéd tábla'!$D$1:$E$16,2,FALSE),"")</f>
        <v>54/2024 kormány rendelet</v>
      </c>
      <c r="R95" s="10" t="str">
        <f>IF(VLOOKUP(B95,'[1]TERMELŐ_11.30.'!A:AT,46,FALSE)="","",VLOOKUP(B95,'[1]TERMELŐ_11.30.'!A:AT,46,FALSE))</f>
        <v/>
      </c>
      <c r="S95" s="10"/>
      <c r="T95" s="13">
        <f>+VLOOKUP(B95,'[1]TERMELŐ_11.30.'!$A:$AR,37,FALSE)</f>
        <v>0</v>
      </c>
      <c r="U95" s="13">
        <f>+VLOOKUP(B95,'[1]TERMELŐ_11.30.'!$A:$AR,38,FALSE)+VLOOKUP(B95,'[1]TERMELŐ_11.30.'!$A:$AR,39,FALSE)+VLOOKUP(B95,'[1]TERMELŐ_11.30.'!$A:$AR,40,FALSE)+VLOOKUP(B95,'[1]TERMELŐ_11.30.'!$A:$AR,41,FALSE)+VLOOKUP(B95,'[1]TERMELŐ_11.30.'!$A:$AR,42,FALSE)+VLOOKUP(B95,'[1]TERMELŐ_11.30.'!$A:$AR,43,FALSE)+VLOOKUP(B95,'[1]TERMELŐ_11.30.'!$A:$AR,44,FALSE)</f>
        <v>0</v>
      </c>
      <c r="V95" s="14" t="str">
        <f>+IF(VLOOKUP(B95,'[1]TERMELŐ_11.30.'!A:AS,45,FALSE)="","",VLOOKUP(B95,'[1]TERMELŐ_11.30.'!A:AS,45,FALSE))</f>
        <v/>
      </c>
      <c r="W95" s="14" t="str">
        <f>IF(VLOOKUP(B95,'[1]TERMELŐ_11.30.'!A:AJ,36,FALSE)="","",VLOOKUP(B95,'[1]TERMELŐ_11.30.'!A:AJ,36,FALSE))</f>
        <v/>
      </c>
      <c r="X95" s="10"/>
      <c r="Y95" s="13">
        <f>+VLOOKUP(B95,'[1]TERMELŐ_11.30.'!$A:$BH,53,FALSE)</f>
        <v>0</v>
      </c>
      <c r="Z95" s="13">
        <f>+VLOOKUP(B95,'[1]TERMELŐ_11.30.'!$A:$BH,54,FALSE)+VLOOKUP(B95,'[1]TERMELŐ_11.30.'!$A:$BH,55,FALSE)+VLOOKUP(B95,'[1]TERMELŐ_11.30.'!$A:$BH,56,FALSE)+VLOOKUP(B95,'[1]TERMELŐ_11.30.'!$A:$BH,57,FALSE)+VLOOKUP(B95,'[1]TERMELŐ_11.30.'!$A:$BH,58,FALSE)+VLOOKUP(B95,'[1]TERMELŐ_11.30.'!$A:$BH,59,FALSE)+VLOOKUP(B95,'[1]TERMELŐ_11.30.'!$A:$BH,60,FALSE)</f>
        <v>0</v>
      </c>
      <c r="AA95" s="14" t="str">
        <f>IF(VLOOKUP(B95,'[1]TERMELŐ_11.30.'!A:AZ,51,FALSE)="","",VLOOKUP(B95,'[1]TERMELŐ_11.30.'!A:AZ,51,FALSE))</f>
        <v/>
      </c>
      <c r="AB95" s="14" t="str">
        <f>IF(VLOOKUP(B95,'[1]TERMELŐ_11.30.'!A:AZ,52,FALSE)="","",VLOOKUP(B95,'[1]TERMELŐ_11.30.'!A:AZ,52,FALSE))</f>
        <v/>
      </c>
    </row>
    <row r="96" spans="1:28" x14ac:dyDescent="0.3">
      <c r="A96" s="10" t="str">
        <f>VLOOKUP(VLOOKUP(B96,'[1]TERMELŐ_11.30.'!A:F,6,FALSE),'[1]publikáció segéd tábla'!$A$1:$B$7,2,FALSE)</f>
        <v xml:space="preserve">OPUS TITÁSZ Zrt. </v>
      </c>
      <c r="B96" s="10" t="s">
        <v>62</v>
      </c>
      <c r="C96" s="11">
        <f>+SUMIFS('[1]TERMELŐ_11.30.'!$H:$H,'[1]TERMELŐ_11.30.'!$A:$A,[1]publikáció!$B96,'[1]TERMELŐ_11.30.'!$L:$L,[1]publikáció!C$4)</f>
        <v>0.48</v>
      </c>
      <c r="D96" s="11">
        <f>+SUMIFS('[1]TERMELŐ_11.30.'!$H:$H,'[1]TERMELŐ_11.30.'!$A:$A,[1]publikáció!$B96,'[1]TERMELŐ_11.30.'!$L:$L,[1]publikáció!D$4)</f>
        <v>0</v>
      </c>
      <c r="E96" s="11">
        <f>+SUMIFS('[1]TERMELŐ_11.30.'!$H:$H,'[1]TERMELŐ_11.30.'!$A:$A,[1]publikáció!$B96,'[1]TERMELŐ_11.30.'!$L:$L,[1]publikáció!E$4)</f>
        <v>0</v>
      </c>
      <c r="F96" s="11">
        <f>+SUMIFS('[1]TERMELŐ_11.30.'!$H:$H,'[1]TERMELŐ_11.30.'!$A:$A,[1]publikáció!$B96,'[1]TERMELŐ_11.30.'!$L:$L,[1]publikáció!F$4)</f>
        <v>0</v>
      </c>
      <c r="G96" s="11">
        <f>+SUMIFS('[1]TERMELŐ_11.30.'!$H:$H,'[1]TERMELŐ_11.30.'!$A:$A,[1]publikáció!$B96,'[1]TERMELŐ_11.30.'!$L:$L,[1]publikáció!G$4)</f>
        <v>0</v>
      </c>
      <c r="H96" s="11">
        <f>+SUMIFS('[1]TERMELŐ_11.30.'!$H:$H,'[1]TERMELŐ_11.30.'!$A:$A,[1]publikáció!$B96,'[1]TERMELŐ_11.30.'!$L:$L,[1]publikáció!H$4)</f>
        <v>0</v>
      </c>
      <c r="I96" s="11">
        <f>+SUMIFS('[1]TERMELŐ_11.30.'!$H:$H,'[1]TERMELŐ_11.30.'!$A:$A,[1]publikáció!$B96,'[1]TERMELŐ_11.30.'!$L:$L,[1]publikáció!I$4)</f>
        <v>0</v>
      </c>
      <c r="J96" s="11">
        <f>+SUMIFS('[1]TERMELŐ_11.30.'!$H:$H,'[1]TERMELŐ_11.30.'!$A:$A,[1]publikáció!$B96,'[1]TERMELŐ_11.30.'!$L:$L,[1]publikáció!J$4)</f>
        <v>0</v>
      </c>
      <c r="K96" s="11" t="str">
        <f>+IF(VLOOKUP(B96,'[1]TERMELŐ_11.30.'!A:U,21,FALSE)="igen","Technológia módosítás",IF(VLOOKUP(B96,'[1]TERMELŐ_11.30.'!A:U,20,FALSE)&lt;&gt;"nem","Ismétlő","Új igény"))</f>
        <v>Új igény</v>
      </c>
      <c r="L96" s="12">
        <f>+_xlfn.MAXIFS('[1]TERMELŐ_11.30.'!$P:$P,'[1]TERMELŐ_11.30.'!$A:$A,[1]publikáció!$B96)</f>
        <v>0.48</v>
      </c>
      <c r="M96" s="12">
        <f>+_xlfn.MAXIFS('[1]TERMELŐ_11.30.'!$Q:$Q,'[1]TERMELŐ_11.30.'!$A:$A,[1]publikáció!$B96)</f>
        <v>0.01</v>
      </c>
      <c r="N96" s="10" t="str">
        <f>+IF(VLOOKUP(B96,'[1]TERMELŐ_11.30.'!A:G,7,FALSE)="","",VLOOKUP(B96,'[1]TERMELŐ_11.30.'!A:G,7,FALSE))</f>
        <v>Hajdúnánás</v>
      </c>
      <c r="O96" s="10">
        <f>+VLOOKUP(B96,'[1]TERMELŐ_11.30.'!A:I,9,FALSE)</f>
        <v>22</v>
      </c>
      <c r="P96" s="10" t="str">
        <f>+IF(OR(VLOOKUP(B96,'[1]TERMELŐ_11.30.'!A:D,4,FALSE)="elutasított",(VLOOKUP(B96,'[1]TERMELŐ_11.30.'!A:D,4,FALSE)="kiesett")),"igen","nem")</f>
        <v>igen</v>
      </c>
      <c r="Q96" s="10" t="str">
        <f>+_xlfn.IFNA(VLOOKUP(IF(VLOOKUP(B96,'[1]TERMELŐ_11.30.'!A:BQ,69,FALSE)="","",VLOOKUP(B96,'[1]TERMELŐ_11.30.'!A:BQ,69,FALSE)),'[1]publikáció segéd tábla'!$D$1:$E$16,2,FALSE),"")</f>
        <v>54/2024 kormány rendelet</v>
      </c>
      <c r="R96" s="10" t="str">
        <f>IF(VLOOKUP(B96,'[1]TERMELŐ_11.30.'!A:AT,46,FALSE)="","",VLOOKUP(B96,'[1]TERMELŐ_11.30.'!A:AT,46,FALSE))</f>
        <v/>
      </c>
      <c r="S96" s="10"/>
      <c r="T96" s="13">
        <f>+VLOOKUP(B96,'[1]TERMELŐ_11.30.'!$A:$AR,37,FALSE)</f>
        <v>0</v>
      </c>
      <c r="U96" s="13">
        <f>+VLOOKUP(B96,'[1]TERMELŐ_11.30.'!$A:$AR,38,FALSE)+VLOOKUP(B96,'[1]TERMELŐ_11.30.'!$A:$AR,39,FALSE)+VLOOKUP(B96,'[1]TERMELŐ_11.30.'!$A:$AR,40,FALSE)+VLOOKUP(B96,'[1]TERMELŐ_11.30.'!$A:$AR,41,FALSE)+VLOOKUP(B96,'[1]TERMELŐ_11.30.'!$A:$AR,42,FALSE)+VLOOKUP(B96,'[1]TERMELŐ_11.30.'!$A:$AR,43,FALSE)+VLOOKUP(B96,'[1]TERMELŐ_11.30.'!$A:$AR,44,FALSE)</f>
        <v>0</v>
      </c>
      <c r="V96" s="14" t="str">
        <f>+IF(VLOOKUP(B96,'[1]TERMELŐ_11.30.'!A:AS,45,FALSE)="","",VLOOKUP(B96,'[1]TERMELŐ_11.30.'!A:AS,45,FALSE))</f>
        <v/>
      </c>
      <c r="W96" s="14" t="str">
        <f>IF(VLOOKUP(B96,'[1]TERMELŐ_11.30.'!A:AJ,36,FALSE)="","",VLOOKUP(B96,'[1]TERMELŐ_11.30.'!A:AJ,36,FALSE))</f>
        <v/>
      </c>
      <c r="X96" s="10"/>
      <c r="Y96" s="13">
        <f>+VLOOKUP(B96,'[1]TERMELŐ_11.30.'!$A:$BH,53,FALSE)</f>
        <v>0</v>
      </c>
      <c r="Z96" s="13">
        <f>+VLOOKUP(B96,'[1]TERMELŐ_11.30.'!$A:$BH,54,FALSE)+VLOOKUP(B96,'[1]TERMELŐ_11.30.'!$A:$BH,55,FALSE)+VLOOKUP(B96,'[1]TERMELŐ_11.30.'!$A:$BH,56,FALSE)+VLOOKUP(B96,'[1]TERMELŐ_11.30.'!$A:$BH,57,FALSE)+VLOOKUP(B96,'[1]TERMELŐ_11.30.'!$A:$BH,58,FALSE)+VLOOKUP(B96,'[1]TERMELŐ_11.30.'!$A:$BH,59,FALSE)+VLOOKUP(B96,'[1]TERMELŐ_11.30.'!$A:$BH,60,FALSE)</f>
        <v>0</v>
      </c>
      <c r="AA96" s="14" t="str">
        <f>IF(VLOOKUP(B96,'[1]TERMELŐ_11.30.'!A:AZ,51,FALSE)="","",VLOOKUP(B96,'[1]TERMELŐ_11.30.'!A:AZ,51,FALSE))</f>
        <v/>
      </c>
      <c r="AB96" s="14" t="str">
        <f>IF(VLOOKUP(B96,'[1]TERMELŐ_11.30.'!A:AZ,52,FALSE)="","",VLOOKUP(B96,'[1]TERMELŐ_11.30.'!A:AZ,52,FALSE))</f>
        <v/>
      </c>
    </row>
    <row r="97" spans="1:28" x14ac:dyDescent="0.3">
      <c r="A97" s="10" t="str">
        <f>VLOOKUP(VLOOKUP(B97,'[1]TERMELŐ_11.30.'!A:F,6,FALSE),'[1]publikáció segéd tábla'!$A$1:$B$7,2,FALSE)</f>
        <v xml:space="preserve">OPUS TITÁSZ Zrt. </v>
      </c>
      <c r="B97" s="10" t="s">
        <v>63</v>
      </c>
      <c r="C97" s="11">
        <f>+SUMIFS('[1]TERMELŐ_11.30.'!$H:$H,'[1]TERMELŐ_11.30.'!$A:$A,[1]publikáció!$B97,'[1]TERMELŐ_11.30.'!$L:$L,[1]publikáció!C$4)</f>
        <v>0.44</v>
      </c>
      <c r="D97" s="11">
        <f>+SUMIFS('[1]TERMELŐ_11.30.'!$H:$H,'[1]TERMELŐ_11.30.'!$A:$A,[1]publikáció!$B97,'[1]TERMELŐ_11.30.'!$L:$L,[1]publikáció!D$4)</f>
        <v>0</v>
      </c>
      <c r="E97" s="11">
        <f>+SUMIFS('[1]TERMELŐ_11.30.'!$H:$H,'[1]TERMELŐ_11.30.'!$A:$A,[1]publikáció!$B97,'[1]TERMELŐ_11.30.'!$L:$L,[1]publikáció!E$4)</f>
        <v>0</v>
      </c>
      <c r="F97" s="11">
        <f>+SUMIFS('[1]TERMELŐ_11.30.'!$H:$H,'[1]TERMELŐ_11.30.'!$A:$A,[1]publikáció!$B97,'[1]TERMELŐ_11.30.'!$L:$L,[1]publikáció!F$4)</f>
        <v>0</v>
      </c>
      <c r="G97" s="11">
        <f>+SUMIFS('[1]TERMELŐ_11.30.'!$H:$H,'[1]TERMELŐ_11.30.'!$A:$A,[1]publikáció!$B97,'[1]TERMELŐ_11.30.'!$L:$L,[1]publikáció!G$4)</f>
        <v>0</v>
      </c>
      <c r="H97" s="11">
        <f>+SUMIFS('[1]TERMELŐ_11.30.'!$H:$H,'[1]TERMELŐ_11.30.'!$A:$A,[1]publikáció!$B97,'[1]TERMELŐ_11.30.'!$L:$L,[1]publikáció!H$4)</f>
        <v>0</v>
      </c>
      <c r="I97" s="11">
        <f>+SUMIFS('[1]TERMELŐ_11.30.'!$H:$H,'[1]TERMELŐ_11.30.'!$A:$A,[1]publikáció!$B97,'[1]TERMELŐ_11.30.'!$L:$L,[1]publikáció!I$4)</f>
        <v>0</v>
      </c>
      <c r="J97" s="11">
        <f>+SUMIFS('[1]TERMELŐ_11.30.'!$H:$H,'[1]TERMELŐ_11.30.'!$A:$A,[1]publikáció!$B97,'[1]TERMELŐ_11.30.'!$L:$L,[1]publikáció!J$4)</f>
        <v>0</v>
      </c>
      <c r="K97" s="11" t="str">
        <f>+IF(VLOOKUP(B97,'[1]TERMELŐ_11.30.'!A:U,21,FALSE)="igen","Technológia módosítás",IF(VLOOKUP(B97,'[1]TERMELŐ_11.30.'!A:U,20,FALSE)&lt;&gt;"nem","Ismétlő","Új igény"))</f>
        <v>Új igény</v>
      </c>
      <c r="L97" s="12">
        <f>+_xlfn.MAXIFS('[1]TERMELŐ_11.30.'!$P:$P,'[1]TERMELŐ_11.30.'!$A:$A,[1]publikáció!$B97)</f>
        <v>0.44</v>
      </c>
      <c r="M97" s="12">
        <f>+_xlfn.MAXIFS('[1]TERMELŐ_11.30.'!$Q:$Q,'[1]TERMELŐ_11.30.'!$A:$A,[1]publikáció!$B97)</f>
        <v>5.0000000000000001E-3</v>
      </c>
      <c r="N97" s="10" t="str">
        <f>+IF(VLOOKUP(B97,'[1]TERMELŐ_11.30.'!A:G,7,FALSE)="","",VLOOKUP(B97,'[1]TERMELŐ_11.30.'!A:G,7,FALSE))</f>
        <v>Berettyóújfalu</v>
      </c>
      <c r="O97" s="10">
        <f>+VLOOKUP(B97,'[1]TERMELŐ_11.30.'!A:I,9,FALSE)</f>
        <v>22</v>
      </c>
      <c r="P97" s="10" t="str">
        <f>+IF(OR(VLOOKUP(B97,'[1]TERMELŐ_11.30.'!A:D,4,FALSE)="elutasított",(VLOOKUP(B97,'[1]TERMELŐ_11.30.'!A:D,4,FALSE)="kiesett")),"igen","nem")</f>
        <v>igen</v>
      </c>
      <c r="Q97" s="10" t="str">
        <f>+_xlfn.IFNA(VLOOKUP(IF(VLOOKUP(B97,'[1]TERMELŐ_11.30.'!A:BQ,69,FALSE)="","",VLOOKUP(B97,'[1]TERMELŐ_11.30.'!A:BQ,69,FALSE)),'[1]publikáció segéd tábla'!$D$1:$E$16,2,FALSE),"")</f>
        <v>54/2024 kormány rendelet</v>
      </c>
      <c r="R97" s="10" t="str">
        <f>IF(VLOOKUP(B97,'[1]TERMELŐ_11.30.'!A:AT,46,FALSE)="","",VLOOKUP(B97,'[1]TERMELŐ_11.30.'!A:AT,46,FALSE))</f>
        <v/>
      </c>
      <c r="S97" s="10"/>
      <c r="T97" s="13">
        <f>+VLOOKUP(B97,'[1]TERMELŐ_11.30.'!$A:$AR,37,FALSE)</f>
        <v>0</v>
      </c>
      <c r="U97" s="13">
        <f>+VLOOKUP(B97,'[1]TERMELŐ_11.30.'!$A:$AR,38,FALSE)+VLOOKUP(B97,'[1]TERMELŐ_11.30.'!$A:$AR,39,FALSE)+VLOOKUP(B97,'[1]TERMELŐ_11.30.'!$A:$AR,40,FALSE)+VLOOKUP(B97,'[1]TERMELŐ_11.30.'!$A:$AR,41,FALSE)+VLOOKUP(B97,'[1]TERMELŐ_11.30.'!$A:$AR,42,FALSE)+VLOOKUP(B97,'[1]TERMELŐ_11.30.'!$A:$AR,43,FALSE)+VLOOKUP(B97,'[1]TERMELŐ_11.30.'!$A:$AR,44,FALSE)</f>
        <v>0</v>
      </c>
      <c r="V97" s="14" t="str">
        <f>+IF(VLOOKUP(B97,'[1]TERMELŐ_11.30.'!A:AS,45,FALSE)="","",VLOOKUP(B97,'[1]TERMELŐ_11.30.'!A:AS,45,FALSE))</f>
        <v/>
      </c>
      <c r="W97" s="14" t="str">
        <f>IF(VLOOKUP(B97,'[1]TERMELŐ_11.30.'!A:AJ,36,FALSE)="","",VLOOKUP(B97,'[1]TERMELŐ_11.30.'!A:AJ,36,FALSE))</f>
        <v/>
      </c>
      <c r="X97" s="10"/>
      <c r="Y97" s="13">
        <f>+VLOOKUP(B97,'[1]TERMELŐ_11.30.'!$A:$BH,53,FALSE)</f>
        <v>0</v>
      </c>
      <c r="Z97" s="13">
        <f>+VLOOKUP(B97,'[1]TERMELŐ_11.30.'!$A:$BH,54,FALSE)+VLOOKUP(B97,'[1]TERMELŐ_11.30.'!$A:$BH,55,FALSE)+VLOOKUP(B97,'[1]TERMELŐ_11.30.'!$A:$BH,56,FALSE)+VLOOKUP(B97,'[1]TERMELŐ_11.30.'!$A:$BH,57,FALSE)+VLOOKUP(B97,'[1]TERMELŐ_11.30.'!$A:$BH,58,FALSE)+VLOOKUP(B97,'[1]TERMELŐ_11.30.'!$A:$BH,59,FALSE)+VLOOKUP(B97,'[1]TERMELŐ_11.30.'!$A:$BH,60,FALSE)</f>
        <v>0</v>
      </c>
      <c r="AA97" s="14" t="str">
        <f>IF(VLOOKUP(B97,'[1]TERMELŐ_11.30.'!A:AZ,51,FALSE)="","",VLOOKUP(B97,'[1]TERMELŐ_11.30.'!A:AZ,51,FALSE))</f>
        <v/>
      </c>
      <c r="AB97" s="14" t="str">
        <f>IF(VLOOKUP(B97,'[1]TERMELŐ_11.30.'!A:AZ,52,FALSE)="","",VLOOKUP(B97,'[1]TERMELŐ_11.30.'!A:AZ,52,FALSE))</f>
        <v/>
      </c>
    </row>
    <row r="98" spans="1:28" x14ac:dyDescent="0.3">
      <c r="A98" s="10" t="str">
        <f>VLOOKUP(VLOOKUP(B98,'[1]TERMELŐ_11.30.'!A:F,6,FALSE),'[1]publikáció segéd tábla'!$A$1:$B$7,2,FALSE)</f>
        <v xml:space="preserve">OPUS TITÁSZ Zrt. </v>
      </c>
      <c r="B98" s="10" t="s">
        <v>64</v>
      </c>
      <c r="C98" s="11">
        <f>+SUMIFS('[1]TERMELŐ_11.30.'!$H:$H,'[1]TERMELŐ_11.30.'!$A:$A,[1]publikáció!$B98,'[1]TERMELŐ_11.30.'!$L:$L,[1]publikáció!C$4)</f>
        <v>0.48</v>
      </c>
      <c r="D98" s="11">
        <f>+SUMIFS('[1]TERMELŐ_11.30.'!$H:$H,'[1]TERMELŐ_11.30.'!$A:$A,[1]publikáció!$B98,'[1]TERMELŐ_11.30.'!$L:$L,[1]publikáció!D$4)</f>
        <v>0</v>
      </c>
      <c r="E98" s="11">
        <f>+SUMIFS('[1]TERMELŐ_11.30.'!$H:$H,'[1]TERMELŐ_11.30.'!$A:$A,[1]publikáció!$B98,'[1]TERMELŐ_11.30.'!$L:$L,[1]publikáció!E$4)</f>
        <v>0</v>
      </c>
      <c r="F98" s="11">
        <f>+SUMIFS('[1]TERMELŐ_11.30.'!$H:$H,'[1]TERMELŐ_11.30.'!$A:$A,[1]publikáció!$B98,'[1]TERMELŐ_11.30.'!$L:$L,[1]publikáció!F$4)</f>
        <v>0</v>
      </c>
      <c r="G98" s="11">
        <f>+SUMIFS('[1]TERMELŐ_11.30.'!$H:$H,'[1]TERMELŐ_11.30.'!$A:$A,[1]publikáció!$B98,'[1]TERMELŐ_11.30.'!$L:$L,[1]publikáció!G$4)</f>
        <v>0</v>
      </c>
      <c r="H98" s="11">
        <f>+SUMIFS('[1]TERMELŐ_11.30.'!$H:$H,'[1]TERMELŐ_11.30.'!$A:$A,[1]publikáció!$B98,'[1]TERMELŐ_11.30.'!$L:$L,[1]publikáció!H$4)</f>
        <v>0</v>
      </c>
      <c r="I98" s="11">
        <f>+SUMIFS('[1]TERMELŐ_11.30.'!$H:$H,'[1]TERMELŐ_11.30.'!$A:$A,[1]publikáció!$B98,'[1]TERMELŐ_11.30.'!$L:$L,[1]publikáció!I$4)</f>
        <v>0</v>
      </c>
      <c r="J98" s="11">
        <f>+SUMIFS('[1]TERMELŐ_11.30.'!$H:$H,'[1]TERMELŐ_11.30.'!$A:$A,[1]publikáció!$B98,'[1]TERMELŐ_11.30.'!$L:$L,[1]publikáció!J$4)</f>
        <v>0</v>
      </c>
      <c r="K98" s="11" t="str">
        <f>+IF(VLOOKUP(B98,'[1]TERMELŐ_11.30.'!A:U,21,FALSE)="igen","Technológia módosítás",IF(VLOOKUP(B98,'[1]TERMELŐ_11.30.'!A:U,20,FALSE)&lt;&gt;"nem","Ismétlő","Új igény"))</f>
        <v>Új igény</v>
      </c>
      <c r="L98" s="12">
        <f>+_xlfn.MAXIFS('[1]TERMELŐ_11.30.'!$P:$P,'[1]TERMELŐ_11.30.'!$A:$A,[1]publikáció!$B98)</f>
        <v>0.48</v>
      </c>
      <c r="M98" s="12">
        <f>+_xlfn.MAXIFS('[1]TERMELŐ_11.30.'!$Q:$Q,'[1]TERMELŐ_11.30.'!$A:$A,[1]publikáció!$B98)</f>
        <v>5.0000000000000001E-3</v>
      </c>
      <c r="N98" s="10" t="str">
        <f>+IF(VLOOKUP(B98,'[1]TERMELŐ_11.30.'!A:G,7,FALSE)="","",VLOOKUP(B98,'[1]TERMELŐ_11.30.'!A:G,7,FALSE))</f>
        <v>Nyíregyháza Simai út</v>
      </c>
      <c r="O98" s="10">
        <f>+VLOOKUP(B98,'[1]TERMELŐ_11.30.'!A:I,9,FALSE)</f>
        <v>22</v>
      </c>
      <c r="P98" s="10" t="str">
        <f>+IF(OR(VLOOKUP(B98,'[1]TERMELŐ_11.30.'!A:D,4,FALSE)="elutasított",(VLOOKUP(B98,'[1]TERMELŐ_11.30.'!A:D,4,FALSE)="kiesett")),"igen","nem")</f>
        <v>igen</v>
      </c>
      <c r="Q98" s="10" t="str">
        <f>+_xlfn.IFNA(VLOOKUP(IF(VLOOKUP(B98,'[1]TERMELŐ_11.30.'!A:BQ,69,FALSE)="","",VLOOKUP(B98,'[1]TERMELŐ_11.30.'!A:BQ,69,FALSE)),'[1]publikáció segéd tábla'!$D$1:$E$16,2,FALSE),"")</f>
        <v>54/2024 kormány rendelet</v>
      </c>
      <c r="R98" s="10" t="str">
        <f>IF(VLOOKUP(B98,'[1]TERMELŐ_11.30.'!A:AT,46,FALSE)="","",VLOOKUP(B98,'[1]TERMELŐ_11.30.'!A:AT,46,FALSE))</f>
        <v/>
      </c>
      <c r="S98" s="10"/>
      <c r="T98" s="13">
        <f>+VLOOKUP(B98,'[1]TERMELŐ_11.30.'!$A:$AR,37,FALSE)</f>
        <v>0</v>
      </c>
      <c r="U98" s="13">
        <f>+VLOOKUP(B98,'[1]TERMELŐ_11.30.'!$A:$AR,38,FALSE)+VLOOKUP(B98,'[1]TERMELŐ_11.30.'!$A:$AR,39,FALSE)+VLOOKUP(B98,'[1]TERMELŐ_11.30.'!$A:$AR,40,FALSE)+VLOOKUP(B98,'[1]TERMELŐ_11.30.'!$A:$AR,41,FALSE)+VLOOKUP(B98,'[1]TERMELŐ_11.30.'!$A:$AR,42,FALSE)+VLOOKUP(B98,'[1]TERMELŐ_11.30.'!$A:$AR,43,FALSE)+VLOOKUP(B98,'[1]TERMELŐ_11.30.'!$A:$AR,44,FALSE)</f>
        <v>0</v>
      </c>
      <c r="V98" s="14" t="str">
        <f>+IF(VLOOKUP(B98,'[1]TERMELŐ_11.30.'!A:AS,45,FALSE)="","",VLOOKUP(B98,'[1]TERMELŐ_11.30.'!A:AS,45,FALSE))</f>
        <v/>
      </c>
      <c r="W98" s="14" t="str">
        <f>IF(VLOOKUP(B98,'[1]TERMELŐ_11.30.'!A:AJ,36,FALSE)="","",VLOOKUP(B98,'[1]TERMELŐ_11.30.'!A:AJ,36,FALSE))</f>
        <v/>
      </c>
      <c r="X98" s="10"/>
      <c r="Y98" s="13">
        <f>+VLOOKUP(B98,'[1]TERMELŐ_11.30.'!$A:$BH,53,FALSE)</f>
        <v>0</v>
      </c>
      <c r="Z98" s="13">
        <f>+VLOOKUP(B98,'[1]TERMELŐ_11.30.'!$A:$BH,54,FALSE)+VLOOKUP(B98,'[1]TERMELŐ_11.30.'!$A:$BH,55,FALSE)+VLOOKUP(B98,'[1]TERMELŐ_11.30.'!$A:$BH,56,FALSE)+VLOOKUP(B98,'[1]TERMELŐ_11.30.'!$A:$BH,57,FALSE)+VLOOKUP(B98,'[1]TERMELŐ_11.30.'!$A:$BH,58,FALSE)+VLOOKUP(B98,'[1]TERMELŐ_11.30.'!$A:$BH,59,FALSE)+VLOOKUP(B98,'[1]TERMELŐ_11.30.'!$A:$BH,60,FALSE)</f>
        <v>0</v>
      </c>
      <c r="AA98" s="14" t="str">
        <f>IF(VLOOKUP(B98,'[1]TERMELŐ_11.30.'!A:AZ,51,FALSE)="","",VLOOKUP(B98,'[1]TERMELŐ_11.30.'!A:AZ,51,FALSE))</f>
        <v/>
      </c>
      <c r="AB98" s="14" t="str">
        <f>IF(VLOOKUP(B98,'[1]TERMELŐ_11.30.'!A:AZ,52,FALSE)="","",VLOOKUP(B98,'[1]TERMELŐ_11.30.'!A:AZ,52,FALSE))</f>
        <v/>
      </c>
    </row>
    <row r="99" spans="1:28" x14ac:dyDescent="0.3">
      <c r="A99" s="10" t="str">
        <f>VLOOKUP(VLOOKUP(B99,'[1]TERMELŐ_11.30.'!A:F,6,FALSE),'[1]publikáció segéd tábla'!$A$1:$B$7,2,FALSE)</f>
        <v xml:space="preserve">OPUS TITÁSZ Zrt. </v>
      </c>
      <c r="B99" s="10" t="s">
        <v>65</v>
      </c>
      <c r="C99" s="11">
        <f>+SUMIFS('[1]TERMELŐ_11.30.'!$H:$H,'[1]TERMELŐ_11.30.'!$A:$A,[1]publikáció!$B99,'[1]TERMELŐ_11.30.'!$L:$L,[1]publikáció!C$4)</f>
        <v>1</v>
      </c>
      <c r="D99" s="11">
        <f>+SUMIFS('[1]TERMELŐ_11.30.'!$H:$H,'[1]TERMELŐ_11.30.'!$A:$A,[1]publikáció!$B99,'[1]TERMELŐ_11.30.'!$L:$L,[1]publikáció!D$4)</f>
        <v>0</v>
      </c>
      <c r="E99" s="11">
        <f>+SUMIFS('[1]TERMELŐ_11.30.'!$H:$H,'[1]TERMELŐ_11.30.'!$A:$A,[1]publikáció!$B99,'[1]TERMELŐ_11.30.'!$L:$L,[1]publikáció!E$4)</f>
        <v>1</v>
      </c>
      <c r="F99" s="11">
        <f>+SUMIFS('[1]TERMELŐ_11.30.'!$H:$H,'[1]TERMELŐ_11.30.'!$A:$A,[1]publikáció!$B99,'[1]TERMELŐ_11.30.'!$L:$L,[1]publikáció!F$4)</f>
        <v>0</v>
      </c>
      <c r="G99" s="11">
        <f>+SUMIFS('[1]TERMELŐ_11.30.'!$H:$H,'[1]TERMELŐ_11.30.'!$A:$A,[1]publikáció!$B99,'[1]TERMELŐ_11.30.'!$L:$L,[1]publikáció!G$4)</f>
        <v>0</v>
      </c>
      <c r="H99" s="11">
        <f>+SUMIFS('[1]TERMELŐ_11.30.'!$H:$H,'[1]TERMELŐ_11.30.'!$A:$A,[1]publikáció!$B99,'[1]TERMELŐ_11.30.'!$L:$L,[1]publikáció!H$4)</f>
        <v>0</v>
      </c>
      <c r="I99" s="11">
        <f>+SUMIFS('[1]TERMELŐ_11.30.'!$H:$H,'[1]TERMELŐ_11.30.'!$A:$A,[1]publikáció!$B99,'[1]TERMELŐ_11.30.'!$L:$L,[1]publikáció!I$4)</f>
        <v>0</v>
      </c>
      <c r="J99" s="11">
        <f>+SUMIFS('[1]TERMELŐ_11.30.'!$H:$H,'[1]TERMELŐ_11.30.'!$A:$A,[1]publikáció!$B99,'[1]TERMELŐ_11.30.'!$L:$L,[1]publikáció!J$4)</f>
        <v>0</v>
      </c>
      <c r="K99" s="11" t="str">
        <f>+IF(VLOOKUP(B99,'[1]TERMELŐ_11.30.'!A:U,21,FALSE)="igen","Technológia módosítás",IF(VLOOKUP(B99,'[1]TERMELŐ_11.30.'!A:U,20,FALSE)&lt;&gt;"nem","Ismétlő","Új igény"))</f>
        <v>Új igény</v>
      </c>
      <c r="L99" s="12">
        <f>+_xlfn.MAXIFS('[1]TERMELŐ_11.30.'!$P:$P,'[1]TERMELŐ_11.30.'!$A:$A,[1]publikáció!$B99)</f>
        <v>1</v>
      </c>
      <c r="M99" s="12">
        <f>+_xlfn.MAXIFS('[1]TERMELŐ_11.30.'!$Q:$Q,'[1]TERMELŐ_11.30.'!$A:$A,[1]publikáció!$B99)</f>
        <v>1</v>
      </c>
      <c r="N99" s="10" t="str">
        <f>+IF(VLOOKUP(B99,'[1]TERMELŐ_11.30.'!A:G,7,FALSE)="","",VLOOKUP(B99,'[1]TERMELŐ_11.30.'!A:G,7,FALSE))</f>
        <v>Kunszentmárton</v>
      </c>
      <c r="O99" s="10">
        <f>+VLOOKUP(B99,'[1]TERMELŐ_11.30.'!A:I,9,FALSE)</f>
        <v>22</v>
      </c>
      <c r="P99" s="10" t="str">
        <f>+IF(OR(VLOOKUP(B99,'[1]TERMELŐ_11.30.'!A:D,4,FALSE)="elutasított",(VLOOKUP(B99,'[1]TERMELŐ_11.30.'!A:D,4,FALSE)="kiesett")),"igen","nem")</f>
        <v>igen</v>
      </c>
      <c r="Q99" s="10" t="str">
        <f>+_xlfn.IFNA(VLOOKUP(IF(VLOOKUP(B99,'[1]TERMELŐ_11.30.'!A:BQ,69,FALSE)="","",VLOOKUP(B99,'[1]TERMELŐ_11.30.'!A:BQ,69,FALSE)),'[1]publikáció segéd tábla'!$D$1:$E$16,2,FALSE),"")</f>
        <v>54/2024 kormány rendelet</v>
      </c>
      <c r="R99" s="10" t="str">
        <f>IF(VLOOKUP(B99,'[1]TERMELŐ_11.30.'!A:AT,46,FALSE)="","",VLOOKUP(B99,'[1]TERMELŐ_11.30.'!A:AT,46,FALSE))</f>
        <v/>
      </c>
      <c r="S99" s="10"/>
      <c r="T99" s="13">
        <f>+VLOOKUP(B99,'[1]TERMELŐ_11.30.'!$A:$AR,37,FALSE)</f>
        <v>0</v>
      </c>
      <c r="U99" s="13">
        <f>+VLOOKUP(B99,'[1]TERMELŐ_11.30.'!$A:$AR,38,FALSE)+VLOOKUP(B99,'[1]TERMELŐ_11.30.'!$A:$AR,39,FALSE)+VLOOKUP(B99,'[1]TERMELŐ_11.30.'!$A:$AR,40,FALSE)+VLOOKUP(B99,'[1]TERMELŐ_11.30.'!$A:$AR,41,FALSE)+VLOOKUP(B99,'[1]TERMELŐ_11.30.'!$A:$AR,42,FALSE)+VLOOKUP(B99,'[1]TERMELŐ_11.30.'!$A:$AR,43,FALSE)+VLOOKUP(B99,'[1]TERMELŐ_11.30.'!$A:$AR,44,FALSE)</f>
        <v>0</v>
      </c>
      <c r="V99" s="14" t="str">
        <f>+IF(VLOOKUP(B99,'[1]TERMELŐ_11.30.'!A:AS,45,FALSE)="","",VLOOKUP(B99,'[1]TERMELŐ_11.30.'!A:AS,45,FALSE))</f>
        <v/>
      </c>
      <c r="W99" s="14" t="str">
        <f>IF(VLOOKUP(B99,'[1]TERMELŐ_11.30.'!A:AJ,36,FALSE)="","",VLOOKUP(B99,'[1]TERMELŐ_11.30.'!A:AJ,36,FALSE))</f>
        <v/>
      </c>
      <c r="X99" s="10"/>
      <c r="Y99" s="13">
        <f>+VLOOKUP(B99,'[1]TERMELŐ_11.30.'!$A:$BH,53,FALSE)</f>
        <v>0</v>
      </c>
      <c r="Z99" s="13">
        <f>+VLOOKUP(B99,'[1]TERMELŐ_11.30.'!$A:$BH,54,FALSE)+VLOOKUP(B99,'[1]TERMELŐ_11.30.'!$A:$BH,55,FALSE)+VLOOKUP(B99,'[1]TERMELŐ_11.30.'!$A:$BH,56,FALSE)+VLOOKUP(B99,'[1]TERMELŐ_11.30.'!$A:$BH,57,FALSE)+VLOOKUP(B99,'[1]TERMELŐ_11.30.'!$A:$BH,58,FALSE)+VLOOKUP(B99,'[1]TERMELŐ_11.30.'!$A:$BH,59,FALSE)+VLOOKUP(B99,'[1]TERMELŐ_11.30.'!$A:$BH,60,FALSE)</f>
        <v>0</v>
      </c>
      <c r="AA99" s="14" t="str">
        <f>IF(VLOOKUP(B99,'[1]TERMELŐ_11.30.'!A:AZ,51,FALSE)="","",VLOOKUP(B99,'[1]TERMELŐ_11.30.'!A:AZ,51,FALSE))</f>
        <v/>
      </c>
      <c r="AB99" s="14" t="str">
        <f>IF(VLOOKUP(B99,'[1]TERMELŐ_11.30.'!A:AZ,52,FALSE)="","",VLOOKUP(B99,'[1]TERMELŐ_11.30.'!A:AZ,52,FALSE))</f>
        <v/>
      </c>
    </row>
    <row r="100" spans="1:28" x14ac:dyDescent="0.3">
      <c r="A100" s="10" t="str">
        <f>VLOOKUP(VLOOKUP(B100,'[1]TERMELŐ_11.30.'!A:F,6,FALSE),'[1]publikáció segéd tábla'!$A$1:$B$7,2,FALSE)</f>
        <v xml:space="preserve">OPUS TITÁSZ Zrt. </v>
      </c>
      <c r="B100" s="10" t="s">
        <v>66</v>
      </c>
      <c r="C100" s="11">
        <f>+SUMIFS('[1]TERMELŐ_11.30.'!$H:$H,'[1]TERMELŐ_11.30.'!$A:$A,[1]publikáció!$B100,'[1]TERMELŐ_11.30.'!$L:$L,[1]publikáció!C$4)</f>
        <v>19</v>
      </c>
      <c r="D100" s="11">
        <f>+SUMIFS('[1]TERMELŐ_11.30.'!$H:$H,'[1]TERMELŐ_11.30.'!$A:$A,[1]publikáció!$B100,'[1]TERMELŐ_11.30.'!$L:$L,[1]publikáció!D$4)</f>
        <v>0</v>
      </c>
      <c r="E100" s="11">
        <f>+SUMIFS('[1]TERMELŐ_11.30.'!$H:$H,'[1]TERMELŐ_11.30.'!$A:$A,[1]publikáció!$B100,'[1]TERMELŐ_11.30.'!$L:$L,[1]publikáció!E$4)</f>
        <v>8</v>
      </c>
      <c r="F100" s="11">
        <f>+SUMIFS('[1]TERMELŐ_11.30.'!$H:$H,'[1]TERMELŐ_11.30.'!$A:$A,[1]publikáció!$B100,'[1]TERMELŐ_11.30.'!$L:$L,[1]publikáció!F$4)</f>
        <v>0</v>
      </c>
      <c r="G100" s="11">
        <f>+SUMIFS('[1]TERMELŐ_11.30.'!$H:$H,'[1]TERMELŐ_11.30.'!$A:$A,[1]publikáció!$B100,'[1]TERMELŐ_11.30.'!$L:$L,[1]publikáció!G$4)</f>
        <v>0</v>
      </c>
      <c r="H100" s="11">
        <f>+SUMIFS('[1]TERMELŐ_11.30.'!$H:$H,'[1]TERMELŐ_11.30.'!$A:$A,[1]publikáció!$B100,'[1]TERMELŐ_11.30.'!$L:$L,[1]publikáció!H$4)</f>
        <v>0</v>
      </c>
      <c r="I100" s="11">
        <f>+SUMIFS('[1]TERMELŐ_11.30.'!$H:$H,'[1]TERMELŐ_11.30.'!$A:$A,[1]publikáció!$B100,'[1]TERMELŐ_11.30.'!$L:$L,[1]publikáció!I$4)</f>
        <v>0</v>
      </c>
      <c r="J100" s="11">
        <f>+SUMIFS('[1]TERMELŐ_11.30.'!$H:$H,'[1]TERMELŐ_11.30.'!$A:$A,[1]publikáció!$B100,'[1]TERMELŐ_11.30.'!$L:$L,[1]publikáció!J$4)</f>
        <v>0</v>
      </c>
      <c r="K100" s="11" t="str">
        <f>+IF(VLOOKUP(B100,'[1]TERMELŐ_11.30.'!A:U,21,FALSE)="igen","Technológia módosítás",IF(VLOOKUP(B100,'[1]TERMELŐ_11.30.'!A:U,20,FALSE)&lt;&gt;"nem","Ismétlő","Új igény"))</f>
        <v>Új igény</v>
      </c>
      <c r="L100" s="12">
        <f>+_xlfn.MAXIFS('[1]TERMELŐ_11.30.'!$P:$P,'[1]TERMELŐ_11.30.'!$A:$A,[1]publikáció!$B100)</f>
        <v>19</v>
      </c>
      <c r="M100" s="12">
        <f>+_xlfn.MAXIFS('[1]TERMELŐ_11.30.'!$Q:$Q,'[1]TERMELŐ_11.30.'!$A:$A,[1]publikáció!$B100)</f>
        <v>8</v>
      </c>
      <c r="N100" s="10" t="str">
        <f>+IF(VLOOKUP(B100,'[1]TERMELŐ_11.30.'!A:G,7,FALSE)="","",VLOOKUP(B100,'[1]TERMELŐ_11.30.'!A:G,7,FALSE))</f>
        <v>Szolnok Ipari</v>
      </c>
      <c r="O100" s="10">
        <f>+VLOOKUP(B100,'[1]TERMELŐ_11.30.'!A:I,9,FALSE)</f>
        <v>22</v>
      </c>
      <c r="P100" s="10" t="str">
        <f>+IF(OR(VLOOKUP(B100,'[1]TERMELŐ_11.30.'!A:D,4,FALSE)="elutasított",(VLOOKUP(B100,'[1]TERMELŐ_11.30.'!A:D,4,FALSE)="kiesett")),"igen","nem")</f>
        <v>igen</v>
      </c>
      <c r="Q100" s="10" t="str">
        <f>+_xlfn.IFNA(VLOOKUP(IF(VLOOKUP(B100,'[1]TERMELŐ_11.30.'!A:BQ,69,FALSE)="","",VLOOKUP(B100,'[1]TERMELŐ_11.30.'!A:BQ,69,FALSE)),'[1]publikáció segéd tábla'!$D$1:$E$16,2,FALSE),"")</f>
        <v>54/2024 kormány rendelet</v>
      </c>
      <c r="R100" s="10" t="str">
        <f>IF(VLOOKUP(B100,'[1]TERMELŐ_11.30.'!A:AT,46,FALSE)="","",VLOOKUP(B100,'[1]TERMELŐ_11.30.'!A:AT,46,FALSE))</f>
        <v/>
      </c>
      <c r="S100" s="10"/>
      <c r="T100" s="13">
        <f>+VLOOKUP(B100,'[1]TERMELŐ_11.30.'!$A:$AR,37,FALSE)</f>
        <v>0</v>
      </c>
      <c r="U100" s="13">
        <f>+VLOOKUP(B100,'[1]TERMELŐ_11.30.'!$A:$AR,38,FALSE)+VLOOKUP(B100,'[1]TERMELŐ_11.30.'!$A:$AR,39,FALSE)+VLOOKUP(B100,'[1]TERMELŐ_11.30.'!$A:$AR,40,FALSE)+VLOOKUP(B100,'[1]TERMELŐ_11.30.'!$A:$AR,41,FALSE)+VLOOKUP(B100,'[1]TERMELŐ_11.30.'!$A:$AR,42,FALSE)+VLOOKUP(B100,'[1]TERMELŐ_11.30.'!$A:$AR,43,FALSE)+VLOOKUP(B100,'[1]TERMELŐ_11.30.'!$A:$AR,44,FALSE)</f>
        <v>0</v>
      </c>
      <c r="V100" s="14" t="str">
        <f>+IF(VLOOKUP(B100,'[1]TERMELŐ_11.30.'!A:AS,45,FALSE)="","",VLOOKUP(B100,'[1]TERMELŐ_11.30.'!A:AS,45,FALSE))</f>
        <v/>
      </c>
      <c r="W100" s="14" t="str">
        <f>IF(VLOOKUP(B100,'[1]TERMELŐ_11.30.'!A:AJ,36,FALSE)="","",VLOOKUP(B100,'[1]TERMELŐ_11.30.'!A:AJ,36,FALSE))</f>
        <v/>
      </c>
      <c r="X100" s="10"/>
      <c r="Y100" s="13">
        <f>+VLOOKUP(B100,'[1]TERMELŐ_11.30.'!$A:$BH,53,FALSE)</f>
        <v>0</v>
      </c>
      <c r="Z100" s="13">
        <f>+VLOOKUP(B100,'[1]TERMELŐ_11.30.'!$A:$BH,54,FALSE)+VLOOKUP(B100,'[1]TERMELŐ_11.30.'!$A:$BH,55,FALSE)+VLOOKUP(B100,'[1]TERMELŐ_11.30.'!$A:$BH,56,FALSE)+VLOOKUP(B100,'[1]TERMELŐ_11.30.'!$A:$BH,57,FALSE)+VLOOKUP(B100,'[1]TERMELŐ_11.30.'!$A:$BH,58,FALSE)+VLOOKUP(B100,'[1]TERMELŐ_11.30.'!$A:$BH,59,FALSE)+VLOOKUP(B100,'[1]TERMELŐ_11.30.'!$A:$BH,60,FALSE)</f>
        <v>0</v>
      </c>
      <c r="AA100" s="14" t="str">
        <f>IF(VLOOKUP(B100,'[1]TERMELŐ_11.30.'!A:AZ,51,FALSE)="","",VLOOKUP(B100,'[1]TERMELŐ_11.30.'!A:AZ,51,FALSE))</f>
        <v/>
      </c>
      <c r="AB100" s="14" t="str">
        <f>IF(VLOOKUP(B100,'[1]TERMELŐ_11.30.'!A:AZ,52,FALSE)="","",VLOOKUP(B100,'[1]TERMELŐ_11.30.'!A:AZ,52,FALSE))</f>
        <v/>
      </c>
    </row>
    <row r="101" spans="1:28" x14ac:dyDescent="0.3">
      <c r="A101" s="10" t="str">
        <f>VLOOKUP(VLOOKUP(B101,'[1]TERMELŐ_11.30.'!A:F,6,FALSE),'[1]publikáció segéd tábla'!$A$1:$B$7,2,FALSE)</f>
        <v xml:space="preserve">OPUS TITÁSZ Zrt. </v>
      </c>
      <c r="B101" s="10" t="s">
        <v>67</v>
      </c>
      <c r="C101" s="11">
        <f>+SUMIFS('[1]TERMELŐ_11.30.'!$H:$H,'[1]TERMELŐ_11.30.'!$A:$A,[1]publikáció!$B101,'[1]TERMELŐ_11.30.'!$L:$L,[1]publikáció!C$4)</f>
        <v>0.5</v>
      </c>
      <c r="D101" s="11">
        <f>+SUMIFS('[1]TERMELŐ_11.30.'!$H:$H,'[1]TERMELŐ_11.30.'!$A:$A,[1]publikáció!$B101,'[1]TERMELŐ_11.30.'!$L:$L,[1]publikáció!D$4)</f>
        <v>0</v>
      </c>
      <c r="E101" s="11">
        <f>+SUMIFS('[1]TERMELŐ_11.30.'!$H:$H,'[1]TERMELŐ_11.30.'!$A:$A,[1]publikáció!$B101,'[1]TERMELŐ_11.30.'!$L:$L,[1]publikáció!E$4)</f>
        <v>0.2</v>
      </c>
      <c r="F101" s="11">
        <f>+SUMIFS('[1]TERMELŐ_11.30.'!$H:$H,'[1]TERMELŐ_11.30.'!$A:$A,[1]publikáció!$B101,'[1]TERMELŐ_11.30.'!$L:$L,[1]publikáció!F$4)</f>
        <v>0</v>
      </c>
      <c r="G101" s="11">
        <f>+SUMIFS('[1]TERMELŐ_11.30.'!$H:$H,'[1]TERMELŐ_11.30.'!$A:$A,[1]publikáció!$B101,'[1]TERMELŐ_11.30.'!$L:$L,[1]publikáció!G$4)</f>
        <v>0</v>
      </c>
      <c r="H101" s="11">
        <f>+SUMIFS('[1]TERMELŐ_11.30.'!$H:$H,'[1]TERMELŐ_11.30.'!$A:$A,[1]publikáció!$B101,'[1]TERMELŐ_11.30.'!$L:$L,[1]publikáció!H$4)</f>
        <v>0</v>
      </c>
      <c r="I101" s="11">
        <f>+SUMIFS('[1]TERMELŐ_11.30.'!$H:$H,'[1]TERMELŐ_11.30.'!$A:$A,[1]publikáció!$B101,'[1]TERMELŐ_11.30.'!$L:$L,[1]publikáció!I$4)</f>
        <v>0</v>
      </c>
      <c r="J101" s="11">
        <f>+SUMIFS('[1]TERMELŐ_11.30.'!$H:$H,'[1]TERMELŐ_11.30.'!$A:$A,[1]publikáció!$B101,'[1]TERMELŐ_11.30.'!$L:$L,[1]publikáció!J$4)</f>
        <v>0</v>
      </c>
      <c r="K101" s="11" t="str">
        <f>+IF(VLOOKUP(B101,'[1]TERMELŐ_11.30.'!A:U,21,FALSE)="igen","Technológia módosítás",IF(VLOOKUP(B101,'[1]TERMELŐ_11.30.'!A:U,20,FALSE)&lt;&gt;"nem","Ismétlő","Új igény"))</f>
        <v>Új igény</v>
      </c>
      <c r="L101" s="12">
        <f>+_xlfn.MAXIFS('[1]TERMELŐ_11.30.'!$P:$P,'[1]TERMELŐ_11.30.'!$A:$A,[1]publikáció!$B101)</f>
        <v>0.5</v>
      </c>
      <c r="M101" s="12">
        <f>+_xlfn.MAXIFS('[1]TERMELŐ_11.30.'!$Q:$Q,'[1]TERMELŐ_11.30.'!$A:$A,[1]publikáció!$B101)</f>
        <v>0.01</v>
      </c>
      <c r="N101" s="10" t="str">
        <f>+IF(VLOOKUP(B101,'[1]TERMELŐ_11.30.'!A:G,7,FALSE)="","",VLOOKUP(B101,'[1]TERMELŐ_11.30.'!A:G,7,FALSE))</f>
        <v>Nyíregyháza Simai út</v>
      </c>
      <c r="O101" s="10">
        <f>+VLOOKUP(B101,'[1]TERMELŐ_11.30.'!A:I,9,FALSE)</f>
        <v>22</v>
      </c>
      <c r="P101" s="10" t="str">
        <f>+IF(OR(VLOOKUP(B101,'[1]TERMELŐ_11.30.'!A:D,4,FALSE)="elutasított",(VLOOKUP(B101,'[1]TERMELŐ_11.30.'!A:D,4,FALSE)="kiesett")),"igen","nem")</f>
        <v>igen</v>
      </c>
      <c r="Q101" s="10" t="str">
        <f>+_xlfn.IFNA(VLOOKUP(IF(VLOOKUP(B101,'[1]TERMELŐ_11.30.'!A:BQ,69,FALSE)="","",VLOOKUP(B101,'[1]TERMELŐ_11.30.'!A:BQ,69,FALSE)),'[1]publikáció segéd tábla'!$D$1:$E$16,2,FALSE),"")</f>
        <v>54/2024 kormány rendelet</v>
      </c>
      <c r="R101" s="10" t="str">
        <f>IF(VLOOKUP(B101,'[1]TERMELŐ_11.30.'!A:AT,46,FALSE)="","",VLOOKUP(B101,'[1]TERMELŐ_11.30.'!A:AT,46,FALSE))</f>
        <v/>
      </c>
      <c r="S101" s="10"/>
      <c r="T101" s="13">
        <f>+VLOOKUP(B101,'[1]TERMELŐ_11.30.'!$A:$AR,37,FALSE)</f>
        <v>0</v>
      </c>
      <c r="U101" s="13">
        <f>+VLOOKUP(B101,'[1]TERMELŐ_11.30.'!$A:$AR,38,FALSE)+VLOOKUP(B101,'[1]TERMELŐ_11.30.'!$A:$AR,39,FALSE)+VLOOKUP(B101,'[1]TERMELŐ_11.30.'!$A:$AR,40,FALSE)+VLOOKUP(B101,'[1]TERMELŐ_11.30.'!$A:$AR,41,FALSE)+VLOOKUP(B101,'[1]TERMELŐ_11.30.'!$A:$AR,42,FALSE)+VLOOKUP(B101,'[1]TERMELŐ_11.30.'!$A:$AR,43,FALSE)+VLOOKUP(B101,'[1]TERMELŐ_11.30.'!$A:$AR,44,FALSE)</f>
        <v>0</v>
      </c>
      <c r="V101" s="14" t="str">
        <f>+IF(VLOOKUP(B101,'[1]TERMELŐ_11.30.'!A:AS,45,FALSE)="","",VLOOKUP(B101,'[1]TERMELŐ_11.30.'!A:AS,45,FALSE))</f>
        <v/>
      </c>
      <c r="W101" s="14" t="str">
        <f>IF(VLOOKUP(B101,'[1]TERMELŐ_11.30.'!A:AJ,36,FALSE)="","",VLOOKUP(B101,'[1]TERMELŐ_11.30.'!A:AJ,36,FALSE))</f>
        <v/>
      </c>
      <c r="X101" s="10"/>
      <c r="Y101" s="13">
        <f>+VLOOKUP(B101,'[1]TERMELŐ_11.30.'!$A:$BH,53,FALSE)</f>
        <v>0</v>
      </c>
      <c r="Z101" s="13">
        <f>+VLOOKUP(B101,'[1]TERMELŐ_11.30.'!$A:$BH,54,FALSE)+VLOOKUP(B101,'[1]TERMELŐ_11.30.'!$A:$BH,55,FALSE)+VLOOKUP(B101,'[1]TERMELŐ_11.30.'!$A:$BH,56,FALSE)+VLOOKUP(B101,'[1]TERMELŐ_11.30.'!$A:$BH,57,FALSE)+VLOOKUP(B101,'[1]TERMELŐ_11.30.'!$A:$BH,58,FALSE)+VLOOKUP(B101,'[1]TERMELŐ_11.30.'!$A:$BH,59,FALSE)+VLOOKUP(B101,'[1]TERMELŐ_11.30.'!$A:$BH,60,FALSE)</f>
        <v>0</v>
      </c>
      <c r="AA101" s="14" t="str">
        <f>IF(VLOOKUP(B101,'[1]TERMELŐ_11.30.'!A:AZ,51,FALSE)="","",VLOOKUP(B101,'[1]TERMELŐ_11.30.'!A:AZ,51,FALSE))</f>
        <v/>
      </c>
      <c r="AB101" s="14" t="str">
        <f>IF(VLOOKUP(B101,'[1]TERMELŐ_11.30.'!A:AZ,52,FALSE)="","",VLOOKUP(B101,'[1]TERMELŐ_11.30.'!A:AZ,52,FALSE))</f>
        <v/>
      </c>
    </row>
    <row r="102" spans="1:28" x14ac:dyDescent="0.3">
      <c r="A102" s="10" t="str">
        <f>VLOOKUP(VLOOKUP(B102,'[1]TERMELŐ_11.30.'!A:F,6,FALSE),'[1]publikáció segéd tábla'!$A$1:$B$7,2,FALSE)</f>
        <v xml:space="preserve">OPUS TITÁSZ Zrt. </v>
      </c>
      <c r="B102" s="10" t="s">
        <v>68</v>
      </c>
      <c r="C102" s="11">
        <f>+SUMIFS('[1]TERMELŐ_11.30.'!$H:$H,'[1]TERMELŐ_11.30.'!$A:$A,[1]publikáció!$B102,'[1]TERMELŐ_11.30.'!$L:$L,[1]publikáció!C$4)</f>
        <v>0.5</v>
      </c>
      <c r="D102" s="11">
        <f>+SUMIFS('[1]TERMELŐ_11.30.'!$H:$H,'[1]TERMELŐ_11.30.'!$A:$A,[1]publikáció!$B102,'[1]TERMELŐ_11.30.'!$L:$L,[1]publikáció!D$4)</f>
        <v>0</v>
      </c>
      <c r="E102" s="11">
        <f>+SUMIFS('[1]TERMELŐ_11.30.'!$H:$H,'[1]TERMELŐ_11.30.'!$A:$A,[1]publikáció!$B102,'[1]TERMELŐ_11.30.'!$L:$L,[1]publikáció!E$4)</f>
        <v>0</v>
      </c>
      <c r="F102" s="11">
        <f>+SUMIFS('[1]TERMELŐ_11.30.'!$H:$H,'[1]TERMELŐ_11.30.'!$A:$A,[1]publikáció!$B102,'[1]TERMELŐ_11.30.'!$L:$L,[1]publikáció!F$4)</f>
        <v>0</v>
      </c>
      <c r="G102" s="11">
        <f>+SUMIFS('[1]TERMELŐ_11.30.'!$H:$H,'[1]TERMELŐ_11.30.'!$A:$A,[1]publikáció!$B102,'[1]TERMELŐ_11.30.'!$L:$L,[1]publikáció!G$4)</f>
        <v>0</v>
      </c>
      <c r="H102" s="11">
        <f>+SUMIFS('[1]TERMELŐ_11.30.'!$H:$H,'[1]TERMELŐ_11.30.'!$A:$A,[1]publikáció!$B102,'[1]TERMELŐ_11.30.'!$L:$L,[1]publikáció!H$4)</f>
        <v>0</v>
      </c>
      <c r="I102" s="11">
        <f>+SUMIFS('[1]TERMELŐ_11.30.'!$H:$H,'[1]TERMELŐ_11.30.'!$A:$A,[1]publikáció!$B102,'[1]TERMELŐ_11.30.'!$L:$L,[1]publikáció!I$4)</f>
        <v>0</v>
      </c>
      <c r="J102" s="11">
        <f>+SUMIFS('[1]TERMELŐ_11.30.'!$H:$H,'[1]TERMELŐ_11.30.'!$A:$A,[1]publikáció!$B102,'[1]TERMELŐ_11.30.'!$L:$L,[1]publikáció!J$4)</f>
        <v>0</v>
      </c>
      <c r="K102" s="11" t="str">
        <f>+IF(VLOOKUP(B102,'[1]TERMELŐ_11.30.'!A:U,21,FALSE)="igen","Technológia módosítás",IF(VLOOKUP(B102,'[1]TERMELŐ_11.30.'!A:U,20,FALSE)&lt;&gt;"nem","Ismétlő","Új igény"))</f>
        <v>Új igény</v>
      </c>
      <c r="L102" s="12">
        <f>+_xlfn.MAXIFS('[1]TERMELŐ_11.30.'!$P:$P,'[1]TERMELŐ_11.30.'!$A:$A,[1]publikáció!$B102)</f>
        <v>0.5</v>
      </c>
      <c r="M102" s="12">
        <f>+_xlfn.MAXIFS('[1]TERMELŐ_11.30.'!$Q:$Q,'[1]TERMELŐ_11.30.'!$A:$A,[1]publikáció!$B102)</f>
        <v>0.01</v>
      </c>
      <c r="N102" s="10" t="str">
        <f>+IF(VLOOKUP(B102,'[1]TERMELŐ_11.30.'!A:G,7,FALSE)="","",VLOOKUP(B102,'[1]TERMELŐ_11.30.'!A:G,7,FALSE))</f>
        <v>Nyíregyháza Simai út</v>
      </c>
      <c r="O102" s="10">
        <f>+VLOOKUP(B102,'[1]TERMELŐ_11.30.'!A:I,9,FALSE)</f>
        <v>22</v>
      </c>
      <c r="P102" s="10" t="str">
        <f>+IF(OR(VLOOKUP(B102,'[1]TERMELŐ_11.30.'!A:D,4,FALSE)="elutasított",(VLOOKUP(B102,'[1]TERMELŐ_11.30.'!A:D,4,FALSE)="kiesett")),"igen","nem")</f>
        <v>igen</v>
      </c>
      <c r="Q102" s="10" t="str">
        <f>+_xlfn.IFNA(VLOOKUP(IF(VLOOKUP(B102,'[1]TERMELŐ_11.30.'!A:BQ,69,FALSE)="","",VLOOKUP(B102,'[1]TERMELŐ_11.30.'!A:BQ,69,FALSE)),'[1]publikáció segéd tábla'!$D$1:$E$16,2,FALSE),"")</f>
        <v>54/2024 kormány rendelet</v>
      </c>
      <c r="R102" s="10" t="str">
        <f>IF(VLOOKUP(B102,'[1]TERMELŐ_11.30.'!A:AT,46,FALSE)="","",VLOOKUP(B102,'[1]TERMELŐ_11.30.'!A:AT,46,FALSE))</f>
        <v/>
      </c>
      <c r="S102" s="10"/>
      <c r="T102" s="13">
        <f>+VLOOKUP(B102,'[1]TERMELŐ_11.30.'!$A:$AR,37,FALSE)</f>
        <v>0</v>
      </c>
      <c r="U102" s="13">
        <f>+VLOOKUP(B102,'[1]TERMELŐ_11.30.'!$A:$AR,38,FALSE)+VLOOKUP(B102,'[1]TERMELŐ_11.30.'!$A:$AR,39,FALSE)+VLOOKUP(B102,'[1]TERMELŐ_11.30.'!$A:$AR,40,FALSE)+VLOOKUP(B102,'[1]TERMELŐ_11.30.'!$A:$AR,41,FALSE)+VLOOKUP(B102,'[1]TERMELŐ_11.30.'!$A:$AR,42,FALSE)+VLOOKUP(B102,'[1]TERMELŐ_11.30.'!$A:$AR,43,FALSE)+VLOOKUP(B102,'[1]TERMELŐ_11.30.'!$A:$AR,44,FALSE)</f>
        <v>0</v>
      </c>
      <c r="V102" s="14" t="str">
        <f>+IF(VLOOKUP(B102,'[1]TERMELŐ_11.30.'!A:AS,45,FALSE)="","",VLOOKUP(B102,'[1]TERMELŐ_11.30.'!A:AS,45,FALSE))</f>
        <v/>
      </c>
      <c r="W102" s="14" t="str">
        <f>IF(VLOOKUP(B102,'[1]TERMELŐ_11.30.'!A:AJ,36,FALSE)="","",VLOOKUP(B102,'[1]TERMELŐ_11.30.'!A:AJ,36,FALSE))</f>
        <v/>
      </c>
      <c r="X102" s="10"/>
      <c r="Y102" s="13">
        <f>+VLOOKUP(B102,'[1]TERMELŐ_11.30.'!$A:$BH,53,FALSE)</f>
        <v>0</v>
      </c>
      <c r="Z102" s="13">
        <f>+VLOOKUP(B102,'[1]TERMELŐ_11.30.'!$A:$BH,54,FALSE)+VLOOKUP(B102,'[1]TERMELŐ_11.30.'!$A:$BH,55,FALSE)+VLOOKUP(B102,'[1]TERMELŐ_11.30.'!$A:$BH,56,FALSE)+VLOOKUP(B102,'[1]TERMELŐ_11.30.'!$A:$BH,57,FALSE)+VLOOKUP(B102,'[1]TERMELŐ_11.30.'!$A:$BH,58,FALSE)+VLOOKUP(B102,'[1]TERMELŐ_11.30.'!$A:$BH,59,FALSE)+VLOOKUP(B102,'[1]TERMELŐ_11.30.'!$A:$BH,60,FALSE)</f>
        <v>0</v>
      </c>
      <c r="AA102" s="14" t="str">
        <f>IF(VLOOKUP(B102,'[1]TERMELŐ_11.30.'!A:AZ,51,FALSE)="","",VLOOKUP(B102,'[1]TERMELŐ_11.30.'!A:AZ,51,FALSE))</f>
        <v/>
      </c>
      <c r="AB102" s="14" t="str">
        <f>IF(VLOOKUP(B102,'[1]TERMELŐ_11.30.'!A:AZ,52,FALSE)="","",VLOOKUP(B102,'[1]TERMELŐ_11.30.'!A:AZ,52,FALSE))</f>
        <v/>
      </c>
    </row>
    <row r="103" spans="1:28" x14ac:dyDescent="0.3">
      <c r="A103" s="10" t="str">
        <f>VLOOKUP(VLOOKUP(B103,'[1]TERMELŐ_11.30.'!A:F,6,FALSE),'[1]publikáció segéd tábla'!$A$1:$B$7,2,FALSE)</f>
        <v xml:space="preserve">OPUS TITÁSZ Zrt. </v>
      </c>
      <c r="B103" s="10" t="s">
        <v>69</v>
      </c>
      <c r="C103" s="11">
        <f>+SUMIFS('[1]TERMELŐ_11.30.'!$H:$H,'[1]TERMELŐ_11.30.'!$A:$A,[1]publikáció!$B103,'[1]TERMELŐ_11.30.'!$L:$L,[1]publikáció!C$4)</f>
        <v>0.5</v>
      </c>
      <c r="D103" s="11">
        <f>+SUMIFS('[1]TERMELŐ_11.30.'!$H:$H,'[1]TERMELŐ_11.30.'!$A:$A,[1]publikáció!$B103,'[1]TERMELŐ_11.30.'!$L:$L,[1]publikáció!D$4)</f>
        <v>0</v>
      </c>
      <c r="E103" s="11">
        <f>+SUMIFS('[1]TERMELŐ_11.30.'!$H:$H,'[1]TERMELŐ_11.30.'!$A:$A,[1]publikáció!$B103,'[1]TERMELŐ_11.30.'!$L:$L,[1]publikáció!E$4)</f>
        <v>0</v>
      </c>
      <c r="F103" s="11">
        <f>+SUMIFS('[1]TERMELŐ_11.30.'!$H:$H,'[1]TERMELŐ_11.30.'!$A:$A,[1]publikáció!$B103,'[1]TERMELŐ_11.30.'!$L:$L,[1]publikáció!F$4)</f>
        <v>0</v>
      </c>
      <c r="G103" s="11">
        <f>+SUMIFS('[1]TERMELŐ_11.30.'!$H:$H,'[1]TERMELŐ_11.30.'!$A:$A,[1]publikáció!$B103,'[1]TERMELŐ_11.30.'!$L:$L,[1]publikáció!G$4)</f>
        <v>0</v>
      </c>
      <c r="H103" s="11">
        <f>+SUMIFS('[1]TERMELŐ_11.30.'!$H:$H,'[1]TERMELŐ_11.30.'!$A:$A,[1]publikáció!$B103,'[1]TERMELŐ_11.30.'!$L:$L,[1]publikáció!H$4)</f>
        <v>0</v>
      </c>
      <c r="I103" s="11">
        <f>+SUMIFS('[1]TERMELŐ_11.30.'!$H:$H,'[1]TERMELŐ_11.30.'!$A:$A,[1]publikáció!$B103,'[1]TERMELŐ_11.30.'!$L:$L,[1]publikáció!I$4)</f>
        <v>0</v>
      </c>
      <c r="J103" s="11">
        <f>+SUMIFS('[1]TERMELŐ_11.30.'!$H:$H,'[1]TERMELŐ_11.30.'!$A:$A,[1]publikáció!$B103,'[1]TERMELŐ_11.30.'!$L:$L,[1]publikáció!J$4)</f>
        <v>0</v>
      </c>
      <c r="K103" s="11" t="str">
        <f>+IF(VLOOKUP(B103,'[1]TERMELŐ_11.30.'!A:U,21,FALSE)="igen","Technológia módosítás",IF(VLOOKUP(B103,'[1]TERMELŐ_11.30.'!A:U,20,FALSE)&lt;&gt;"nem","Ismétlő","Új igény"))</f>
        <v>Új igény</v>
      </c>
      <c r="L103" s="12">
        <f>+_xlfn.MAXIFS('[1]TERMELŐ_11.30.'!$P:$P,'[1]TERMELŐ_11.30.'!$A:$A,[1]publikáció!$B103)</f>
        <v>0.5</v>
      </c>
      <c r="M103" s="12">
        <f>+_xlfn.MAXIFS('[1]TERMELŐ_11.30.'!$Q:$Q,'[1]TERMELŐ_11.30.'!$A:$A,[1]publikáció!$B103)</f>
        <v>0.01</v>
      </c>
      <c r="N103" s="10" t="str">
        <f>+IF(VLOOKUP(B103,'[1]TERMELŐ_11.30.'!A:G,7,FALSE)="","",VLOOKUP(B103,'[1]TERMELŐ_11.30.'!A:G,7,FALSE))</f>
        <v>Nyíregyháza Simai út</v>
      </c>
      <c r="O103" s="10">
        <f>+VLOOKUP(B103,'[1]TERMELŐ_11.30.'!A:I,9,FALSE)</f>
        <v>22</v>
      </c>
      <c r="P103" s="10" t="str">
        <f>+IF(OR(VLOOKUP(B103,'[1]TERMELŐ_11.30.'!A:D,4,FALSE)="elutasított",(VLOOKUP(B103,'[1]TERMELŐ_11.30.'!A:D,4,FALSE)="kiesett")),"igen","nem")</f>
        <v>igen</v>
      </c>
      <c r="Q103" s="10" t="str">
        <f>+_xlfn.IFNA(VLOOKUP(IF(VLOOKUP(B103,'[1]TERMELŐ_11.30.'!A:BQ,69,FALSE)="","",VLOOKUP(B103,'[1]TERMELŐ_11.30.'!A:BQ,69,FALSE)),'[1]publikáció segéd tábla'!$D$1:$E$16,2,FALSE),"")</f>
        <v>54/2024 kormány rendelet</v>
      </c>
      <c r="R103" s="10" t="str">
        <f>IF(VLOOKUP(B103,'[1]TERMELŐ_11.30.'!A:AT,46,FALSE)="","",VLOOKUP(B103,'[1]TERMELŐ_11.30.'!A:AT,46,FALSE))</f>
        <v/>
      </c>
      <c r="S103" s="10"/>
      <c r="T103" s="13">
        <f>+VLOOKUP(B103,'[1]TERMELŐ_11.30.'!$A:$AR,37,FALSE)</f>
        <v>0</v>
      </c>
      <c r="U103" s="13">
        <f>+VLOOKUP(B103,'[1]TERMELŐ_11.30.'!$A:$AR,38,FALSE)+VLOOKUP(B103,'[1]TERMELŐ_11.30.'!$A:$AR,39,FALSE)+VLOOKUP(B103,'[1]TERMELŐ_11.30.'!$A:$AR,40,FALSE)+VLOOKUP(B103,'[1]TERMELŐ_11.30.'!$A:$AR,41,FALSE)+VLOOKUP(B103,'[1]TERMELŐ_11.30.'!$A:$AR,42,FALSE)+VLOOKUP(B103,'[1]TERMELŐ_11.30.'!$A:$AR,43,FALSE)+VLOOKUP(B103,'[1]TERMELŐ_11.30.'!$A:$AR,44,FALSE)</f>
        <v>0</v>
      </c>
      <c r="V103" s="14" t="str">
        <f>+IF(VLOOKUP(B103,'[1]TERMELŐ_11.30.'!A:AS,45,FALSE)="","",VLOOKUP(B103,'[1]TERMELŐ_11.30.'!A:AS,45,FALSE))</f>
        <v/>
      </c>
      <c r="W103" s="14" t="str">
        <f>IF(VLOOKUP(B103,'[1]TERMELŐ_11.30.'!A:AJ,36,FALSE)="","",VLOOKUP(B103,'[1]TERMELŐ_11.30.'!A:AJ,36,FALSE))</f>
        <v/>
      </c>
      <c r="X103" s="10"/>
      <c r="Y103" s="13">
        <f>+VLOOKUP(B103,'[1]TERMELŐ_11.30.'!$A:$BH,53,FALSE)</f>
        <v>0</v>
      </c>
      <c r="Z103" s="13">
        <f>+VLOOKUP(B103,'[1]TERMELŐ_11.30.'!$A:$BH,54,FALSE)+VLOOKUP(B103,'[1]TERMELŐ_11.30.'!$A:$BH,55,FALSE)+VLOOKUP(B103,'[1]TERMELŐ_11.30.'!$A:$BH,56,FALSE)+VLOOKUP(B103,'[1]TERMELŐ_11.30.'!$A:$BH,57,FALSE)+VLOOKUP(B103,'[1]TERMELŐ_11.30.'!$A:$BH,58,FALSE)+VLOOKUP(B103,'[1]TERMELŐ_11.30.'!$A:$BH,59,FALSE)+VLOOKUP(B103,'[1]TERMELŐ_11.30.'!$A:$BH,60,FALSE)</f>
        <v>0</v>
      </c>
      <c r="AA103" s="14" t="str">
        <f>IF(VLOOKUP(B103,'[1]TERMELŐ_11.30.'!A:AZ,51,FALSE)="","",VLOOKUP(B103,'[1]TERMELŐ_11.30.'!A:AZ,51,FALSE))</f>
        <v/>
      </c>
      <c r="AB103" s="14" t="str">
        <f>IF(VLOOKUP(B103,'[1]TERMELŐ_11.30.'!A:AZ,52,FALSE)="","",VLOOKUP(B103,'[1]TERMELŐ_11.30.'!A:AZ,52,FALSE))</f>
        <v/>
      </c>
    </row>
    <row r="104" spans="1:28" x14ac:dyDescent="0.3">
      <c r="A104" s="10" t="str">
        <f>VLOOKUP(VLOOKUP(B104,'[1]TERMELŐ_11.30.'!A:F,6,FALSE),'[1]publikáció segéd tábla'!$A$1:$B$7,2,FALSE)</f>
        <v xml:space="preserve">OPUS TITÁSZ Zrt. </v>
      </c>
      <c r="B104" s="10" t="s">
        <v>70</v>
      </c>
      <c r="C104" s="11">
        <f>+SUMIFS('[1]TERMELŐ_11.30.'!$H:$H,'[1]TERMELŐ_11.30.'!$A:$A,[1]publikáció!$B104,'[1]TERMELŐ_11.30.'!$L:$L,[1]publikáció!C$4)</f>
        <v>0.5</v>
      </c>
      <c r="D104" s="11">
        <f>+SUMIFS('[1]TERMELŐ_11.30.'!$H:$H,'[1]TERMELŐ_11.30.'!$A:$A,[1]publikáció!$B104,'[1]TERMELŐ_11.30.'!$L:$L,[1]publikáció!D$4)</f>
        <v>0</v>
      </c>
      <c r="E104" s="11">
        <f>+SUMIFS('[1]TERMELŐ_11.30.'!$H:$H,'[1]TERMELŐ_11.30.'!$A:$A,[1]publikáció!$B104,'[1]TERMELŐ_11.30.'!$L:$L,[1]publikáció!E$4)</f>
        <v>0.2</v>
      </c>
      <c r="F104" s="11">
        <f>+SUMIFS('[1]TERMELŐ_11.30.'!$H:$H,'[1]TERMELŐ_11.30.'!$A:$A,[1]publikáció!$B104,'[1]TERMELŐ_11.30.'!$L:$L,[1]publikáció!F$4)</f>
        <v>0</v>
      </c>
      <c r="G104" s="11">
        <f>+SUMIFS('[1]TERMELŐ_11.30.'!$H:$H,'[1]TERMELŐ_11.30.'!$A:$A,[1]publikáció!$B104,'[1]TERMELŐ_11.30.'!$L:$L,[1]publikáció!G$4)</f>
        <v>0</v>
      </c>
      <c r="H104" s="11">
        <f>+SUMIFS('[1]TERMELŐ_11.30.'!$H:$H,'[1]TERMELŐ_11.30.'!$A:$A,[1]publikáció!$B104,'[1]TERMELŐ_11.30.'!$L:$L,[1]publikáció!H$4)</f>
        <v>0</v>
      </c>
      <c r="I104" s="11">
        <f>+SUMIFS('[1]TERMELŐ_11.30.'!$H:$H,'[1]TERMELŐ_11.30.'!$A:$A,[1]publikáció!$B104,'[1]TERMELŐ_11.30.'!$L:$L,[1]publikáció!I$4)</f>
        <v>0</v>
      </c>
      <c r="J104" s="11">
        <f>+SUMIFS('[1]TERMELŐ_11.30.'!$H:$H,'[1]TERMELŐ_11.30.'!$A:$A,[1]publikáció!$B104,'[1]TERMELŐ_11.30.'!$L:$L,[1]publikáció!J$4)</f>
        <v>0</v>
      </c>
      <c r="K104" s="11" t="str">
        <f>+IF(VLOOKUP(B104,'[1]TERMELŐ_11.30.'!A:U,21,FALSE)="igen","Technológia módosítás",IF(VLOOKUP(B104,'[1]TERMELŐ_11.30.'!A:U,20,FALSE)&lt;&gt;"nem","Ismétlő","Új igény"))</f>
        <v>Új igény</v>
      </c>
      <c r="L104" s="12">
        <f>+_xlfn.MAXIFS('[1]TERMELŐ_11.30.'!$P:$P,'[1]TERMELŐ_11.30.'!$A:$A,[1]publikáció!$B104)</f>
        <v>0.5</v>
      </c>
      <c r="M104" s="12">
        <f>+_xlfn.MAXIFS('[1]TERMELŐ_11.30.'!$Q:$Q,'[1]TERMELŐ_11.30.'!$A:$A,[1]publikáció!$B104)</f>
        <v>0.01</v>
      </c>
      <c r="N104" s="10" t="str">
        <f>+IF(VLOOKUP(B104,'[1]TERMELŐ_11.30.'!A:G,7,FALSE)="","",VLOOKUP(B104,'[1]TERMELŐ_11.30.'!A:G,7,FALSE))</f>
        <v>Nyíregyháza Simai út</v>
      </c>
      <c r="O104" s="10">
        <f>+VLOOKUP(B104,'[1]TERMELŐ_11.30.'!A:I,9,FALSE)</f>
        <v>22</v>
      </c>
      <c r="P104" s="10" t="str">
        <f>+IF(OR(VLOOKUP(B104,'[1]TERMELŐ_11.30.'!A:D,4,FALSE)="elutasított",(VLOOKUP(B104,'[1]TERMELŐ_11.30.'!A:D,4,FALSE)="kiesett")),"igen","nem")</f>
        <v>igen</v>
      </c>
      <c r="Q104" s="10" t="str">
        <f>+_xlfn.IFNA(VLOOKUP(IF(VLOOKUP(B104,'[1]TERMELŐ_11.30.'!A:BQ,69,FALSE)="","",VLOOKUP(B104,'[1]TERMELŐ_11.30.'!A:BQ,69,FALSE)),'[1]publikáció segéd tábla'!$D$1:$E$16,2,FALSE),"")</f>
        <v>54/2024 kormány rendelet</v>
      </c>
      <c r="R104" s="10" t="str">
        <f>IF(VLOOKUP(B104,'[1]TERMELŐ_11.30.'!A:AT,46,FALSE)="","",VLOOKUP(B104,'[1]TERMELŐ_11.30.'!A:AT,46,FALSE))</f>
        <v/>
      </c>
      <c r="S104" s="10"/>
      <c r="T104" s="13">
        <f>+VLOOKUP(B104,'[1]TERMELŐ_11.30.'!$A:$AR,37,FALSE)</f>
        <v>0</v>
      </c>
      <c r="U104" s="13">
        <f>+VLOOKUP(B104,'[1]TERMELŐ_11.30.'!$A:$AR,38,FALSE)+VLOOKUP(B104,'[1]TERMELŐ_11.30.'!$A:$AR,39,FALSE)+VLOOKUP(B104,'[1]TERMELŐ_11.30.'!$A:$AR,40,FALSE)+VLOOKUP(B104,'[1]TERMELŐ_11.30.'!$A:$AR,41,FALSE)+VLOOKUP(B104,'[1]TERMELŐ_11.30.'!$A:$AR,42,FALSE)+VLOOKUP(B104,'[1]TERMELŐ_11.30.'!$A:$AR,43,FALSE)+VLOOKUP(B104,'[1]TERMELŐ_11.30.'!$A:$AR,44,FALSE)</f>
        <v>0</v>
      </c>
      <c r="V104" s="14" t="str">
        <f>+IF(VLOOKUP(B104,'[1]TERMELŐ_11.30.'!A:AS,45,FALSE)="","",VLOOKUP(B104,'[1]TERMELŐ_11.30.'!A:AS,45,FALSE))</f>
        <v/>
      </c>
      <c r="W104" s="14" t="str">
        <f>IF(VLOOKUP(B104,'[1]TERMELŐ_11.30.'!A:AJ,36,FALSE)="","",VLOOKUP(B104,'[1]TERMELŐ_11.30.'!A:AJ,36,FALSE))</f>
        <v/>
      </c>
      <c r="X104" s="10"/>
      <c r="Y104" s="13">
        <f>+VLOOKUP(B104,'[1]TERMELŐ_11.30.'!$A:$BH,53,FALSE)</f>
        <v>0</v>
      </c>
      <c r="Z104" s="13">
        <f>+VLOOKUP(B104,'[1]TERMELŐ_11.30.'!$A:$BH,54,FALSE)+VLOOKUP(B104,'[1]TERMELŐ_11.30.'!$A:$BH,55,FALSE)+VLOOKUP(B104,'[1]TERMELŐ_11.30.'!$A:$BH,56,FALSE)+VLOOKUP(B104,'[1]TERMELŐ_11.30.'!$A:$BH,57,FALSE)+VLOOKUP(B104,'[1]TERMELŐ_11.30.'!$A:$BH,58,FALSE)+VLOOKUP(B104,'[1]TERMELŐ_11.30.'!$A:$BH,59,FALSE)+VLOOKUP(B104,'[1]TERMELŐ_11.30.'!$A:$BH,60,FALSE)</f>
        <v>0</v>
      </c>
      <c r="AA104" s="14" t="str">
        <f>IF(VLOOKUP(B104,'[1]TERMELŐ_11.30.'!A:AZ,51,FALSE)="","",VLOOKUP(B104,'[1]TERMELŐ_11.30.'!A:AZ,51,FALSE))</f>
        <v/>
      </c>
      <c r="AB104" s="14" t="str">
        <f>IF(VLOOKUP(B104,'[1]TERMELŐ_11.30.'!A:AZ,52,FALSE)="","",VLOOKUP(B104,'[1]TERMELŐ_11.30.'!A:AZ,52,FALSE))</f>
        <v/>
      </c>
    </row>
    <row r="105" spans="1:28" x14ac:dyDescent="0.3">
      <c r="A105" s="10" t="str">
        <f>VLOOKUP(VLOOKUP(B105,'[1]TERMELŐ_11.30.'!A:F,6,FALSE),'[1]publikáció segéd tábla'!$A$1:$B$7,2,FALSE)</f>
        <v xml:space="preserve">OPUS TITÁSZ Zrt. </v>
      </c>
      <c r="B105" s="10" t="s">
        <v>71</v>
      </c>
      <c r="C105" s="11">
        <f>+SUMIFS('[1]TERMELŐ_11.30.'!$H:$H,'[1]TERMELŐ_11.30.'!$A:$A,[1]publikáció!$B105,'[1]TERMELŐ_11.30.'!$L:$L,[1]publikáció!C$4)</f>
        <v>2</v>
      </c>
      <c r="D105" s="11">
        <f>+SUMIFS('[1]TERMELŐ_11.30.'!$H:$H,'[1]TERMELŐ_11.30.'!$A:$A,[1]publikáció!$B105,'[1]TERMELŐ_11.30.'!$L:$L,[1]publikáció!D$4)</f>
        <v>0</v>
      </c>
      <c r="E105" s="11">
        <f>+SUMIFS('[1]TERMELŐ_11.30.'!$H:$H,'[1]TERMELŐ_11.30.'!$A:$A,[1]publikáció!$B105,'[1]TERMELŐ_11.30.'!$L:$L,[1]publikáció!E$4)</f>
        <v>0.7</v>
      </c>
      <c r="F105" s="11">
        <f>+SUMIFS('[1]TERMELŐ_11.30.'!$H:$H,'[1]TERMELŐ_11.30.'!$A:$A,[1]publikáció!$B105,'[1]TERMELŐ_11.30.'!$L:$L,[1]publikáció!F$4)</f>
        <v>0</v>
      </c>
      <c r="G105" s="11">
        <f>+SUMIFS('[1]TERMELŐ_11.30.'!$H:$H,'[1]TERMELŐ_11.30.'!$A:$A,[1]publikáció!$B105,'[1]TERMELŐ_11.30.'!$L:$L,[1]publikáció!G$4)</f>
        <v>0</v>
      </c>
      <c r="H105" s="11">
        <f>+SUMIFS('[1]TERMELŐ_11.30.'!$H:$H,'[1]TERMELŐ_11.30.'!$A:$A,[1]publikáció!$B105,'[1]TERMELŐ_11.30.'!$L:$L,[1]publikáció!H$4)</f>
        <v>0</v>
      </c>
      <c r="I105" s="11">
        <f>+SUMIFS('[1]TERMELŐ_11.30.'!$H:$H,'[1]TERMELŐ_11.30.'!$A:$A,[1]publikáció!$B105,'[1]TERMELŐ_11.30.'!$L:$L,[1]publikáció!I$4)</f>
        <v>0</v>
      </c>
      <c r="J105" s="11">
        <f>+SUMIFS('[1]TERMELŐ_11.30.'!$H:$H,'[1]TERMELŐ_11.30.'!$A:$A,[1]publikáció!$B105,'[1]TERMELŐ_11.30.'!$L:$L,[1]publikáció!J$4)</f>
        <v>0</v>
      </c>
      <c r="K105" s="11" t="str">
        <f>+IF(VLOOKUP(B105,'[1]TERMELŐ_11.30.'!A:U,21,FALSE)="igen","Technológia módosítás",IF(VLOOKUP(B105,'[1]TERMELŐ_11.30.'!A:U,20,FALSE)&lt;&gt;"nem","Ismétlő","Új igény"))</f>
        <v>Új igény</v>
      </c>
      <c r="L105" s="12">
        <f>+_xlfn.MAXIFS('[1]TERMELŐ_11.30.'!$P:$P,'[1]TERMELŐ_11.30.'!$A:$A,[1]publikáció!$B105)</f>
        <v>2</v>
      </c>
      <c r="M105" s="12">
        <f>+_xlfn.MAXIFS('[1]TERMELŐ_11.30.'!$Q:$Q,'[1]TERMELŐ_11.30.'!$A:$A,[1]publikáció!$B105)</f>
        <v>0.01</v>
      </c>
      <c r="N105" s="10" t="str">
        <f>+IF(VLOOKUP(B105,'[1]TERMELŐ_11.30.'!A:G,7,FALSE)="","",VLOOKUP(B105,'[1]TERMELŐ_11.30.'!A:G,7,FALSE))</f>
        <v>Kisvárda TITÁSZ</v>
      </c>
      <c r="O105" s="10">
        <f>+VLOOKUP(B105,'[1]TERMELŐ_11.30.'!A:I,9,FALSE)</f>
        <v>22</v>
      </c>
      <c r="P105" s="10" t="str">
        <f>+IF(OR(VLOOKUP(B105,'[1]TERMELŐ_11.30.'!A:D,4,FALSE)="elutasított",(VLOOKUP(B105,'[1]TERMELŐ_11.30.'!A:D,4,FALSE)="kiesett")),"igen","nem")</f>
        <v>igen</v>
      </c>
      <c r="Q105" s="10" t="str">
        <f>+_xlfn.IFNA(VLOOKUP(IF(VLOOKUP(B105,'[1]TERMELŐ_11.30.'!A:BQ,69,FALSE)="","",VLOOKUP(B105,'[1]TERMELŐ_11.30.'!A:BQ,69,FALSE)),'[1]publikáció segéd tábla'!$D$1:$E$16,2,FALSE),"")</f>
        <v>54/2024 kormány rendelet</v>
      </c>
      <c r="R105" s="10" t="str">
        <f>IF(VLOOKUP(B105,'[1]TERMELŐ_11.30.'!A:AT,46,FALSE)="","",VLOOKUP(B105,'[1]TERMELŐ_11.30.'!A:AT,46,FALSE))</f>
        <v/>
      </c>
      <c r="S105" s="10"/>
      <c r="T105" s="13">
        <f>+VLOOKUP(B105,'[1]TERMELŐ_11.30.'!$A:$AR,37,FALSE)</f>
        <v>0</v>
      </c>
      <c r="U105" s="13">
        <f>+VLOOKUP(B105,'[1]TERMELŐ_11.30.'!$A:$AR,38,FALSE)+VLOOKUP(B105,'[1]TERMELŐ_11.30.'!$A:$AR,39,FALSE)+VLOOKUP(B105,'[1]TERMELŐ_11.30.'!$A:$AR,40,FALSE)+VLOOKUP(B105,'[1]TERMELŐ_11.30.'!$A:$AR,41,FALSE)+VLOOKUP(B105,'[1]TERMELŐ_11.30.'!$A:$AR,42,FALSE)+VLOOKUP(B105,'[1]TERMELŐ_11.30.'!$A:$AR,43,FALSE)+VLOOKUP(B105,'[1]TERMELŐ_11.30.'!$A:$AR,44,FALSE)</f>
        <v>0</v>
      </c>
      <c r="V105" s="14" t="str">
        <f>+IF(VLOOKUP(B105,'[1]TERMELŐ_11.30.'!A:AS,45,FALSE)="","",VLOOKUP(B105,'[1]TERMELŐ_11.30.'!A:AS,45,FALSE))</f>
        <v/>
      </c>
      <c r="W105" s="14" t="str">
        <f>IF(VLOOKUP(B105,'[1]TERMELŐ_11.30.'!A:AJ,36,FALSE)="","",VLOOKUP(B105,'[1]TERMELŐ_11.30.'!A:AJ,36,FALSE))</f>
        <v/>
      </c>
      <c r="X105" s="10"/>
      <c r="Y105" s="13">
        <f>+VLOOKUP(B105,'[1]TERMELŐ_11.30.'!$A:$BH,53,FALSE)</f>
        <v>0</v>
      </c>
      <c r="Z105" s="13">
        <f>+VLOOKUP(B105,'[1]TERMELŐ_11.30.'!$A:$BH,54,FALSE)+VLOOKUP(B105,'[1]TERMELŐ_11.30.'!$A:$BH,55,FALSE)+VLOOKUP(B105,'[1]TERMELŐ_11.30.'!$A:$BH,56,FALSE)+VLOOKUP(B105,'[1]TERMELŐ_11.30.'!$A:$BH,57,FALSE)+VLOOKUP(B105,'[1]TERMELŐ_11.30.'!$A:$BH,58,FALSE)+VLOOKUP(B105,'[1]TERMELŐ_11.30.'!$A:$BH,59,FALSE)+VLOOKUP(B105,'[1]TERMELŐ_11.30.'!$A:$BH,60,FALSE)</f>
        <v>0</v>
      </c>
      <c r="AA105" s="14" t="str">
        <f>IF(VLOOKUP(B105,'[1]TERMELŐ_11.30.'!A:AZ,51,FALSE)="","",VLOOKUP(B105,'[1]TERMELŐ_11.30.'!A:AZ,51,FALSE))</f>
        <v/>
      </c>
      <c r="AB105" s="14" t="str">
        <f>IF(VLOOKUP(B105,'[1]TERMELŐ_11.30.'!A:AZ,52,FALSE)="","",VLOOKUP(B105,'[1]TERMELŐ_11.30.'!A:AZ,52,FALSE))</f>
        <v/>
      </c>
    </row>
    <row r="106" spans="1:28" x14ac:dyDescent="0.3">
      <c r="A106" s="10" t="str">
        <f>VLOOKUP(VLOOKUP(B106,'[1]TERMELŐ_11.30.'!A:F,6,FALSE),'[1]publikáció segéd tábla'!$A$1:$B$7,2,FALSE)</f>
        <v xml:space="preserve">OPUS TITÁSZ Zrt. </v>
      </c>
      <c r="B106" s="10" t="s">
        <v>72</v>
      </c>
      <c r="C106" s="11">
        <f>+SUMIFS('[1]TERMELŐ_11.30.'!$H:$H,'[1]TERMELŐ_11.30.'!$A:$A,[1]publikáció!$B106,'[1]TERMELŐ_11.30.'!$L:$L,[1]publikáció!C$4)</f>
        <v>0.96</v>
      </c>
      <c r="D106" s="11">
        <f>+SUMIFS('[1]TERMELŐ_11.30.'!$H:$H,'[1]TERMELŐ_11.30.'!$A:$A,[1]publikáció!$B106,'[1]TERMELŐ_11.30.'!$L:$L,[1]publikáció!D$4)</f>
        <v>0</v>
      </c>
      <c r="E106" s="11">
        <f>+SUMIFS('[1]TERMELŐ_11.30.'!$H:$H,'[1]TERMELŐ_11.30.'!$A:$A,[1]publikáció!$B106,'[1]TERMELŐ_11.30.'!$L:$L,[1]publikáció!E$4)</f>
        <v>0</v>
      </c>
      <c r="F106" s="11">
        <f>+SUMIFS('[1]TERMELŐ_11.30.'!$H:$H,'[1]TERMELŐ_11.30.'!$A:$A,[1]publikáció!$B106,'[1]TERMELŐ_11.30.'!$L:$L,[1]publikáció!F$4)</f>
        <v>0</v>
      </c>
      <c r="G106" s="11">
        <f>+SUMIFS('[1]TERMELŐ_11.30.'!$H:$H,'[1]TERMELŐ_11.30.'!$A:$A,[1]publikáció!$B106,'[1]TERMELŐ_11.30.'!$L:$L,[1]publikáció!G$4)</f>
        <v>0</v>
      </c>
      <c r="H106" s="11">
        <f>+SUMIFS('[1]TERMELŐ_11.30.'!$H:$H,'[1]TERMELŐ_11.30.'!$A:$A,[1]publikáció!$B106,'[1]TERMELŐ_11.30.'!$L:$L,[1]publikáció!H$4)</f>
        <v>0</v>
      </c>
      <c r="I106" s="11">
        <f>+SUMIFS('[1]TERMELŐ_11.30.'!$H:$H,'[1]TERMELŐ_11.30.'!$A:$A,[1]publikáció!$B106,'[1]TERMELŐ_11.30.'!$L:$L,[1]publikáció!I$4)</f>
        <v>0</v>
      </c>
      <c r="J106" s="11">
        <f>+SUMIFS('[1]TERMELŐ_11.30.'!$H:$H,'[1]TERMELŐ_11.30.'!$A:$A,[1]publikáció!$B106,'[1]TERMELŐ_11.30.'!$L:$L,[1]publikáció!J$4)</f>
        <v>0</v>
      </c>
      <c r="K106" s="11" t="str">
        <f>+IF(VLOOKUP(B106,'[1]TERMELŐ_11.30.'!A:U,21,FALSE)="igen","Technológia módosítás",IF(VLOOKUP(B106,'[1]TERMELŐ_11.30.'!A:U,20,FALSE)&lt;&gt;"nem","Ismétlő","Új igény"))</f>
        <v>Ismétlő</v>
      </c>
      <c r="L106" s="12">
        <f>+_xlfn.MAXIFS('[1]TERMELŐ_11.30.'!$P:$P,'[1]TERMELŐ_11.30.'!$A:$A,[1]publikáció!$B106)</f>
        <v>0.96</v>
      </c>
      <c r="M106" s="12">
        <f>+_xlfn.MAXIFS('[1]TERMELŐ_11.30.'!$Q:$Q,'[1]TERMELŐ_11.30.'!$A:$A,[1]publikáció!$B106)</f>
        <v>0</v>
      </c>
      <c r="N106" s="10" t="str">
        <f>+IF(VLOOKUP(B106,'[1]TERMELŐ_11.30.'!A:G,7,FALSE)="","",VLOOKUP(B106,'[1]TERMELŐ_11.30.'!A:G,7,FALSE))</f>
        <v>Mátészalka</v>
      </c>
      <c r="O106" s="10">
        <f>+VLOOKUP(B106,'[1]TERMELŐ_11.30.'!A:I,9,FALSE)</f>
        <v>22</v>
      </c>
      <c r="P106" s="10" t="str">
        <f>+IF(OR(VLOOKUP(B106,'[1]TERMELŐ_11.30.'!A:D,4,FALSE)="elutasított",(VLOOKUP(B106,'[1]TERMELŐ_11.30.'!A:D,4,FALSE)="kiesett")),"igen","nem")</f>
        <v>nem</v>
      </c>
      <c r="Q106" s="10" t="str">
        <f>+_xlfn.IFNA(VLOOKUP(IF(VLOOKUP(B106,'[1]TERMELŐ_11.30.'!A:BQ,69,FALSE)="","",VLOOKUP(B106,'[1]TERMELŐ_11.30.'!A:BQ,69,FALSE)),'[1]publikáció segéd tábla'!$D$1:$E$16,2,FALSE),"")</f>
        <v/>
      </c>
      <c r="R106" s="10" t="str">
        <f>IF(VLOOKUP(B106,'[1]TERMELŐ_11.30.'!A:AT,46,FALSE)="","",VLOOKUP(B106,'[1]TERMELŐ_11.30.'!A:AT,46,FALSE))</f>
        <v>igen</v>
      </c>
      <c r="S106" s="10"/>
      <c r="T106" s="13">
        <f>+VLOOKUP(B106,'[1]TERMELŐ_11.30.'!$A:$AR,37,FALSE)</f>
        <v>10.9</v>
      </c>
      <c r="U106" s="13">
        <f>+VLOOKUP(B106,'[1]TERMELŐ_11.30.'!$A:$AR,38,FALSE)+VLOOKUP(B106,'[1]TERMELŐ_11.30.'!$A:$AR,39,FALSE)+VLOOKUP(B106,'[1]TERMELŐ_11.30.'!$A:$AR,40,FALSE)+VLOOKUP(B106,'[1]TERMELŐ_11.30.'!$A:$AR,41,FALSE)+VLOOKUP(B106,'[1]TERMELŐ_11.30.'!$A:$AR,42,FALSE)+VLOOKUP(B106,'[1]TERMELŐ_11.30.'!$A:$AR,43,FALSE)+VLOOKUP(B106,'[1]TERMELŐ_11.30.'!$A:$AR,44,FALSE)</f>
        <v>0</v>
      </c>
      <c r="V106" s="14">
        <f>+IF(VLOOKUP(B106,'[1]TERMELŐ_11.30.'!A:AS,45,FALSE)="","",VLOOKUP(B106,'[1]TERMELŐ_11.30.'!A:AS,45,FALSE))</f>
        <v>47848</v>
      </c>
      <c r="W106" s="14" t="str">
        <f>IF(VLOOKUP(B106,'[1]TERMELŐ_11.30.'!A:AJ,36,FALSE)="","",VLOOKUP(B106,'[1]TERMELŐ_11.30.'!A:AJ,36,FALSE))</f>
        <v/>
      </c>
      <c r="X106" s="10"/>
      <c r="Y106" s="13">
        <f>+VLOOKUP(B106,'[1]TERMELŐ_11.30.'!$A:$BH,53,FALSE)</f>
        <v>10.9</v>
      </c>
      <c r="Z106" s="13">
        <f>+VLOOKUP(B106,'[1]TERMELŐ_11.30.'!$A:$BH,54,FALSE)+VLOOKUP(B106,'[1]TERMELŐ_11.30.'!$A:$BH,55,FALSE)+VLOOKUP(B106,'[1]TERMELŐ_11.30.'!$A:$BH,56,FALSE)+VLOOKUP(B106,'[1]TERMELŐ_11.30.'!$A:$BH,57,FALSE)+VLOOKUP(B106,'[1]TERMELŐ_11.30.'!$A:$BH,58,FALSE)+VLOOKUP(B106,'[1]TERMELŐ_11.30.'!$A:$BH,59,FALSE)+VLOOKUP(B106,'[1]TERMELŐ_11.30.'!$A:$BH,60,FALSE)</f>
        <v>0</v>
      </c>
      <c r="AA106" s="14">
        <f>IF(VLOOKUP(B106,'[1]TERMELŐ_11.30.'!A:AZ,51,FALSE)="","",VLOOKUP(B106,'[1]TERMELŐ_11.30.'!A:AZ,51,FALSE))</f>
        <v>47848</v>
      </c>
      <c r="AB106" s="14" t="str">
        <f>IF(VLOOKUP(B106,'[1]TERMELŐ_11.30.'!A:AZ,52,FALSE)="","",VLOOKUP(B106,'[1]TERMELŐ_11.30.'!A:AZ,52,FALSE))</f>
        <v>-</v>
      </c>
    </row>
    <row r="107" spans="1:28" x14ac:dyDescent="0.3">
      <c r="A107" s="10" t="str">
        <f>VLOOKUP(VLOOKUP(B107,'[1]TERMELŐ_11.30.'!A:F,6,FALSE),'[1]publikáció segéd tábla'!$A$1:$B$7,2,FALSE)</f>
        <v xml:space="preserve">OPUS TITÁSZ Zrt. </v>
      </c>
      <c r="B107" s="10" t="s">
        <v>73</v>
      </c>
      <c r="C107" s="11">
        <f>+SUMIFS('[1]TERMELŐ_11.30.'!$H:$H,'[1]TERMELŐ_11.30.'!$A:$A,[1]publikáció!$B107,'[1]TERMELŐ_11.30.'!$L:$L,[1]publikáció!C$4)</f>
        <v>0.96</v>
      </c>
      <c r="D107" s="11">
        <f>+SUMIFS('[1]TERMELŐ_11.30.'!$H:$H,'[1]TERMELŐ_11.30.'!$A:$A,[1]publikáció!$B107,'[1]TERMELŐ_11.30.'!$L:$L,[1]publikáció!D$4)</f>
        <v>0</v>
      </c>
      <c r="E107" s="11">
        <f>+SUMIFS('[1]TERMELŐ_11.30.'!$H:$H,'[1]TERMELŐ_11.30.'!$A:$A,[1]publikáció!$B107,'[1]TERMELŐ_11.30.'!$L:$L,[1]publikáció!E$4)</f>
        <v>0</v>
      </c>
      <c r="F107" s="11">
        <f>+SUMIFS('[1]TERMELŐ_11.30.'!$H:$H,'[1]TERMELŐ_11.30.'!$A:$A,[1]publikáció!$B107,'[1]TERMELŐ_11.30.'!$L:$L,[1]publikáció!F$4)</f>
        <v>0</v>
      </c>
      <c r="G107" s="11">
        <f>+SUMIFS('[1]TERMELŐ_11.30.'!$H:$H,'[1]TERMELŐ_11.30.'!$A:$A,[1]publikáció!$B107,'[1]TERMELŐ_11.30.'!$L:$L,[1]publikáció!G$4)</f>
        <v>0</v>
      </c>
      <c r="H107" s="11">
        <f>+SUMIFS('[1]TERMELŐ_11.30.'!$H:$H,'[1]TERMELŐ_11.30.'!$A:$A,[1]publikáció!$B107,'[1]TERMELŐ_11.30.'!$L:$L,[1]publikáció!H$4)</f>
        <v>0</v>
      </c>
      <c r="I107" s="11">
        <f>+SUMIFS('[1]TERMELŐ_11.30.'!$H:$H,'[1]TERMELŐ_11.30.'!$A:$A,[1]publikáció!$B107,'[1]TERMELŐ_11.30.'!$L:$L,[1]publikáció!I$4)</f>
        <v>0</v>
      </c>
      <c r="J107" s="11">
        <f>+SUMIFS('[1]TERMELŐ_11.30.'!$H:$H,'[1]TERMELŐ_11.30.'!$A:$A,[1]publikáció!$B107,'[1]TERMELŐ_11.30.'!$L:$L,[1]publikáció!J$4)</f>
        <v>0</v>
      </c>
      <c r="K107" s="11" t="str">
        <f>+IF(VLOOKUP(B107,'[1]TERMELŐ_11.30.'!A:U,21,FALSE)="igen","Technológia módosítás",IF(VLOOKUP(B107,'[1]TERMELŐ_11.30.'!A:U,20,FALSE)&lt;&gt;"nem","Ismétlő","Új igény"))</f>
        <v>Ismétlő</v>
      </c>
      <c r="L107" s="12">
        <f>+_xlfn.MAXIFS('[1]TERMELŐ_11.30.'!$P:$P,'[1]TERMELŐ_11.30.'!$A:$A,[1]publikáció!$B107)</f>
        <v>0.96</v>
      </c>
      <c r="M107" s="12">
        <f>+_xlfn.MAXIFS('[1]TERMELŐ_11.30.'!$Q:$Q,'[1]TERMELŐ_11.30.'!$A:$A,[1]publikáció!$B107)</f>
        <v>0</v>
      </c>
      <c r="N107" s="10" t="str">
        <f>+IF(VLOOKUP(B107,'[1]TERMELŐ_11.30.'!A:G,7,FALSE)="","",VLOOKUP(B107,'[1]TERMELŐ_11.30.'!A:G,7,FALSE))</f>
        <v>Mátészalka</v>
      </c>
      <c r="O107" s="10">
        <f>+VLOOKUP(B107,'[1]TERMELŐ_11.30.'!A:I,9,FALSE)</f>
        <v>22</v>
      </c>
      <c r="P107" s="10" t="str">
        <f>+IF(OR(VLOOKUP(B107,'[1]TERMELŐ_11.30.'!A:D,4,FALSE)="elutasított",(VLOOKUP(B107,'[1]TERMELŐ_11.30.'!A:D,4,FALSE)="kiesett")),"igen","nem")</f>
        <v>nem</v>
      </c>
      <c r="Q107" s="10" t="str">
        <f>+_xlfn.IFNA(VLOOKUP(IF(VLOOKUP(B107,'[1]TERMELŐ_11.30.'!A:BQ,69,FALSE)="","",VLOOKUP(B107,'[1]TERMELŐ_11.30.'!A:BQ,69,FALSE)),'[1]publikáció segéd tábla'!$D$1:$E$16,2,FALSE),"")</f>
        <v/>
      </c>
      <c r="R107" s="10" t="str">
        <f>IF(VLOOKUP(B107,'[1]TERMELŐ_11.30.'!A:AT,46,FALSE)="","",VLOOKUP(B107,'[1]TERMELŐ_11.30.'!A:AT,46,FALSE))</f>
        <v>igen</v>
      </c>
      <c r="S107" s="10"/>
      <c r="T107" s="13">
        <f>+VLOOKUP(B107,'[1]TERMELŐ_11.30.'!$A:$AR,37,FALSE)</f>
        <v>10.9</v>
      </c>
      <c r="U107" s="13">
        <f>+VLOOKUP(B107,'[1]TERMELŐ_11.30.'!$A:$AR,38,FALSE)+VLOOKUP(B107,'[1]TERMELŐ_11.30.'!$A:$AR,39,FALSE)+VLOOKUP(B107,'[1]TERMELŐ_11.30.'!$A:$AR,40,FALSE)+VLOOKUP(B107,'[1]TERMELŐ_11.30.'!$A:$AR,41,FALSE)+VLOOKUP(B107,'[1]TERMELŐ_11.30.'!$A:$AR,42,FALSE)+VLOOKUP(B107,'[1]TERMELŐ_11.30.'!$A:$AR,43,FALSE)+VLOOKUP(B107,'[1]TERMELŐ_11.30.'!$A:$AR,44,FALSE)</f>
        <v>0</v>
      </c>
      <c r="V107" s="14">
        <f>+IF(VLOOKUP(B107,'[1]TERMELŐ_11.30.'!A:AS,45,FALSE)="","",VLOOKUP(B107,'[1]TERMELŐ_11.30.'!A:AS,45,FALSE))</f>
        <v>47848</v>
      </c>
      <c r="W107" s="14" t="str">
        <f>IF(VLOOKUP(B107,'[1]TERMELŐ_11.30.'!A:AJ,36,FALSE)="","",VLOOKUP(B107,'[1]TERMELŐ_11.30.'!A:AJ,36,FALSE))</f>
        <v/>
      </c>
      <c r="X107" s="10"/>
      <c r="Y107" s="13">
        <f>+VLOOKUP(B107,'[1]TERMELŐ_11.30.'!$A:$BH,53,FALSE)</f>
        <v>10.9</v>
      </c>
      <c r="Z107" s="13">
        <f>+VLOOKUP(B107,'[1]TERMELŐ_11.30.'!$A:$BH,54,FALSE)+VLOOKUP(B107,'[1]TERMELŐ_11.30.'!$A:$BH,55,FALSE)+VLOOKUP(B107,'[1]TERMELŐ_11.30.'!$A:$BH,56,FALSE)+VLOOKUP(B107,'[1]TERMELŐ_11.30.'!$A:$BH,57,FALSE)+VLOOKUP(B107,'[1]TERMELŐ_11.30.'!$A:$BH,58,FALSE)+VLOOKUP(B107,'[1]TERMELŐ_11.30.'!$A:$BH,59,FALSE)+VLOOKUP(B107,'[1]TERMELŐ_11.30.'!$A:$BH,60,FALSE)</f>
        <v>0</v>
      </c>
      <c r="AA107" s="14">
        <f>IF(VLOOKUP(B107,'[1]TERMELŐ_11.30.'!A:AZ,51,FALSE)="","",VLOOKUP(B107,'[1]TERMELŐ_11.30.'!A:AZ,51,FALSE))</f>
        <v>47848</v>
      </c>
      <c r="AB107" s="14" t="str">
        <f>IF(VLOOKUP(B107,'[1]TERMELŐ_11.30.'!A:AZ,52,FALSE)="","",VLOOKUP(B107,'[1]TERMELŐ_11.30.'!A:AZ,52,FALSE))</f>
        <v>-</v>
      </c>
    </row>
    <row r="108" spans="1:28" x14ac:dyDescent="0.3">
      <c r="A108" s="10" t="str">
        <f>VLOOKUP(VLOOKUP(B108,'[1]TERMELŐ_11.30.'!A:F,6,FALSE),'[1]publikáció segéd tábla'!$A$1:$B$7,2,FALSE)</f>
        <v xml:space="preserve">OPUS TITÁSZ Zrt. </v>
      </c>
      <c r="B108" s="10" t="s">
        <v>74</v>
      </c>
      <c r="C108" s="11">
        <f>+SUMIFS('[1]TERMELŐ_11.30.'!$H:$H,'[1]TERMELŐ_11.30.'!$A:$A,[1]publikáció!$B108,'[1]TERMELŐ_11.30.'!$L:$L,[1]publikáció!C$4)</f>
        <v>0.96</v>
      </c>
      <c r="D108" s="11">
        <f>+SUMIFS('[1]TERMELŐ_11.30.'!$H:$H,'[1]TERMELŐ_11.30.'!$A:$A,[1]publikáció!$B108,'[1]TERMELŐ_11.30.'!$L:$L,[1]publikáció!D$4)</f>
        <v>0</v>
      </c>
      <c r="E108" s="11">
        <f>+SUMIFS('[1]TERMELŐ_11.30.'!$H:$H,'[1]TERMELŐ_11.30.'!$A:$A,[1]publikáció!$B108,'[1]TERMELŐ_11.30.'!$L:$L,[1]publikáció!E$4)</f>
        <v>0</v>
      </c>
      <c r="F108" s="11">
        <f>+SUMIFS('[1]TERMELŐ_11.30.'!$H:$H,'[1]TERMELŐ_11.30.'!$A:$A,[1]publikáció!$B108,'[1]TERMELŐ_11.30.'!$L:$L,[1]publikáció!F$4)</f>
        <v>0</v>
      </c>
      <c r="G108" s="11">
        <f>+SUMIFS('[1]TERMELŐ_11.30.'!$H:$H,'[1]TERMELŐ_11.30.'!$A:$A,[1]publikáció!$B108,'[1]TERMELŐ_11.30.'!$L:$L,[1]publikáció!G$4)</f>
        <v>0</v>
      </c>
      <c r="H108" s="11">
        <f>+SUMIFS('[1]TERMELŐ_11.30.'!$H:$H,'[1]TERMELŐ_11.30.'!$A:$A,[1]publikáció!$B108,'[1]TERMELŐ_11.30.'!$L:$L,[1]publikáció!H$4)</f>
        <v>0</v>
      </c>
      <c r="I108" s="11">
        <f>+SUMIFS('[1]TERMELŐ_11.30.'!$H:$H,'[1]TERMELŐ_11.30.'!$A:$A,[1]publikáció!$B108,'[1]TERMELŐ_11.30.'!$L:$L,[1]publikáció!I$4)</f>
        <v>0</v>
      </c>
      <c r="J108" s="11">
        <f>+SUMIFS('[1]TERMELŐ_11.30.'!$H:$H,'[1]TERMELŐ_11.30.'!$A:$A,[1]publikáció!$B108,'[1]TERMELŐ_11.30.'!$L:$L,[1]publikáció!J$4)</f>
        <v>0</v>
      </c>
      <c r="K108" s="11" t="str">
        <f>+IF(VLOOKUP(B108,'[1]TERMELŐ_11.30.'!A:U,21,FALSE)="igen","Technológia módosítás",IF(VLOOKUP(B108,'[1]TERMELŐ_11.30.'!A:U,20,FALSE)&lt;&gt;"nem","Ismétlő","Új igény"))</f>
        <v>Ismétlő</v>
      </c>
      <c r="L108" s="12">
        <f>+_xlfn.MAXIFS('[1]TERMELŐ_11.30.'!$P:$P,'[1]TERMELŐ_11.30.'!$A:$A,[1]publikáció!$B108)</f>
        <v>0.96</v>
      </c>
      <c r="M108" s="12">
        <f>+_xlfn.MAXIFS('[1]TERMELŐ_11.30.'!$Q:$Q,'[1]TERMELŐ_11.30.'!$A:$A,[1]publikáció!$B108)</f>
        <v>0</v>
      </c>
      <c r="N108" s="10" t="str">
        <f>+IF(VLOOKUP(B108,'[1]TERMELŐ_11.30.'!A:G,7,FALSE)="","",VLOOKUP(B108,'[1]TERMELŐ_11.30.'!A:G,7,FALSE))</f>
        <v>Mátészalka</v>
      </c>
      <c r="O108" s="10">
        <f>+VLOOKUP(B108,'[1]TERMELŐ_11.30.'!A:I,9,FALSE)</f>
        <v>22</v>
      </c>
      <c r="P108" s="10" t="str">
        <f>+IF(OR(VLOOKUP(B108,'[1]TERMELŐ_11.30.'!A:D,4,FALSE)="elutasított",(VLOOKUP(B108,'[1]TERMELŐ_11.30.'!A:D,4,FALSE)="kiesett")),"igen","nem")</f>
        <v>nem</v>
      </c>
      <c r="Q108" s="10" t="str">
        <f>+_xlfn.IFNA(VLOOKUP(IF(VLOOKUP(B108,'[1]TERMELŐ_11.30.'!A:BQ,69,FALSE)="","",VLOOKUP(B108,'[1]TERMELŐ_11.30.'!A:BQ,69,FALSE)),'[1]publikáció segéd tábla'!$D$1:$E$16,2,FALSE),"")</f>
        <v/>
      </c>
      <c r="R108" s="10" t="str">
        <f>IF(VLOOKUP(B108,'[1]TERMELŐ_11.30.'!A:AT,46,FALSE)="","",VLOOKUP(B108,'[1]TERMELŐ_11.30.'!A:AT,46,FALSE))</f>
        <v>igen</v>
      </c>
      <c r="S108" s="10"/>
      <c r="T108" s="13">
        <f>+VLOOKUP(B108,'[1]TERMELŐ_11.30.'!$A:$AR,37,FALSE)</f>
        <v>10.9</v>
      </c>
      <c r="U108" s="13">
        <f>+VLOOKUP(B108,'[1]TERMELŐ_11.30.'!$A:$AR,38,FALSE)+VLOOKUP(B108,'[1]TERMELŐ_11.30.'!$A:$AR,39,FALSE)+VLOOKUP(B108,'[1]TERMELŐ_11.30.'!$A:$AR,40,FALSE)+VLOOKUP(B108,'[1]TERMELŐ_11.30.'!$A:$AR,41,FALSE)+VLOOKUP(B108,'[1]TERMELŐ_11.30.'!$A:$AR,42,FALSE)+VLOOKUP(B108,'[1]TERMELŐ_11.30.'!$A:$AR,43,FALSE)+VLOOKUP(B108,'[1]TERMELŐ_11.30.'!$A:$AR,44,FALSE)</f>
        <v>0</v>
      </c>
      <c r="V108" s="14">
        <f>+IF(VLOOKUP(B108,'[1]TERMELŐ_11.30.'!A:AS,45,FALSE)="","",VLOOKUP(B108,'[1]TERMELŐ_11.30.'!A:AS,45,FALSE))</f>
        <v>47848</v>
      </c>
      <c r="W108" s="14" t="str">
        <f>IF(VLOOKUP(B108,'[1]TERMELŐ_11.30.'!A:AJ,36,FALSE)="","",VLOOKUP(B108,'[1]TERMELŐ_11.30.'!A:AJ,36,FALSE))</f>
        <v/>
      </c>
      <c r="X108" s="10"/>
      <c r="Y108" s="13">
        <f>+VLOOKUP(B108,'[1]TERMELŐ_11.30.'!$A:$BH,53,FALSE)</f>
        <v>10.9</v>
      </c>
      <c r="Z108" s="13">
        <f>+VLOOKUP(B108,'[1]TERMELŐ_11.30.'!$A:$BH,54,FALSE)+VLOOKUP(B108,'[1]TERMELŐ_11.30.'!$A:$BH,55,FALSE)+VLOOKUP(B108,'[1]TERMELŐ_11.30.'!$A:$BH,56,FALSE)+VLOOKUP(B108,'[1]TERMELŐ_11.30.'!$A:$BH,57,FALSE)+VLOOKUP(B108,'[1]TERMELŐ_11.30.'!$A:$BH,58,FALSE)+VLOOKUP(B108,'[1]TERMELŐ_11.30.'!$A:$BH,59,FALSE)+VLOOKUP(B108,'[1]TERMELŐ_11.30.'!$A:$BH,60,FALSE)</f>
        <v>0</v>
      </c>
      <c r="AA108" s="14">
        <f>IF(VLOOKUP(B108,'[1]TERMELŐ_11.30.'!A:AZ,51,FALSE)="","",VLOOKUP(B108,'[1]TERMELŐ_11.30.'!A:AZ,51,FALSE))</f>
        <v>47848</v>
      </c>
      <c r="AB108" s="14" t="str">
        <f>IF(VLOOKUP(B108,'[1]TERMELŐ_11.30.'!A:AZ,52,FALSE)="","",VLOOKUP(B108,'[1]TERMELŐ_11.30.'!A:AZ,52,FALSE))</f>
        <v>-</v>
      </c>
    </row>
    <row r="109" spans="1:28" x14ac:dyDescent="0.3">
      <c r="A109" s="10" t="str">
        <f>VLOOKUP(VLOOKUP(B109,'[1]TERMELŐ_11.30.'!A:F,6,FALSE),'[1]publikáció segéd tábla'!$A$1:$B$7,2,FALSE)</f>
        <v xml:space="preserve">OPUS TITÁSZ Zrt. </v>
      </c>
      <c r="B109" s="10" t="s">
        <v>75</v>
      </c>
      <c r="C109" s="11">
        <f>+SUMIFS('[1]TERMELŐ_11.30.'!$H:$H,'[1]TERMELŐ_11.30.'!$A:$A,[1]publikáció!$B109,'[1]TERMELŐ_11.30.'!$L:$L,[1]publikáció!C$4)</f>
        <v>0.5</v>
      </c>
      <c r="D109" s="11">
        <f>+SUMIFS('[1]TERMELŐ_11.30.'!$H:$H,'[1]TERMELŐ_11.30.'!$A:$A,[1]publikáció!$B109,'[1]TERMELŐ_11.30.'!$L:$L,[1]publikáció!D$4)</f>
        <v>0</v>
      </c>
      <c r="E109" s="11">
        <f>+SUMIFS('[1]TERMELŐ_11.30.'!$H:$H,'[1]TERMELŐ_11.30.'!$A:$A,[1]publikáció!$B109,'[1]TERMELŐ_11.30.'!$L:$L,[1]publikáció!E$4)</f>
        <v>0.2</v>
      </c>
      <c r="F109" s="11">
        <f>+SUMIFS('[1]TERMELŐ_11.30.'!$H:$H,'[1]TERMELŐ_11.30.'!$A:$A,[1]publikáció!$B109,'[1]TERMELŐ_11.30.'!$L:$L,[1]publikáció!F$4)</f>
        <v>0</v>
      </c>
      <c r="G109" s="11">
        <f>+SUMIFS('[1]TERMELŐ_11.30.'!$H:$H,'[1]TERMELŐ_11.30.'!$A:$A,[1]publikáció!$B109,'[1]TERMELŐ_11.30.'!$L:$L,[1]publikáció!G$4)</f>
        <v>0</v>
      </c>
      <c r="H109" s="11">
        <f>+SUMIFS('[1]TERMELŐ_11.30.'!$H:$H,'[1]TERMELŐ_11.30.'!$A:$A,[1]publikáció!$B109,'[1]TERMELŐ_11.30.'!$L:$L,[1]publikáció!H$4)</f>
        <v>0</v>
      </c>
      <c r="I109" s="11">
        <f>+SUMIFS('[1]TERMELŐ_11.30.'!$H:$H,'[1]TERMELŐ_11.30.'!$A:$A,[1]publikáció!$B109,'[1]TERMELŐ_11.30.'!$L:$L,[1]publikáció!I$4)</f>
        <v>0</v>
      </c>
      <c r="J109" s="11">
        <f>+SUMIFS('[1]TERMELŐ_11.30.'!$H:$H,'[1]TERMELŐ_11.30.'!$A:$A,[1]publikáció!$B109,'[1]TERMELŐ_11.30.'!$L:$L,[1]publikáció!J$4)</f>
        <v>0</v>
      </c>
      <c r="K109" s="11" t="str">
        <f>+IF(VLOOKUP(B109,'[1]TERMELŐ_11.30.'!A:U,21,FALSE)="igen","Technológia módosítás",IF(VLOOKUP(B109,'[1]TERMELŐ_11.30.'!A:U,20,FALSE)&lt;&gt;"nem","Ismétlő","Új igény"))</f>
        <v>Új igény</v>
      </c>
      <c r="L109" s="12">
        <f>+_xlfn.MAXIFS('[1]TERMELŐ_11.30.'!$P:$P,'[1]TERMELŐ_11.30.'!$A:$A,[1]publikáció!$B109)</f>
        <v>0.5</v>
      </c>
      <c r="M109" s="12">
        <f>+_xlfn.MAXIFS('[1]TERMELŐ_11.30.'!$Q:$Q,'[1]TERMELŐ_11.30.'!$A:$A,[1]publikáció!$B109)</f>
        <v>0.01</v>
      </c>
      <c r="N109" s="10" t="str">
        <f>+IF(VLOOKUP(B109,'[1]TERMELŐ_11.30.'!A:G,7,FALSE)="","",VLOOKUP(B109,'[1]TERMELŐ_11.30.'!A:G,7,FALSE))</f>
        <v>Nyíradony</v>
      </c>
      <c r="O109" s="10">
        <f>+VLOOKUP(B109,'[1]TERMELŐ_11.30.'!A:I,9,FALSE)</f>
        <v>22</v>
      </c>
      <c r="P109" s="10" t="str">
        <f>+IF(OR(VLOOKUP(B109,'[1]TERMELŐ_11.30.'!A:D,4,FALSE)="elutasított",(VLOOKUP(B109,'[1]TERMELŐ_11.30.'!A:D,4,FALSE)="kiesett")),"igen","nem")</f>
        <v>igen</v>
      </c>
      <c r="Q109" s="10" t="str">
        <f>+_xlfn.IFNA(VLOOKUP(IF(VLOOKUP(B109,'[1]TERMELŐ_11.30.'!A:BQ,69,FALSE)="","",VLOOKUP(B109,'[1]TERMELŐ_11.30.'!A:BQ,69,FALSE)),'[1]publikáció segéd tábla'!$D$1:$E$16,2,FALSE),"")</f>
        <v>54/2024 kormány rendelet</v>
      </c>
      <c r="R109" s="10" t="str">
        <f>IF(VLOOKUP(B109,'[1]TERMELŐ_11.30.'!A:AT,46,FALSE)="","",VLOOKUP(B109,'[1]TERMELŐ_11.30.'!A:AT,46,FALSE))</f>
        <v/>
      </c>
      <c r="S109" s="10"/>
      <c r="T109" s="13">
        <f>+VLOOKUP(B109,'[1]TERMELŐ_11.30.'!$A:$AR,37,FALSE)</f>
        <v>0</v>
      </c>
      <c r="U109" s="13">
        <f>+VLOOKUP(B109,'[1]TERMELŐ_11.30.'!$A:$AR,38,FALSE)+VLOOKUP(B109,'[1]TERMELŐ_11.30.'!$A:$AR,39,FALSE)+VLOOKUP(B109,'[1]TERMELŐ_11.30.'!$A:$AR,40,FALSE)+VLOOKUP(B109,'[1]TERMELŐ_11.30.'!$A:$AR,41,FALSE)+VLOOKUP(B109,'[1]TERMELŐ_11.30.'!$A:$AR,42,FALSE)+VLOOKUP(B109,'[1]TERMELŐ_11.30.'!$A:$AR,43,FALSE)+VLOOKUP(B109,'[1]TERMELŐ_11.30.'!$A:$AR,44,FALSE)</f>
        <v>0</v>
      </c>
      <c r="V109" s="14" t="str">
        <f>+IF(VLOOKUP(B109,'[1]TERMELŐ_11.30.'!A:AS,45,FALSE)="","",VLOOKUP(B109,'[1]TERMELŐ_11.30.'!A:AS,45,FALSE))</f>
        <v/>
      </c>
      <c r="W109" s="14" t="str">
        <f>IF(VLOOKUP(B109,'[1]TERMELŐ_11.30.'!A:AJ,36,FALSE)="","",VLOOKUP(B109,'[1]TERMELŐ_11.30.'!A:AJ,36,FALSE))</f>
        <v/>
      </c>
      <c r="X109" s="10"/>
      <c r="Y109" s="13">
        <f>+VLOOKUP(B109,'[1]TERMELŐ_11.30.'!$A:$BH,53,FALSE)</f>
        <v>0</v>
      </c>
      <c r="Z109" s="13">
        <f>+VLOOKUP(B109,'[1]TERMELŐ_11.30.'!$A:$BH,54,FALSE)+VLOOKUP(B109,'[1]TERMELŐ_11.30.'!$A:$BH,55,FALSE)+VLOOKUP(B109,'[1]TERMELŐ_11.30.'!$A:$BH,56,FALSE)+VLOOKUP(B109,'[1]TERMELŐ_11.30.'!$A:$BH,57,FALSE)+VLOOKUP(B109,'[1]TERMELŐ_11.30.'!$A:$BH,58,FALSE)+VLOOKUP(B109,'[1]TERMELŐ_11.30.'!$A:$BH,59,FALSE)+VLOOKUP(B109,'[1]TERMELŐ_11.30.'!$A:$BH,60,FALSE)</f>
        <v>0</v>
      </c>
      <c r="AA109" s="14" t="str">
        <f>IF(VLOOKUP(B109,'[1]TERMELŐ_11.30.'!A:AZ,51,FALSE)="","",VLOOKUP(B109,'[1]TERMELŐ_11.30.'!A:AZ,51,FALSE))</f>
        <v/>
      </c>
      <c r="AB109" s="14" t="str">
        <f>IF(VLOOKUP(B109,'[1]TERMELŐ_11.30.'!A:AZ,52,FALSE)="","",VLOOKUP(B109,'[1]TERMELŐ_11.30.'!A:AZ,52,FALSE))</f>
        <v/>
      </c>
    </row>
    <row r="110" spans="1:28" x14ac:dyDescent="0.3">
      <c r="A110" s="10" t="str">
        <f>VLOOKUP(VLOOKUP(B110,'[1]TERMELŐ_11.30.'!A:F,6,FALSE),'[1]publikáció segéd tábla'!$A$1:$B$7,2,FALSE)</f>
        <v xml:space="preserve">OPUS TITÁSZ Zrt. </v>
      </c>
      <c r="B110" s="10" t="s">
        <v>76</v>
      </c>
      <c r="C110" s="11">
        <f>+SUMIFS('[1]TERMELŐ_11.30.'!$H:$H,'[1]TERMELŐ_11.30.'!$A:$A,[1]publikáció!$B110,'[1]TERMELŐ_11.30.'!$L:$L,[1]publikáció!C$4)</f>
        <v>0.5</v>
      </c>
      <c r="D110" s="11">
        <f>+SUMIFS('[1]TERMELŐ_11.30.'!$H:$H,'[1]TERMELŐ_11.30.'!$A:$A,[1]publikáció!$B110,'[1]TERMELŐ_11.30.'!$L:$L,[1]publikáció!D$4)</f>
        <v>0</v>
      </c>
      <c r="E110" s="11">
        <f>+SUMIFS('[1]TERMELŐ_11.30.'!$H:$H,'[1]TERMELŐ_11.30.'!$A:$A,[1]publikáció!$B110,'[1]TERMELŐ_11.30.'!$L:$L,[1]publikáció!E$4)</f>
        <v>0.2</v>
      </c>
      <c r="F110" s="11">
        <f>+SUMIFS('[1]TERMELŐ_11.30.'!$H:$H,'[1]TERMELŐ_11.30.'!$A:$A,[1]publikáció!$B110,'[1]TERMELŐ_11.30.'!$L:$L,[1]publikáció!F$4)</f>
        <v>0</v>
      </c>
      <c r="G110" s="11">
        <f>+SUMIFS('[1]TERMELŐ_11.30.'!$H:$H,'[1]TERMELŐ_11.30.'!$A:$A,[1]publikáció!$B110,'[1]TERMELŐ_11.30.'!$L:$L,[1]publikáció!G$4)</f>
        <v>0</v>
      </c>
      <c r="H110" s="11">
        <f>+SUMIFS('[1]TERMELŐ_11.30.'!$H:$H,'[1]TERMELŐ_11.30.'!$A:$A,[1]publikáció!$B110,'[1]TERMELŐ_11.30.'!$L:$L,[1]publikáció!H$4)</f>
        <v>0</v>
      </c>
      <c r="I110" s="11">
        <f>+SUMIFS('[1]TERMELŐ_11.30.'!$H:$H,'[1]TERMELŐ_11.30.'!$A:$A,[1]publikáció!$B110,'[1]TERMELŐ_11.30.'!$L:$L,[1]publikáció!I$4)</f>
        <v>0</v>
      </c>
      <c r="J110" s="11">
        <f>+SUMIFS('[1]TERMELŐ_11.30.'!$H:$H,'[1]TERMELŐ_11.30.'!$A:$A,[1]publikáció!$B110,'[1]TERMELŐ_11.30.'!$L:$L,[1]publikáció!J$4)</f>
        <v>0</v>
      </c>
      <c r="K110" s="11" t="str">
        <f>+IF(VLOOKUP(B110,'[1]TERMELŐ_11.30.'!A:U,21,FALSE)="igen","Technológia módosítás",IF(VLOOKUP(B110,'[1]TERMELŐ_11.30.'!A:U,20,FALSE)&lt;&gt;"nem","Ismétlő","Új igény"))</f>
        <v>Új igény</v>
      </c>
      <c r="L110" s="12">
        <f>+_xlfn.MAXIFS('[1]TERMELŐ_11.30.'!$P:$P,'[1]TERMELŐ_11.30.'!$A:$A,[1]publikáció!$B110)</f>
        <v>0.5</v>
      </c>
      <c r="M110" s="12">
        <f>+_xlfn.MAXIFS('[1]TERMELŐ_11.30.'!$Q:$Q,'[1]TERMELŐ_11.30.'!$A:$A,[1]publikáció!$B110)</f>
        <v>0.01</v>
      </c>
      <c r="N110" s="10" t="str">
        <f>+IF(VLOOKUP(B110,'[1]TERMELŐ_11.30.'!A:G,7,FALSE)="","",VLOOKUP(B110,'[1]TERMELŐ_11.30.'!A:G,7,FALSE))</f>
        <v>Nyíradony</v>
      </c>
      <c r="O110" s="10">
        <f>+VLOOKUP(B110,'[1]TERMELŐ_11.30.'!A:I,9,FALSE)</f>
        <v>22</v>
      </c>
      <c r="P110" s="10" t="str">
        <f>+IF(OR(VLOOKUP(B110,'[1]TERMELŐ_11.30.'!A:D,4,FALSE)="elutasított",(VLOOKUP(B110,'[1]TERMELŐ_11.30.'!A:D,4,FALSE)="kiesett")),"igen","nem")</f>
        <v>igen</v>
      </c>
      <c r="Q110" s="10" t="str">
        <f>+_xlfn.IFNA(VLOOKUP(IF(VLOOKUP(B110,'[1]TERMELŐ_11.30.'!A:BQ,69,FALSE)="","",VLOOKUP(B110,'[1]TERMELŐ_11.30.'!A:BQ,69,FALSE)),'[1]publikáció segéd tábla'!$D$1:$E$16,2,FALSE),"")</f>
        <v>54/2024 kormány rendelet</v>
      </c>
      <c r="R110" s="10" t="str">
        <f>IF(VLOOKUP(B110,'[1]TERMELŐ_11.30.'!A:AT,46,FALSE)="","",VLOOKUP(B110,'[1]TERMELŐ_11.30.'!A:AT,46,FALSE))</f>
        <v/>
      </c>
      <c r="S110" s="10"/>
      <c r="T110" s="13">
        <f>+VLOOKUP(B110,'[1]TERMELŐ_11.30.'!$A:$AR,37,FALSE)</f>
        <v>0</v>
      </c>
      <c r="U110" s="13">
        <f>+VLOOKUP(B110,'[1]TERMELŐ_11.30.'!$A:$AR,38,FALSE)+VLOOKUP(B110,'[1]TERMELŐ_11.30.'!$A:$AR,39,FALSE)+VLOOKUP(B110,'[1]TERMELŐ_11.30.'!$A:$AR,40,FALSE)+VLOOKUP(B110,'[1]TERMELŐ_11.30.'!$A:$AR,41,FALSE)+VLOOKUP(B110,'[1]TERMELŐ_11.30.'!$A:$AR,42,FALSE)+VLOOKUP(B110,'[1]TERMELŐ_11.30.'!$A:$AR,43,FALSE)+VLOOKUP(B110,'[1]TERMELŐ_11.30.'!$A:$AR,44,FALSE)</f>
        <v>0</v>
      </c>
      <c r="V110" s="14" t="str">
        <f>+IF(VLOOKUP(B110,'[1]TERMELŐ_11.30.'!A:AS,45,FALSE)="","",VLOOKUP(B110,'[1]TERMELŐ_11.30.'!A:AS,45,FALSE))</f>
        <v/>
      </c>
      <c r="W110" s="14" t="str">
        <f>IF(VLOOKUP(B110,'[1]TERMELŐ_11.30.'!A:AJ,36,FALSE)="","",VLOOKUP(B110,'[1]TERMELŐ_11.30.'!A:AJ,36,FALSE))</f>
        <v/>
      </c>
      <c r="X110" s="10"/>
      <c r="Y110" s="13">
        <f>+VLOOKUP(B110,'[1]TERMELŐ_11.30.'!$A:$BH,53,FALSE)</f>
        <v>0</v>
      </c>
      <c r="Z110" s="13">
        <f>+VLOOKUP(B110,'[1]TERMELŐ_11.30.'!$A:$BH,54,FALSE)+VLOOKUP(B110,'[1]TERMELŐ_11.30.'!$A:$BH,55,FALSE)+VLOOKUP(B110,'[1]TERMELŐ_11.30.'!$A:$BH,56,FALSE)+VLOOKUP(B110,'[1]TERMELŐ_11.30.'!$A:$BH,57,FALSE)+VLOOKUP(B110,'[1]TERMELŐ_11.30.'!$A:$BH,58,FALSE)+VLOOKUP(B110,'[1]TERMELŐ_11.30.'!$A:$BH,59,FALSE)+VLOOKUP(B110,'[1]TERMELŐ_11.30.'!$A:$BH,60,FALSE)</f>
        <v>0</v>
      </c>
      <c r="AA110" s="14" t="str">
        <f>IF(VLOOKUP(B110,'[1]TERMELŐ_11.30.'!A:AZ,51,FALSE)="","",VLOOKUP(B110,'[1]TERMELŐ_11.30.'!A:AZ,51,FALSE))</f>
        <v/>
      </c>
      <c r="AB110" s="14" t="str">
        <f>IF(VLOOKUP(B110,'[1]TERMELŐ_11.30.'!A:AZ,52,FALSE)="","",VLOOKUP(B110,'[1]TERMELŐ_11.30.'!A:AZ,52,FALSE))</f>
        <v/>
      </c>
    </row>
    <row r="111" spans="1:28" x14ac:dyDescent="0.3">
      <c r="A111" s="10" t="str">
        <f>VLOOKUP(VLOOKUP(B111,'[1]TERMELŐ_11.30.'!A:F,6,FALSE),'[1]publikáció segéd tábla'!$A$1:$B$7,2,FALSE)</f>
        <v xml:space="preserve">OPUS TITÁSZ Zrt. </v>
      </c>
      <c r="B111" s="10" t="s">
        <v>77</v>
      </c>
      <c r="C111" s="11">
        <f>+SUMIFS('[1]TERMELŐ_11.30.'!$H:$H,'[1]TERMELŐ_11.30.'!$A:$A,[1]publikáció!$B111,'[1]TERMELŐ_11.30.'!$L:$L,[1]publikáció!C$4)</f>
        <v>1</v>
      </c>
      <c r="D111" s="11">
        <f>+SUMIFS('[1]TERMELŐ_11.30.'!$H:$H,'[1]TERMELŐ_11.30.'!$A:$A,[1]publikáció!$B111,'[1]TERMELŐ_11.30.'!$L:$L,[1]publikáció!D$4)</f>
        <v>0</v>
      </c>
      <c r="E111" s="11">
        <f>+SUMIFS('[1]TERMELŐ_11.30.'!$H:$H,'[1]TERMELŐ_11.30.'!$A:$A,[1]publikáció!$B111,'[1]TERMELŐ_11.30.'!$L:$L,[1]publikáció!E$4)</f>
        <v>0.3</v>
      </c>
      <c r="F111" s="11">
        <f>+SUMIFS('[1]TERMELŐ_11.30.'!$H:$H,'[1]TERMELŐ_11.30.'!$A:$A,[1]publikáció!$B111,'[1]TERMELŐ_11.30.'!$L:$L,[1]publikáció!F$4)</f>
        <v>0</v>
      </c>
      <c r="G111" s="11">
        <f>+SUMIFS('[1]TERMELŐ_11.30.'!$H:$H,'[1]TERMELŐ_11.30.'!$A:$A,[1]publikáció!$B111,'[1]TERMELŐ_11.30.'!$L:$L,[1]publikáció!G$4)</f>
        <v>0</v>
      </c>
      <c r="H111" s="11">
        <f>+SUMIFS('[1]TERMELŐ_11.30.'!$H:$H,'[1]TERMELŐ_11.30.'!$A:$A,[1]publikáció!$B111,'[1]TERMELŐ_11.30.'!$L:$L,[1]publikáció!H$4)</f>
        <v>0</v>
      </c>
      <c r="I111" s="11">
        <f>+SUMIFS('[1]TERMELŐ_11.30.'!$H:$H,'[1]TERMELŐ_11.30.'!$A:$A,[1]publikáció!$B111,'[1]TERMELŐ_11.30.'!$L:$L,[1]publikáció!I$4)</f>
        <v>0</v>
      </c>
      <c r="J111" s="11">
        <f>+SUMIFS('[1]TERMELŐ_11.30.'!$H:$H,'[1]TERMELŐ_11.30.'!$A:$A,[1]publikáció!$B111,'[1]TERMELŐ_11.30.'!$L:$L,[1]publikáció!J$4)</f>
        <v>0</v>
      </c>
      <c r="K111" s="11" t="str">
        <f>+IF(VLOOKUP(B111,'[1]TERMELŐ_11.30.'!A:U,21,FALSE)="igen","Technológia módosítás",IF(VLOOKUP(B111,'[1]TERMELŐ_11.30.'!A:U,20,FALSE)&lt;&gt;"nem","Ismétlő","Új igény"))</f>
        <v>Új igény</v>
      </c>
      <c r="L111" s="12">
        <f>+_xlfn.MAXIFS('[1]TERMELŐ_11.30.'!$P:$P,'[1]TERMELŐ_11.30.'!$A:$A,[1]publikáció!$B111)</f>
        <v>1</v>
      </c>
      <c r="M111" s="12">
        <f>+_xlfn.MAXIFS('[1]TERMELŐ_11.30.'!$Q:$Q,'[1]TERMELŐ_11.30.'!$A:$A,[1]publikáció!$B111)</f>
        <v>0.01</v>
      </c>
      <c r="N111" s="10" t="str">
        <f>+IF(VLOOKUP(B111,'[1]TERMELŐ_11.30.'!A:G,7,FALSE)="","",VLOOKUP(B111,'[1]TERMELŐ_11.30.'!A:G,7,FALSE))</f>
        <v>Kisvárda TITÁSZ</v>
      </c>
      <c r="O111" s="10">
        <f>+VLOOKUP(B111,'[1]TERMELŐ_11.30.'!A:I,9,FALSE)</f>
        <v>22</v>
      </c>
      <c r="P111" s="10" t="str">
        <f>+IF(OR(VLOOKUP(B111,'[1]TERMELŐ_11.30.'!A:D,4,FALSE)="elutasított",(VLOOKUP(B111,'[1]TERMELŐ_11.30.'!A:D,4,FALSE)="kiesett")),"igen","nem")</f>
        <v>igen</v>
      </c>
      <c r="Q111" s="10" t="str">
        <f>+_xlfn.IFNA(VLOOKUP(IF(VLOOKUP(B111,'[1]TERMELŐ_11.30.'!A:BQ,69,FALSE)="","",VLOOKUP(B111,'[1]TERMELŐ_11.30.'!A:BQ,69,FALSE)),'[1]publikáció segéd tábla'!$D$1:$E$16,2,FALSE),"")</f>
        <v>54/2024 kormány rendelet</v>
      </c>
      <c r="R111" s="10" t="str">
        <f>IF(VLOOKUP(B111,'[1]TERMELŐ_11.30.'!A:AT,46,FALSE)="","",VLOOKUP(B111,'[1]TERMELŐ_11.30.'!A:AT,46,FALSE))</f>
        <v/>
      </c>
      <c r="S111" s="10"/>
      <c r="T111" s="13">
        <f>+VLOOKUP(B111,'[1]TERMELŐ_11.30.'!$A:$AR,37,FALSE)</f>
        <v>0</v>
      </c>
      <c r="U111" s="13">
        <f>+VLOOKUP(B111,'[1]TERMELŐ_11.30.'!$A:$AR,38,FALSE)+VLOOKUP(B111,'[1]TERMELŐ_11.30.'!$A:$AR,39,FALSE)+VLOOKUP(B111,'[1]TERMELŐ_11.30.'!$A:$AR,40,FALSE)+VLOOKUP(B111,'[1]TERMELŐ_11.30.'!$A:$AR,41,FALSE)+VLOOKUP(B111,'[1]TERMELŐ_11.30.'!$A:$AR,42,FALSE)+VLOOKUP(B111,'[1]TERMELŐ_11.30.'!$A:$AR,43,FALSE)+VLOOKUP(B111,'[1]TERMELŐ_11.30.'!$A:$AR,44,FALSE)</f>
        <v>0</v>
      </c>
      <c r="V111" s="14" t="str">
        <f>+IF(VLOOKUP(B111,'[1]TERMELŐ_11.30.'!A:AS,45,FALSE)="","",VLOOKUP(B111,'[1]TERMELŐ_11.30.'!A:AS,45,FALSE))</f>
        <v/>
      </c>
      <c r="W111" s="14" t="str">
        <f>IF(VLOOKUP(B111,'[1]TERMELŐ_11.30.'!A:AJ,36,FALSE)="","",VLOOKUP(B111,'[1]TERMELŐ_11.30.'!A:AJ,36,FALSE))</f>
        <v/>
      </c>
      <c r="X111" s="10"/>
      <c r="Y111" s="13">
        <f>+VLOOKUP(B111,'[1]TERMELŐ_11.30.'!$A:$BH,53,FALSE)</f>
        <v>0</v>
      </c>
      <c r="Z111" s="13">
        <f>+VLOOKUP(B111,'[1]TERMELŐ_11.30.'!$A:$BH,54,FALSE)+VLOOKUP(B111,'[1]TERMELŐ_11.30.'!$A:$BH,55,FALSE)+VLOOKUP(B111,'[1]TERMELŐ_11.30.'!$A:$BH,56,FALSE)+VLOOKUP(B111,'[1]TERMELŐ_11.30.'!$A:$BH,57,FALSE)+VLOOKUP(B111,'[1]TERMELŐ_11.30.'!$A:$BH,58,FALSE)+VLOOKUP(B111,'[1]TERMELŐ_11.30.'!$A:$BH,59,FALSE)+VLOOKUP(B111,'[1]TERMELŐ_11.30.'!$A:$BH,60,FALSE)</f>
        <v>0</v>
      </c>
      <c r="AA111" s="14" t="str">
        <f>IF(VLOOKUP(B111,'[1]TERMELŐ_11.30.'!A:AZ,51,FALSE)="","",VLOOKUP(B111,'[1]TERMELŐ_11.30.'!A:AZ,51,FALSE))</f>
        <v/>
      </c>
      <c r="AB111" s="14" t="str">
        <f>IF(VLOOKUP(B111,'[1]TERMELŐ_11.30.'!A:AZ,52,FALSE)="","",VLOOKUP(B111,'[1]TERMELŐ_11.30.'!A:AZ,52,FALSE))</f>
        <v/>
      </c>
    </row>
    <row r="112" spans="1:28" x14ac:dyDescent="0.3">
      <c r="A112" s="10" t="str">
        <f>VLOOKUP(VLOOKUP(B112,'[1]TERMELŐ_11.30.'!A:F,6,FALSE),'[1]publikáció segéd tábla'!$A$1:$B$7,2,FALSE)</f>
        <v xml:space="preserve">OPUS TITÁSZ Zrt. </v>
      </c>
      <c r="B112" s="10" t="s">
        <v>78</v>
      </c>
      <c r="C112" s="11">
        <f>+SUMIFS('[1]TERMELŐ_11.30.'!$H:$H,'[1]TERMELŐ_11.30.'!$A:$A,[1]publikáció!$B112,'[1]TERMELŐ_11.30.'!$L:$L,[1]publikáció!C$4)</f>
        <v>1</v>
      </c>
      <c r="D112" s="11">
        <f>+SUMIFS('[1]TERMELŐ_11.30.'!$H:$H,'[1]TERMELŐ_11.30.'!$A:$A,[1]publikáció!$B112,'[1]TERMELŐ_11.30.'!$L:$L,[1]publikáció!D$4)</f>
        <v>0</v>
      </c>
      <c r="E112" s="11">
        <f>+SUMIFS('[1]TERMELŐ_11.30.'!$H:$H,'[1]TERMELŐ_11.30.'!$A:$A,[1]publikáció!$B112,'[1]TERMELŐ_11.30.'!$L:$L,[1]publikáció!E$4)</f>
        <v>0.3</v>
      </c>
      <c r="F112" s="11">
        <f>+SUMIFS('[1]TERMELŐ_11.30.'!$H:$H,'[1]TERMELŐ_11.30.'!$A:$A,[1]publikáció!$B112,'[1]TERMELŐ_11.30.'!$L:$L,[1]publikáció!F$4)</f>
        <v>0</v>
      </c>
      <c r="G112" s="11">
        <f>+SUMIFS('[1]TERMELŐ_11.30.'!$H:$H,'[1]TERMELŐ_11.30.'!$A:$A,[1]publikáció!$B112,'[1]TERMELŐ_11.30.'!$L:$L,[1]publikáció!G$4)</f>
        <v>0</v>
      </c>
      <c r="H112" s="11">
        <f>+SUMIFS('[1]TERMELŐ_11.30.'!$H:$H,'[1]TERMELŐ_11.30.'!$A:$A,[1]publikáció!$B112,'[1]TERMELŐ_11.30.'!$L:$L,[1]publikáció!H$4)</f>
        <v>0</v>
      </c>
      <c r="I112" s="11">
        <f>+SUMIFS('[1]TERMELŐ_11.30.'!$H:$H,'[1]TERMELŐ_11.30.'!$A:$A,[1]publikáció!$B112,'[1]TERMELŐ_11.30.'!$L:$L,[1]publikáció!I$4)</f>
        <v>0</v>
      </c>
      <c r="J112" s="11">
        <f>+SUMIFS('[1]TERMELŐ_11.30.'!$H:$H,'[1]TERMELŐ_11.30.'!$A:$A,[1]publikáció!$B112,'[1]TERMELŐ_11.30.'!$L:$L,[1]publikáció!J$4)</f>
        <v>0</v>
      </c>
      <c r="K112" s="11" t="str">
        <f>+IF(VLOOKUP(B112,'[1]TERMELŐ_11.30.'!A:U,21,FALSE)="igen","Technológia módosítás",IF(VLOOKUP(B112,'[1]TERMELŐ_11.30.'!A:U,20,FALSE)&lt;&gt;"nem","Ismétlő","Új igény"))</f>
        <v>Új igény</v>
      </c>
      <c r="L112" s="12">
        <f>+_xlfn.MAXIFS('[1]TERMELŐ_11.30.'!$P:$P,'[1]TERMELŐ_11.30.'!$A:$A,[1]publikáció!$B112)</f>
        <v>1</v>
      </c>
      <c r="M112" s="12">
        <f>+_xlfn.MAXIFS('[1]TERMELŐ_11.30.'!$Q:$Q,'[1]TERMELŐ_11.30.'!$A:$A,[1]publikáció!$B112)</f>
        <v>0.01</v>
      </c>
      <c r="N112" s="10" t="str">
        <f>+IF(VLOOKUP(B112,'[1]TERMELŐ_11.30.'!A:G,7,FALSE)="","",VLOOKUP(B112,'[1]TERMELŐ_11.30.'!A:G,7,FALSE))</f>
        <v>Kisvárda TITÁSZ</v>
      </c>
      <c r="O112" s="10">
        <f>+VLOOKUP(B112,'[1]TERMELŐ_11.30.'!A:I,9,FALSE)</f>
        <v>22</v>
      </c>
      <c r="P112" s="10" t="str">
        <f>+IF(OR(VLOOKUP(B112,'[1]TERMELŐ_11.30.'!A:D,4,FALSE)="elutasított",(VLOOKUP(B112,'[1]TERMELŐ_11.30.'!A:D,4,FALSE)="kiesett")),"igen","nem")</f>
        <v>igen</v>
      </c>
      <c r="Q112" s="10" t="str">
        <f>+_xlfn.IFNA(VLOOKUP(IF(VLOOKUP(B112,'[1]TERMELŐ_11.30.'!A:BQ,69,FALSE)="","",VLOOKUP(B112,'[1]TERMELŐ_11.30.'!A:BQ,69,FALSE)),'[1]publikáció segéd tábla'!$D$1:$E$16,2,FALSE),"")</f>
        <v>54/2024 kormány rendelet</v>
      </c>
      <c r="R112" s="10" t="str">
        <f>IF(VLOOKUP(B112,'[1]TERMELŐ_11.30.'!A:AT,46,FALSE)="","",VLOOKUP(B112,'[1]TERMELŐ_11.30.'!A:AT,46,FALSE))</f>
        <v/>
      </c>
      <c r="S112" s="10"/>
      <c r="T112" s="13">
        <f>+VLOOKUP(B112,'[1]TERMELŐ_11.30.'!$A:$AR,37,FALSE)</f>
        <v>0</v>
      </c>
      <c r="U112" s="13">
        <f>+VLOOKUP(B112,'[1]TERMELŐ_11.30.'!$A:$AR,38,FALSE)+VLOOKUP(B112,'[1]TERMELŐ_11.30.'!$A:$AR,39,FALSE)+VLOOKUP(B112,'[1]TERMELŐ_11.30.'!$A:$AR,40,FALSE)+VLOOKUP(B112,'[1]TERMELŐ_11.30.'!$A:$AR,41,FALSE)+VLOOKUP(B112,'[1]TERMELŐ_11.30.'!$A:$AR,42,FALSE)+VLOOKUP(B112,'[1]TERMELŐ_11.30.'!$A:$AR,43,FALSE)+VLOOKUP(B112,'[1]TERMELŐ_11.30.'!$A:$AR,44,FALSE)</f>
        <v>0</v>
      </c>
      <c r="V112" s="14" t="str">
        <f>+IF(VLOOKUP(B112,'[1]TERMELŐ_11.30.'!A:AS,45,FALSE)="","",VLOOKUP(B112,'[1]TERMELŐ_11.30.'!A:AS,45,FALSE))</f>
        <v/>
      </c>
      <c r="W112" s="14" t="str">
        <f>IF(VLOOKUP(B112,'[1]TERMELŐ_11.30.'!A:AJ,36,FALSE)="","",VLOOKUP(B112,'[1]TERMELŐ_11.30.'!A:AJ,36,FALSE))</f>
        <v/>
      </c>
      <c r="X112" s="10"/>
      <c r="Y112" s="13">
        <f>+VLOOKUP(B112,'[1]TERMELŐ_11.30.'!$A:$BH,53,FALSE)</f>
        <v>0</v>
      </c>
      <c r="Z112" s="13">
        <f>+VLOOKUP(B112,'[1]TERMELŐ_11.30.'!$A:$BH,54,FALSE)+VLOOKUP(B112,'[1]TERMELŐ_11.30.'!$A:$BH,55,FALSE)+VLOOKUP(B112,'[1]TERMELŐ_11.30.'!$A:$BH,56,FALSE)+VLOOKUP(B112,'[1]TERMELŐ_11.30.'!$A:$BH,57,FALSE)+VLOOKUP(B112,'[1]TERMELŐ_11.30.'!$A:$BH,58,FALSE)+VLOOKUP(B112,'[1]TERMELŐ_11.30.'!$A:$BH,59,FALSE)+VLOOKUP(B112,'[1]TERMELŐ_11.30.'!$A:$BH,60,FALSE)</f>
        <v>0</v>
      </c>
      <c r="AA112" s="14" t="str">
        <f>IF(VLOOKUP(B112,'[1]TERMELŐ_11.30.'!A:AZ,51,FALSE)="","",VLOOKUP(B112,'[1]TERMELŐ_11.30.'!A:AZ,51,FALSE))</f>
        <v/>
      </c>
      <c r="AB112" s="14" t="str">
        <f>IF(VLOOKUP(B112,'[1]TERMELŐ_11.30.'!A:AZ,52,FALSE)="","",VLOOKUP(B112,'[1]TERMELŐ_11.30.'!A:AZ,52,FALSE))</f>
        <v/>
      </c>
    </row>
    <row r="113" spans="1:28" x14ac:dyDescent="0.3">
      <c r="A113" s="10" t="str">
        <f>VLOOKUP(VLOOKUP(B113,'[1]TERMELŐ_11.30.'!A:F,6,FALSE),'[1]publikáció segéd tábla'!$A$1:$B$7,2,FALSE)</f>
        <v xml:space="preserve">OPUS TITÁSZ Zrt. </v>
      </c>
      <c r="B113" s="10" t="s">
        <v>79</v>
      </c>
      <c r="C113" s="11">
        <f>+SUMIFS('[1]TERMELŐ_11.30.'!$H:$H,'[1]TERMELŐ_11.30.'!$A:$A,[1]publikáció!$B113,'[1]TERMELŐ_11.30.'!$L:$L,[1]publikáció!C$4)</f>
        <v>0.4</v>
      </c>
      <c r="D113" s="11">
        <f>+SUMIFS('[1]TERMELŐ_11.30.'!$H:$H,'[1]TERMELŐ_11.30.'!$A:$A,[1]publikáció!$B113,'[1]TERMELŐ_11.30.'!$L:$L,[1]publikáció!D$4)</f>
        <v>0</v>
      </c>
      <c r="E113" s="11">
        <f>+SUMIFS('[1]TERMELŐ_11.30.'!$H:$H,'[1]TERMELŐ_11.30.'!$A:$A,[1]publikáció!$B113,'[1]TERMELŐ_11.30.'!$L:$L,[1]publikáció!E$4)</f>
        <v>0</v>
      </c>
      <c r="F113" s="11">
        <f>+SUMIFS('[1]TERMELŐ_11.30.'!$H:$H,'[1]TERMELŐ_11.30.'!$A:$A,[1]publikáció!$B113,'[1]TERMELŐ_11.30.'!$L:$L,[1]publikáció!F$4)</f>
        <v>0</v>
      </c>
      <c r="G113" s="11">
        <f>+SUMIFS('[1]TERMELŐ_11.30.'!$H:$H,'[1]TERMELŐ_11.30.'!$A:$A,[1]publikáció!$B113,'[1]TERMELŐ_11.30.'!$L:$L,[1]publikáció!G$4)</f>
        <v>0</v>
      </c>
      <c r="H113" s="11">
        <f>+SUMIFS('[1]TERMELŐ_11.30.'!$H:$H,'[1]TERMELŐ_11.30.'!$A:$A,[1]publikáció!$B113,'[1]TERMELŐ_11.30.'!$L:$L,[1]publikáció!H$4)</f>
        <v>0</v>
      </c>
      <c r="I113" s="11">
        <f>+SUMIFS('[1]TERMELŐ_11.30.'!$H:$H,'[1]TERMELŐ_11.30.'!$A:$A,[1]publikáció!$B113,'[1]TERMELŐ_11.30.'!$L:$L,[1]publikáció!I$4)</f>
        <v>0</v>
      </c>
      <c r="J113" s="11">
        <f>+SUMIFS('[1]TERMELŐ_11.30.'!$H:$H,'[1]TERMELŐ_11.30.'!$A:$A,[1]publikáció!$B113,'[1]TERMELŐ_11.30.'!$L:$L,[1]publikáció!J$4)</f>
        <v>0</v>
      </c>
      <c r="K113" s="11" t="str">
        <f>+IF(VLOOKUP(B113,'[1]TERMELŐ_11.30.'!A:U,21,FALSE)="igen","Technológia módosítás",IF(VLOOKUP(B113,'[1]TERMELŐ_11.30.'!A:U,20,FALSE)&lt;&gt;"nem","Ismétlő","Új igény"))</f>
        <v>Új igény</v>
      </c>
      <c r="L113" s="12">
        <f>+_xlfn.MAXIFS('[1]TERMELŐ_11.30.'!$P:$P,'[1]TERMELŐ_11.30.'!$A:$A,[1]publikáció!$B113)</f>
        <v>0.4</v>
      </c>
      <c r="M113" s="12">
        <f>+_xlfn.MAXIFS('[1]TERMELŐ_11.30.'!$Q:$Q,'[1]TERMELŐ_11.30.'!$A:$A,[1]publikáció!$B113)</f>
        <v>0.54500000000000004</v>
      </c>
      <c r="N113" s="10" t="str">
        <f>+IF(VLOOKUP(B113,'[1]TERMELŐ_11.30.'!A:G,7,FALSE)="","",VLOOKUP(B113,'[1]TERMELŐ_11.30.'!A:G,7,FALSE))</f>
        <v>Nyíradony</v>
      </c>
      <c r="O113" s="10">
        <f>+VLOOKUP(B113,'[1]TERMELŐ_11.30.'!A:I,9,FALSE)</f>
        <v>22</v>
      </c>
      <c r="P113" s="10" t="str">
        <f>+IF(OR(VLOOKUP(B113,'[1]TERMELŐ_11.30.'!A:D,4,FALSE)="elutasított",(VLOOKUP(B113,'[1]TERMELŐ_11.30.'!A:D,4,FALSE)="kiesett")),"igen","nem")</f>
        <v>igen</v>
      </c>
      <c r="Q113" s="10" t="str">
        <f>+_xlfn.IFNA(VLOOKUP(IF(VLOOKUP(B113,'[1]TERMELŐ_11.30.'!A:BQ,69,FALSE)="","",VLOOKUP(B113,'[1]TERMELŐ_11.30.'!A:BQ,69,FALSE)),'[1]publikáció segéd tábla'!$D$1:$E$16,2,FALSE),"")</f>
        <v>54/2024 kormány rendelet</v>
      </c>
      <c r="R113" s="10" t="str">
        <f>IF(VLOOKUP(B113,'[1]TERMELŐ_11.30.'!A:AT,46,FALSE)="","",VLOOKUP(B113,'[1]TERMELŐ_11.30.'!A:AT,46,FALSE))</f>
        <v/>
      </c>
      <c r="S113" s="10"/>
      <c r="T113" s="13">
        <f>+VLOOKUP(B113,'[1]TERMELŐ_11.30.'!$A:$AR,37,FALSE)</f>
        <v>0</v>
      </c>
      <c r="U113" s="13">
        <f>+VLOOKUP(B113,'[1]TERMELŐ_11.30.'!$A:$AR,38,FALSE)+VLOOKUP(B113,'[1]TERMELŐ_11.30.'!$A:$AR,39,FALSE)+VLOOKUP(B113,'[1]TERMELŐ_11.30.'!$A:$AR,40,FALSE)+VLOOKUP(B113,'[1]TERMELŐ_11.30.'!$A:$AR,41,FALSE)+VLOOKUP(B113,'[1]TERMELŐ_11.30.'!$A:$AR,42,FALSE)+VLOOKUP(B113,'[1]TERMELŐ_11.30.'!$A:$AR,43,FALSE)+VLOOKUP(B113,'[1]TERMELŐ_11.30.'!$A:$AR,44,FALSE)</f>
        <v>0</v>
      </c>
      <c r="V113" s="14" t="str">
        <f>+IF(VLOOKUP(B113,'[1]TERMELŐ_11.30.'!A:AS,45,FALSE)="","",VLOOKUP(B113,'[1]TERMELŐ_11.30.'!A:AS,45,FALSE))</f>
        <v/>
      </c>
      <c r="W113" s="14" t="str">
        <f>IF(VLOOKUP(B113,'[1]TERMELŐ_11.30.'!A:AJ,36,FALSE)="","",VLOOKUP(B113,'[1]TERMELŐ_11.30.'!A:AJ,36,FALSE))</f>
        <v/>
      </c>
      <c r="X113" s="10"/>
      <c r="Y113" s="13">
        <f>+VLOOKUP(B113,'[1]TERMELŐ_11.30.'!$A:$BH,53,FALSE)</f>
        <v>0</v>
      </c>
      <c r="Z113" s="13">
        <f>+VLOOKUP(B113,'[1]TERMELŐ_11.30.'!$A:$BH,54,FALSE)+VLOOKUP(B113,'[1]TERMELŐ_11.30.'!$A:$BH,55,FALSE)+VLOOKUP(B113,'[1]TERMELŐ_11.30.'!$A:$BH,56,FALSE)+VLOOKUP(B113,'[1]TERMELŐ_11.30.'!$A:$BH,57,FALSE)+VLOOKUP(B113,'[1]TERMELŐ_11.30.'!$A:$BH,58,FALSE)+VLOOKUP(B113,'[1]TERMELŐ_11.30.'!$A:$BH,59,FALSE)+VLOOKUP(B113,'[1]TERMELŐ_11.30.'!$A:$BH,60,FALSE)</f>
        <v>0</v>
      </c>
      <c r="AA113" s="14" t="str">
        <f>IF(VLOOKUP(B113,'[1]TERMELŐ_11.30.'!A:AZ,51,FALSE)="","",VLOOKUP(B113,'[1]TERMELŐ_11.30.'!A:AZ,51,FALSE))</f>
        <v/>
      </c>
      <c r="AB113" s="14" t="str">
        <f>IF(VLOOKUP(B113,'[1]TERMELŐ_11.30.'!A:AZ,52,FALSE)="","",VLOOKUP(B113,'[1]TERMELŐ_11.30.'!A:AZ,52,FALSE))</f>
        <v/>
      </c>
    </row>
    <row r="114" spans="1:28" x14ac:dyDescent="0.3">
      <c r="A114" s="10" t="str">
        <f>VLOOKUP(VLOOKUP(B114,'[1]TERMELŐ_11.30.'!A:F,6,FALSE),'[1]publikáció segéd tábla'!$A$1:$B$7,2,FALSE)</f>
        <v xml:space="preserve">OPUS TITÁSZ Zrt. </v>
      </c>
      <c r="B114" s="10" t="s">
        <v>80</v>
      </c>
      <c r="C114" s="11">
        <f>+SUMIFS('[1]TERMELŐ_11.30.'!$H:$H,'[1]TERMELŐ_11.30.'!$A:$A,[1]publikáció!$B114,'[1]TERMELŐ_11.30.'!$L:$L,[1]publikáció!C$4)</f>
        <v>22</v>
      </c>
      <c r="D114" s="11">
        <f>+SUMIFS('[1]TERMELŐ_11.30.'!$H:$H,'[1]TERMELŐ_11.30.'!$A:$A,[1]publikáció!$B114,'[1]TERMELŐ_11.30.'!$L:$L,[1]publikáció!D$4)</f>
        <v>0</v>
      </c>
      <c r="E114" s="11">
        <f>+SUMIFS('[1]TERMELŐ_11.30.'!$H:$H,'[1]TERMELŐ_11.30.'!$A:$A,[1]publikáció!$B114,'[1]TERMELŐ_11.30.'!$L:$L,[1]publikáció!E$4)</f>
        <v>0</v>
      </c>
      <c r="F114" s="11">
        <f>+SUMIFS('[1]TERMELŐ_11.30.'!$H:$H,'[1]TERMELŐ_11.30.'!$A:$A,[1]publikáció!$B114,'[1]TERMELŐ_11.30.'!$L:$L,[1]publikáció!F$4)</f>
        <v>0</v>
      </c>
      <c r="G114" s="11">
        <f>+SUMIFS('[1]TERMELŐ_11.30.'!$H:$H,'[1]TERMELŐ_11.30.'!$A:$A,[1]publikáció!$B114,'[1]TERMELŐ_11.30.'!$L:$L,[1]publikáció!G$4)</f>
        <v>0</v>
      </c>
      <c r="H114" s="11">
        <f>+SUMIFS('[1]TERMELŐ_11.30.'!$H:$H,'[1]TERMELŐ_11.30.'!$A:$A,[1]publikáció!$B114,'[1]TERMELŐ_11.30.'!$L:$L,[1]publikáció!H$4)</f>
        <v>0</v>
      </c>
      <c r="I114" s="11">
        <f>+SUMIFS('[1]TERMELŐ_11.30.'!$H:$H,'[1]TERMELŐ_11.30.'!$A:$A,[1]publikáció!$B114,'[1]TERMELŐ_11.30.'!$L:$L,[1]publikáció!I$4)</f>
        <v>0</v>
      </c>
      <c r="J114" s="11">
        <f>+SUMIFS('[1]TERMELŐ_11.30.'!$H:$H,'[1]TERMELŐ_11.30.'!$A:$A,[1]publikáció!$B114,'[1]TERMELŐ_11.30.'!$L:$L,[1]publikáció!J$4)</f>
        <v>0</v>
      </c>
      <c r="K114" s="11" t="str">
        <f>+IF(VLOOKUP(B114,'[1]TERMELŐ_11.30.'!A:U,21,FALSE)="igen","Technológia módosítás",IF(VLOOKUP(B114,'[1]TERMELŐ_11.30.'!A:U,20,FALSE)&lt;&gt;"nem","Ismétlő","Új igény"))</f>
        <v>Új igény</v>
      </c>
      <c r="L114" s="12">
        <f>+_xlfn.MAXIFS('[1]TERMELŐ_11.30.'!$P:$P,'[1]TERMELŐ_11.30.'!$A:$A,[1]publikáció!$B114)</f>
        <v>22</v>
      </c>
      <c r="M114" s="12">
        <f>+_xlfn.MAXIFS('[1]TERMELŐ_11.30.'!$Q:$Q,'[1]TERMELŐ_11.30.'!$A:$A,[1]publikáció!$B114)</f>
        <v>0.06</v>
      </c>
      <c r="N114" s="10" t="str">
        <f>+IF(VLOOKUP(B114,'[1]TERMELŐ_11.30.'!A:G,7,FALSE)="","",VLOOKUP(B114,'[1]TERMELŐ_11.30.'!A:G,7,FALSE))</f>
        <v>Mezőtúr</v>
      </c>
      <c r="O114" s="10">
        <f>+VLOOKUP(B114,'[1]TERMELŐ_11.30.'!A:I,9,FALSE)</f>
        <v>132</v>
      </c>
      <c r="P114" s="10" t="str">
        <f>+IF(OR(VLOOKUP(B114,'[1]TERMELŐ_11.30.'!A:D,4,FALSE)="elutasított",(VLOOKUP(B114,'[1]TERMELŐ_11.30.'!A:D,4,FALSE)="kiesett")),"igen","nem")</f>
        <v>igen</v>
      </c>
      <c r="Q114" s="10" t="str">
        <f>+_xlfn.IFNA(VLOOKUP(IF(VLOOKUP(B114,'[1]TERMELŐ_11.30.'!A:BQ,69,FALSE)="","",VLOOKUP(B114,'[1]TERMELŐ_11.30.'!A:BQ,69,FALSE)),'[1]publikáció segéd tábla'!$D$1:$E$16,2,FALSE),"")</f>
        <v>54/2024 kormány rendelet</v>
      </c>
      <c r="R114" s="10" t="str">
        <f>IF(VLOOKUP(B114,'[1]TERMELŐ_11.30.'!A:AT,46,FALSE)="","",VLOOKUP(B114,'[1]TERMELŐ_11.30.'!A:AT,46,FALSE))</f>
        <v/>
      </c>
      <c r="S114" s="10"/>
      <c r="T114" s="13">
        <f>+VLOOKUP(B114,'[1]TERMELŐ_11.30.'!$A:$AR,37,FALSE)</f>
        <v>0</v>
      </c>
      <c r="U114" s="13">
        <f>+VLOOKUP(B114,'[1]TERMELŐ_11.30.'!$A:$AR,38,FALSE)+VLOOKUP(B114,'[1]TERMELŐ_11.30.'!$A:$AR,39,FALSE)+VLOOKUP(B114,'[1]TERMELŐ_11.30.'!$A:$AR,40,FALSE)+VLOOKUP(B114,'[1]TERMELŐ_11.30.'!$A:$AR,41,FALSE)+VLOOKUP(B114,'[1]TERMELŐ_11.30.'!$A:$AR,42,FALSE)+VLOOKUP(B114,'[1]TERMELŐ_11.30.'!$A:$AR,43,FALSE)+VLOOKUP(B114,'[1]TERMELŐ_11.30.'!$A:$AR,44,FALSE)</f>
        <v>0</v>
      </c>
      <c r="V114" s="14" t="str">
        <f>+IF(VLOOKUP(B114,'[1]TERMELŐ_11.30.'!A:AS,45,FALSE)="","",VLOOKUP(B114,'[1]TERMELŐ_11.30.'!A:AS,45,FALSE))</f>
        <v/>
      </c>
      <c r="W114" s="14" t="str">
        <f>IF(VLOOKUP(B114,'[1]TERMELŐ_11.30.'!A:AJ,36,FALSE)="","",VLOOKUP(B114,'[1]TERMELŐ_11.30.'!A:AJ,36,FALSE))</f>
        <v/>
      </c>
      <c r="X114" s="10"/>
      <c r="Y114" s="13">
        <f>+VLOOKUP(B114,'[1]TERMELŐ_11.30.'!$A:$BH,53,FALSE)</f>
        <v>0</v>
      </c>
      <c r="Z114" s="13">
        <f>+VLOOKUP(B114,'[1]TERMELŐ_11.30.'!$A:$BH,54,FALSE)+VLOOKUP(B114,'[1]TERMELŐ_11.30.'!$A:$BH,55,FALSE)+VLOOKUP(B114,'[1]TERMELŐ_11.30.'!$A:$BH,56,FALSE)+VLOOKUP(B114,'[1]TERMELŐ_11.30.'!$A:$BH,57,FALSE)+VLOOKUP(B114,'[1]TERMELŐ_11.30.'!$A:$BH,58,FALSE)+VLOOKUP(B114,'[1]TERMELŐ_11.30.'!$A:$BH,59,FALSE)+VLOOKUP(B114,'[1]TERMELŐ_11.30.'!$A:$BH,60,FALSE)</f>
        <v>0</v>
      </c>
      <c r="AA114" s="14" t="str">
        <f>IF(VLOOKUP(B114,'[1]TERMELŐ_11.30.'!A:AZ,51,FALSE)="","",VLOOKUP(B114,'[1]TERMELŐ_11.30.'!A:AZ,51,FALSE))</f>
        <v/>
      </c>
      <c r="AB114" s="14" t="str">
        <f>IF(VLOOKUP(B114,'[1]TERMELŐ_11.30.'!A:AZ,52,FALSE)="","",VLOOKUP(B114,'[1]TERMELŐ_11.30.'!A:AZ,52,FALSE))</f>
        <v/>
      </c>
    </row>
    <row r="115" spans="1:28" x14ac:dyDescent="0.3">
      <c r="A115" s="10" t="str">
        <f>VLOOKUP(VLOOKUP(B115,'[1]TERMELŐ_11.30.'!A:F,6,FALSE),'[1]publikáció segéd tábla'!$A$1:$B$7,2,FALSE)</f>
        <v xml:space="preserve">OPUS TITÁSZ Zrt. </v>
      </c>
      <c r="B115" s="10" t="s">
        <v>81</v>
      </c>
      <c r="C115" s="11">
        <f>+SUMIFS('[1]TERMELŐ_11.30.'!$H:$H,'[1]TERMELŐ_11.30.'!$A:$A,[1]publikáció!$B115,'[1]TERMELŐ_11.30.'!$L:$L,[1]publikáció!C$4)</f>
        <v>0.49</v>
      </c>
      <c r="D115" s="11">
        <f>+SUMIFS('[1]TERMELŐ_11.30.'!$H:$H,'[1]TERMELŐ_11.30.'!$A:$A,[1]publikáció!$B115,'[1]TERMELŐ_11.30.'!$L:$L,[1]publikáció!D$4)</f>
        <v>0</v>
      </c>
      <c r="E115" s="11">
        <f>+SUMIFS('[1]TERMELŐ_11.30.'!$H:$H,'[1]TERMELŐ_11.30.'!$A:$A,[1]publikáció!$B115,'[1]TERMELŐ_11.30.'!$L:$L,[1]publikáció!E$4)</f>
        <v>0</v>
      </c>
      <c r="F115" s="11">
        <f>+SUMIFS('[1]TERMELŐ_11.30.'!$H:$H,'[1]TERMELŐ_11.30.'!$A:$A,[1]publikáció!$B115,'[1]TERMELŐ_11.30.'!$L:$L,[1]publikáció!F$4)</f>
        <v>0</v>
      </c>
      <c r="G115" s="11">
        <f>+SUMIFS('[1]TERMELŐ_11.30.'!$H:$H,'[1]TERMELŐ_11.30.'!$A:$A,[1]publikáció!$B115,'[1]TERMELŐ_11.30.'!$L:$L,[1]publikáció!G$4)</f>
        <v>0</v>
      </c>
      <c r="H115" s="11">
        <f>+SUMIFS('[1]TERMELŐ_11.30.'!$H:$H,'[1]TERMELŐ_11.30.'!$A:$A,[1]publikáció!$B115,'[1]TERMELŐ_11.30.'!$L:$L,[1]publikáció!H$4)</f>
        <v>0</v>
      </c>
      <c r="I115" s="11">
        <f>+SUMIFS('[1]TERMELŐ_11.30.'!$H:$H,'[1]TERMELŐ_11.30.'!$A:$A,[1]publikáció!$B115,'[1]TERMELŐ_11.30.'!$L:$L,[1]publikáció!I$4)</f>
        <v>0</v>
      </c>
      <c r="J115" s="11">
        <f>+SUMIFS('[1]TERMELŐ_11.30.'!$H:$H,'[1]TERMELŐ_11.30.'!$A:$A,[1]publikáció!$B115,'[1]TERMELŐ_11.30.'!$L:$L,[1]publikáció!J$4)</f>
        <v>0</v>
      </c>
      <c r="K115" s="11" t="str">
        <f>+IF(VLOOKUP(B115,'[1]TERMELŐ_11.30.'!A:U,21,FALSE)="igen","Technológia módosítás",IF(VLOOKUP(B115,'[1]TERMELŐ_11.30.'!A:U,20,FALSE)&lt;&gt;"nem","Ismétlő","Új igény"))</f>
        <v>Új igény</v>
      </c>
      <c r="L115" s="12">
        <f>+_xlfn.MAXIFS('[1]TERMELŐ_11.30.'!$P:$P,'[1]TERMELŐ_11.30.'!$A:$A,[1]publikáció!$B115)</f>
        <v>0.49</v>
      </c>
      <c r="M115" s="12">
        <f>+_xlfn.MAXIFS('[1]TERMELŐ_11.30.'!$Q:$Q,'[1]TERMELŐ_11.30.'!$A:$A,[1]publikáció!$B115)</f>
        <v>0.01</v>
      </c>
      <c r="N115" s="10" t="str">
        <f>+IF(VLOOKUP(B115,'[1]TERMELŐ_11.30.'!A:G,7,FALSE)="","",VLOOKUP(B115,'[1]TERMELŐ_11.30.'!A:G,7,FALSE))</f>
        <v/>
      </c>
      <c r="O115" s="10"/>
      <c r="P115" s="10" t="str">
        <f>+IF(OR(VLOOKUP(B115,'[1]TERMELŐ_11.30.'!A:D,4,FALSE)="elutasított",(VLOOKUP(B115,'[1]TERMELŐ_11.30.'!A:D,4,FALSE)="kiesett")),"igen","nem")</f>
        <v>igen</v>
      </c>
      <c r="Q115" s="10" t="str">
        <f>+_xlfn.IFNA(VLOOKUP(IF(VLOOKUP(B115,'[1]TERMELŐ_11.30.'!A:BQ,69,FALSE)="","",VLOOKUP(B115,'[1]TERMELŐ_11.30.'!A:BQ,69,FALSE)),'[1]publikáció segéd tábla'!$D$1:$E$16,2,FALSE),"")</f>
        <v>Hiányos igénybejelentés</v>
      </c>
      <c r="R115" s="10" t="str">
        <f>IF(VLOOKUP(B115,'[1]TERMELŐ_11.30.'!A:AT,46,FALSE)="","",VLOOKUP(B115,'[1]TERMELŐ_11.30.'!A:AT,46,FALSE))</f>
        <v/>
      </c>
      <c r="S115" s="10"/>
      <c r="T115" s="13">
        <f>+VLOOKUP(B115,'[1]TERMELŐ_11.30.'!$A:$AR,37,FALSE)</f>
        <v>0</v>
      </c>
      <c r="U115" s="13">
        <f>+VLOOKUP(B115,'[1]TERMELŐ_11.30.'!$A:$AR,38,FALSE)+VLOOKUP(B115,'[1]TERMELŐ_11.30.'!$A:$AR,39,FALSE)+VLOOKUP(B115,'[1]TERMELŐ_11.30.'!$A:$AR,40,FALSE)+VLOOKUP(B115,'[1]TERMELŐ_11.30.'!$A:$AR,41,FALSE)+VLOOKUP(B115,'[1]TERMELŐ_11.30.'!$A:$AR,42,FALSE)+VLOOKUP(B115,'[1]TERMELŐ_11.30.'!$A:$AR,43,FALSE)+VLOOKUP(B115,'[1]TERMELŐ_11.30.'!$A:$AR,44,FALSE)</f>
        <v>0</v>
      </c>
      <c r="V115" s="14" t="str">
        <f>+IF(VLOOKUP(B115,'[1]TERMELŐ_11.30.'!A:AS,45,FALSE)="","",VLOOKUP(B115,'[1]TERMELŐ_11.30.'!A:AS,45,FALSE))</f>
        <v/>
      </c>
      <c r="W115" s="14" t="str">
        <f>IF(VLOOKUP(B115,'[1]TERMELŐ_11.30.'!A:AJ,36,FALSE)="","",VLOOKUP(B115,'[1]TERMELŐ_11.30.'!A:AJ,36,FALSE))</f>
        <v/>
      </c>
      <c r="X115" s="10"/>
      <c r="Y115" s="13">
        <f>+VLOOKUP(B115,'[1]TERMELŐ_11.30.'!$A:$BH,53,FALSE)</f>
        <v>0</v>
      </c>
      <c r="Z115" s="13">
        <f>+VLOOKUP(B115,'[1]TERMELŐ_11.30.'!$A:$BH,54,FALSE)+VLOOKUP(B115,'[1]TERMELŐ_11.30.'!$A:$BH,55,FALSE)+VLOOKUP(B115,'[1]TERMELŐ_11.30.'!$A:$BH,56,FALSE)+VLOOKUP(B115,'[1]TERMELŐ_11.30.'!$A:$BH,57,FALSE)+VLOOKUP(B115,'[1]TERMELŐ_11.30.'!$A:$BH,58,FALSE)+VLOOKUP(B115,'[1]TERMELŐ_11.30.'!$A:$BH,59,FALSE)+VLOOKUP(B115,'[1]TERMELŐ_11.30.'!$A:$BH,60,FALSE)</f>
        <v>0</v>
      </c>
      <c r="AA115" s="14" t="str">
        <f>IF(VLOOKUP(B115,'[1]TERMELŐ_11.30.'!A:AZ,51,FALSE)="","",VLOOKUP(B115,'[1]TERMELŐ_11.30.'!A:AZ,51,FALSE))</f>
        <v/>
      </c>
      <c r="AB115" s="14" t="str">
        <f>IF(VLOOKUP(B115,'[1]TERMELŐ_11.30.'!A:AZ,52,FALSE)="","",VLOOKUP(B115,'[1]TERMELŐ_11.30.'!A:AZ,52,FALSE))</f>
        <v/>
      </c>
    </row>
    <row r="116" spans="1:28" x14ac:dyDescent="0.3">
      <c r="A116" s="10" t="str">
        <f>VLOOKUP(VLOOKUP(B116,'[1]TERMELŐ_11.30.'!A:F,6,FALSE),'[1]publikáció segéd tábla'!$A$1:$B$7,2,FALSE)</f>
        <v xml:space="preserve">OPUS TITÁSZ Zrt. </v>
      </c>
      <c r="B116" s="10" t="s">
        <v>82</v>
      </c>
      <c r="C116" s="11">
        <f>+SUMIFS('[1]TERMELŐ_11.30.'!$H:$H,'[1]TERMELŐ_11.30.'!$A:$A,[1]publikáció!$B116,'[1]TERMELŐ_11.30.'!$L:$L,[1]publikáció!C$4)</f>
        <v>0.49</v>
      </c>
      <c r="D116" s="11">
        <f>+SUMIFS('[1]TERMELŐ_11.30.'!$H:$H,'[1]TERMELŐ_11.30.'!$A:$A,[1]publikáció!$B116,'[1]TERMELŐ_11.30.'!$L:$L,[1]publikáció!D$4)</f>
        <v>0</v>
      </c>
      <c r="E116" s="11">
        <f>+SUMIFS('[1]TERMELŐ_11.30.'!$H:$H,'[1]TERMELŐ_11.30.'!$A:$A,[1]publikáció!$B116,'[1]TERMELŐ_11.30.'!$L:$L,[1]publikáció!E$4)</f>
        <v>0.2</v>
      </c>
      <c r="F116" s="11">
        <f>+SUMIFS('[1]TERMELŐ_11.30.'!$H:$H,'[1]TERMELŐ_11.30.'!$A:$A,[1]publikáció!$B116,'[1]TERMELŐ_11.30.'!$L:$L,[1]publikáció!F$4)</f>
        <v>0</v>
      </c>
      <c r="G116" s="11">
        <f>+SUMIFS('[1]TERMELŐ_11.30.'!$H:$H,'[1]TERMELŐ_11.30.'!$A:$A,[1]publikáció!$B116,'[1]TERMELŐ_11.30.'!$L:$L,[1]publikáció!G$4)</f>
        <v>0</v>
      </c>
      <c r="H116" s="11">
        <f>+SUMIFS('[1]TERMELŐ_11.30.'!$H:$H,'[1]TERMELŐ_11.30.'!$A:$A,[1]publikáció!$B116,'[1]TERMELŐ_11.30.'!$L:$L,[1]publikáció!H$4)</f>
        <v>0</v>
      </c>
      <c r="I116" s="11">
        <f>+SUMIFS('[1]TERMELŐ_11.30.'!$H:$H,'[1]TERMELŐ_11.30.'!$A:$A,[1]publikáció!$B116,'[1]TERMELŐ_11.30.'!$L:$L,[1]publikáció!I$4)</f>
        <v>0</v>
      </c>
      <c r="J116" s="11">
        <f>+SUMIFS('[1]TERMELŐ_11.30.'!$H:$H,'[1]TERMELŐ_11.30.'!$A:$A,[1]publikáció!$B116,'[1]TERMELŐ_11.30.'!$L:$L,[1]publikáció!J$4)</f>
        <v>0</v>
      </c>
      <c r="K116" s="11" t="str">
        <f>+IF(VLOOKUP(B116,'[1]TERMELŐ_11.30.'!A:U,21,FALSE)="igen","Technológia módosítás",IF(VLOOKUP(B116,'[1]TERMELŐ_11.30.'!A:U,20,FALSE)&lt;&gt;"nem","Ismétlő","Új igény"))</f>
        <v>Új igény</v>
      </c>
      <c r="L116" s="12">
        <f>+_xlfn.MAXIFS('[1]TERMELŐ_11.30.'!$P:$P,'[1]TERMELŐ_11.30.'!$A:$A,[1]publikáció!$B116)</f>
        <v>0.49</v>
      </c>
      <c r="M116" s="12">
        <f>+_xlfn.MAXIFS('[1]TERMELŐ_11.30.'!$Q:$Q,'[1]TERMELŐ_11.30.'!$A:$A,[1]publikáció!$B116)</f>
        <v>0.01</v>
      </c>
      <c r="N116" s="10" t="str">
        <f>+IF(VLOOKUP(B116,'[1]TERMELŐ_11.30.'!A:G,7,FALSE)="","",VLOOKUP(B116,'[1]TERMELŐ_11.30.'!A:G,7,FALSE))</f>
        <v/>
      </c>
      <c r="O116" s="10"/>
      <c r="P116" s="10" t="str">
        <f>+IF(OR(VLOOKUP(B116,'[1]TERMELŐ_11.30.'!A:D,4,FALSE)="elutasított",(VLOOKUP(B116,'[1]TERMELŐ_11.30.'!A:D,4,FALSE)="kiesett")),"igen","nem")</f>
        <v>igen</v>
      </c>
      <c r="Q116" s="10" t="str">
        <f>+_xlfn.IFNA(VLOOKUP(IF(VLOOKUP(B116,'[1]TERMELŐ_11.30.'!A:BQ,69,FALSE)="","",VLOOKUP(B116,'[1]TERMELŐ_11.30.'!A:BQ,69,FALSE)),'[1]publikáció segéd tábla'!$D$1:$E$16,2,FALSE),"")</f>
        <v>Hiányos igénybejelentés</v>
      </c>
      <c r="R116" s="10" t="str">
        <f>IF(VLOOKUP(B116,'[1]TERMELŐ_11.30.'!A:AT,46,FALSE)="","",VLOOKUP(B116,'[1]TERMELŐ_11.30.'!A:AT,46,FALSE))</f>
        <v/>
      </c>
      <c r="S116" s="10"/>
      <c r="T116" s="13">
        <f>+VLOOKUP(B116,'[1]TERMELŐ_11.30.'!$A:$AR,37,FALSE)</f>
        <v>0</v>
      </c>
      <c r="U116" s="13">
        <f>+VLOOKUP(B116,'[1]TERMELŐ_11.30.'!$A:$AR,38,FALSE)+VLOOKUP(B116,'[1]TERMELŐ_11.30.'!$A:$AR,39,FALSE)+VLOOKUP(B116,'[1]TERMELŐ_11.30.'!$A:$AR,40,FALSE)+VLOOKUP(B116,'[1]TERMELŐ_11.30.'!$A:$AR,41,FALSE)+VLOOKUP(B116,'[1]TERMELŐ_11.30.'!$A:$AR,42,FALSE)+VLOOKUP(B116,'[1]TERMELŐ_11.30.'!$A:$AR,43,FALSE)+VLOOKUP(B116,'[1]TERMELŐ_11.30.'!$A:$AR,44,FALSE)</f>
        <v>0</v>
      </c>
      <c r="V116" s="14" t="str">
        <f>+IF(VLOOKUP(B116,'[1]TERMELŐ_11.30.'!A:AS,45,FALSE)="","",VLOOKUP(B116,'[1]TERMELŐ_11.30.'!A:AS,45,FALSE))</f>
        <v/>
      </c>
      <c r="W116" s="14" t="str">
        <f>IF(VLOOKUP(B116,'[1]TERMELŐ_11.30.'!A:AJ,36,FALSE)="","",VLOOKUP(B116,'[1]TERMELŐ_11.30.'!A:AJ,36,FALSE))</f>
        <v/>
      </c>
      <c r="X116" s="10"/>
      <c r="Y116" s="13">
        <f>+VLOOKUP(B116,'[1]TERMELŐ_11.30.'!$A:$BH,53,FALSE)</f>
        <v>0</v>
      </c>
      <c r="Z116" s="13">
        <f>+VLOOKUP(B116,'[1]TERMELŐ_11.30.'!$A:$BH,54,FALSE)+VLOOKUP(B116,'[1]TERMELŐ_11.30.'!$A:$BH,55,FALSE)+VLOOKUP(B116,'[1]TERMELŐ_11.30.'!$A:$BH,56,FALSE)+VLOOKUP(B116,'[1]TERMELŐ_11.30.'!$A:$BH,57,FALSE)+VLOOKUP(B116,'[1]TERMELŐ_11.30.'!$A:$BH,58,FALSE)+VLOOKUP(B116,'[1]TERMELŐ_11.30.'!$A:$BH,59,FALSE)+VLOOKUP(B116,'[1]TERMELŐ_11.30.'!$A:$BH,60,FALSE)</f>
        <v>0</v>
      </c>
      <c r="AA116" s="14" t="str">
        <f>IF(VLOOKUP(B116,'[1]TERMELŐ_11.30.'!A:AZ,51,FALSE)="","",VLOOKUP(B116,'[1]TERMELŐ_11.30.'!A:AZ,51,FALSE))</f>
        <v/>
      </c>
      <c r="AB116" s="14" t="str">
        <f>IF(VLOOKUP(B116,'[1]TERMELŐ_11.30.'!A:AZ,52,FALSE)="","",VLOOKUP(B116,'[1]TERMELŐ_11.30.'!A:AZ,52,FALSE))</f>
        <v/>
      </c>
    </row>
    <row r="117" spans="1:28" x14ac:dyDescent="0.3">
      <c r="A117" s="10" t="str">
        <f>VLOOKUP(VLOOKUP(B117,'[1]TERMELŐ_11.30.'!A:F,6,FALSE),'[1]publikáció segéd tábla'!$A$1:$B$7,2,FALSE)</f>
        <v xml:space="preserve">OPUS TITÁSZ Zrt. </v>
      </c>
      <c r="B117" s="10" t="s">
        <v>83</v>
      </c>
      <c r="C117" s="11">
        <f>+SUMIFS('[1]TERMELŐ_11.30.'!$H:$H,'[1]TERMELŐ_11.30.'!$A:$A,[1]publikáció!$B117,'[1]TERMELŐ_11.30.'!$L:$L,[1]publikáció!C$4)</f>
        <v>0.49</v>
      </c>
      <c r="D117" s="11">
        <f>+SUMIFS('[1]TERMELŐ_11.30.'!$H:$H,'[1]TERMELŐ_11.30.'!$A:$A,[1]publikáció!$B117,'[1]TERMELŐ_11.30.'!$L:$L,[1]publikáció!D$4)</f>
        <v>0</v>
      </c>
      <c r="E117" s="11">
        <f>+SUMIFS('[1]TERMELŐ_11.30.'!$H:$H,'[1]TERMELŐ_11.30.'!$A:$A,[1]publikáció!$B117,'[1]TERMELŐ_11.30.'!$L:$L,[1]publikáció!E$4)</f>
        <v>0.2</v>
      </c>
      <c r="F117" s="11">
        <f>+SUMIFS('[1]TERMELŐ_11.30.'!$H:$H,'[1]TERMELŐ_11.30.'!$A:$A,[1]publikáció!$B117,'[1]TERMELŐ_11.30.'!$L:$L,[1]publikáció!F$4)</f>
        <v>0</v>
      </c>
      <c r="G117" s="11">
        <f>+SUMIFS('[1]TERMELŐ_11.30.'!$H:$H,'[1]TERMELŐ_11.30.'!$A:$A,[1]publikáció!$B117,'[1]TERMELŐ_11.30.'!$L:$L,[1]publikáció!G$4)</f>
        <v>0</v>
      </c>
      <c r="H117" s="11">
        <f>+SUMIFS('[1]TERMELŐ_11.30.'!$H:$H,'[1]TERMELŐ_11.30.'!$A:$A,[1]publikáció!$B117,'[1]TERMELŐ_11.30.'!$L:$L,[1]publikáció!H$4)</f>
        <v>0</v>
      </c>
      <c r="I117" s="11">
        <f>+SUMIFS('[1]TERMELŐ_11.30.'!$H:$H,'[1]TERMELŐ_11.30.'!$A:$A,[1]publikáció!$B117,'[1]TERMELŐ_11.30.'!$L:$L,[1]publikáció!I$4)</f>
        <v>0</v>
      </c>
      <c r="J117" s="11">
        <f>+SUMIFS('[1]TERMELŐ_11.30.'!$H:$H,'[1]TERMELŐ_11.30.'!$A:$A,[1]publikáció!$B117,'[1]TERMELŐ_11.30.'!$L:$L,[1]publikáció!J$4)</f>
        <v>0</v>
      </c>
      <c r="K117" s="11" t="str">
        <f>+IF(VLOOKUP(B117,'[1]TERMELŐ_11.30.'!A:U,21,FALSE)="igen","Technológia módosítás",IF(VLOOKUP(B117,'[1]TERMELŐ_11.30.'!A:U,20,FALSE)&lt;&gt;"nem","Ismétlő","Új igény"))</f>
        <v>Új igény</v>
      </c>
      <c r="L117" s="12">
        <f>+_xlfn.MAXIFS('[1]TERMELŐ_11.30.'!$P:$P,'[1]TERMELŐ_11.30.'!$A:$A,[1]publikáció!$B117)</f>
        <v>0.49</v>
      </c>
      <c r="M117" s="12">
        <f>+_xlfn.MAXIFS('[1]TERMELŐ_11.30.'!$Q:$Q,'[1]TERMELŐ_11.30.'!$A:$A,[1]publikáció!$B117)</f>
        <v>0.01</v>
      </c>
      <c r="N117" s="10" t="str">
        <f>+IF(VLOOKUP(B117,'[1]TERMELŐ_11.30.'!A:G,7,FALSE)="","",VLOOKUP(B117,'[1]TERMELŐ_11.30.'!A:G,7,FALSE))</f>
        <v/>
      </c>
      <c r="O117" s="10"/>
      <c r="P117" s="10" t="str">
        <f>+IF(OR(VLOOKUP(B117,'[1]TERMELŐ_11.30.'!A:D,4,FALSE)="elutasított",(VLOOKUP(B117,'[1]TERMELŐ_11.30.'!A:D,4,FALSE)="kiesett")),"igen","nem")</f>
        <v>igen</v>
      </c>
      <c r="Q117" s="10" t="str">
        <f>+_xlfn.IFNA(VLOOKUP(IF(VLOOKUP(B117,'[1]TERMELŐ_11.30.'!A:BQ,69,FALSE)="","",VLOOKUP(B117,'[1]TERMELŐ_11.30.'!A:BQ,69,FALSE)),'[1]publikáció segéd tábla'!$D$1:$E$16,2,FALSE),"")</f>
        <v>Hiányos igénybejelentés</v>
      </c>
      <c r="R117" s="10" t="str">
        <f>IF(VLOOKUP(B117,'[1]TERMELŐ_11.30.'!A:AT,46,FALSE)="","",VLOOKUP(B117,'[1]TERMELŐ_11.30.'!A:AT,46,FALSE))</f>
        <v/>
      </c>
      <c r="S117" s="10"/>
      <c r="T117" s="13">
        <f>+VLOOKUP(B117,'[1]TERMELŐ_11.30.'!$A:$AR,37,FALSE)</f>
        <v>0</v>
      </c>
      <c r="U117" s="13">
        <f>+VLOOKUP(B117,'[1]TERMELŐ_11.30.'!$A:$AR,38,FALSE)+VLOOKUP(B117,'[1]TERMELŐ_11.30.'!$A:$AR,39,FALSE)+VLOOKUP(B117,'[1]TERMELŐ_11.30.'!$A:$AR,40,FALSE)+VLOOKUP(B117,'[1]TERMELŐ_11.30.'!$A:$AR,41,FALSE)+VLOOKUP(B117,'[1]TERMELŐ_11.30.'!$A:$AR,42,FALSE)+VLOOKUP(B117,'[1]TERMELŐ_11.30.'!$A:$AR,43,FALSE)+VLOOKUP(B117,'[1]TERMELŐ_11.30.'!$A:$AR,44,FALSE)</f>
        <v>0</v>
      </c>
      <c r="V117" s="14" t="str">
        <f>+IF(VLOOKUP(B117,'[1]TERMELŐ_11.30.'!A:AS,45,FALSE)="","",VLOOKUP(B117,'[1]TERMELŐ_11.30.'!A:AS,45,FALSE))</f>
        <v/>
      </c>
      <c r="W117" s="14" t="str">
        <f>IF(VLOOKUP(B117,'[1]TERMELŐ_11.30.'!A:AJ,36,FALSE)="","",VLOOKUP(B117,'[1]TERMELŐ_11.30.'!A:AJ,36,FALSE))</f>
        <v/>
      </c>
      <c r="X117" s="10"/>
      <c r="Y117" s="13">
        <f>+VLOOKUP(B117,'[1]TERMELŐ_11.30.'!$A:$BH,53,FALSE)</f>
        <v>0</v>
      </c>
      <c r="Z117" s="13">
        <f>+VLOOKUP(B117,'[1]TERMELŐ_11.30.'!$A:$BH,54,FALSE)+VLOOKUP(B117,'[1]TERMELŐ_11.30.'!$A:$BH,55,FALSE)+VLOOKUP(B117,'[1]TERMELŐ_11.30.'!$A:$BH,56,FALSE)+VLOOKUP(B117,'[1]TERMELŐ_11.30.'!$A:$BH,57,FALSE)+VLOOKUP(B117,'[1]TERMELŐ_11.30.'!$A:$BH,58,FALSE)+VLOOKUP(B117,'[1]TERMELŐ_11.30.'!$A:$BH,59,FALSE)+VLOOKUP(B117,'[1]TERMELŐ_11.30.'!$A:$BH,60,FALSE)</f>
        <v>0</v>
      </c>
      <c r="AA117" s="14" t="str">
        <f>IF(VLOOKUP(B117,'[1]TERMELŐ_11.30.'!A:AZ,51,FALSE)="","",VLOOKUP(B117,'[1]TERMELŐ_11.30.'!A:AZ,51,FALSE))</f>
        <v/>
      </c>
      <c r="AB117" s="14" t="str">
        <f>IF(VLOOKUP(B117,'[1]TERMELŐ_11.30.'!A:AZ,52,FALSE)="","",VLOOKUP(B117,'[1]TERMELŐ_11.30.'!A:AZ,52,FALSE))</f>
        <v/>
      </c>
    </row>
    <row r="118" spans="1:28" x14ac:dyDescent="0.3">
      <c r="A118" s="10" t="str">
        <f>VLOOKUP(VLOOKUP(B118,'[1]TERMELŐ_11.30.'!A:F,6,FALSE),'[1]publikáció segéd tábla'!$A$1:$B$7,2,FALSE)</f>
        <v xml:space="preserve">OPUS TITÁSZ Zrt. </v>
      </c>
      <c r="B118" s="10" t="s">
        <v>84</v>
      </c>
      <c r="C118" s="11">
        <f>+SUMIFS('[1]TERMELŐ_11.30.'!$H:$H,'[1]TERMELŐ_11.30.'!$A:$A,[1]publikáció!$B118,'[1]TERMELŐ_11.30.'!$L:$L,[1]publikáció!C$4)</f>
        <v>0.49</v>
      </c>
      <c r="D118" s="11">
        <f>+SUMIFS('[1]TERMELŐ_11.30.'!$H:$H,'[1]TERMELŐ_11.30.'!$A:$A,[1]publikáció!$B118,'[1]TERMELŐ_11.30.'!$L:$L,[1]publikáció!D$4)</f>
        <v>0</v>
      </c>
      <c r="E118" s="11">
        <f>+SUMIFS('[1]TERMELŐ_11.30.'!$H:$H,'[1]TERMELŐ_11.30.'!$A:$A,[1]publikáció!$B118,'[1]TERMELŐ_11.30.'!$L:$L,[1]publikáció!E$4)</f>
        <v>0</v>
      </c>
      <c r="F118" s="11">
        <f>+SUMIFS('[1]TERMELŐ_11.30.'!$H:$H,'[1]TERMELŐ_11.30.'!$A:$A,[1]publikáció!$B118,'[1]TERMELŐ_11.30.'!$L:$L,[1]publikáció!F$4)</f>
        <v>0</v>
      </c>
      <c r="G118" s="11">
        <f>+SUMIFS('[1]TERMELŐ_11.30.'!$H:$H,'[1]TERMELŐ_11.30.'!$A:$A,[1]publikáció!$B118,'[1]TERMELŐ_11.30.'!$L:$L,[1]publikáció!G$4)</f>
        <v>0</v>
      </c>
      <c r="H118" s="11">
        <f>+SUMIFS('[1]TERMELŐ_11.30.'!$H:$H,'[1]TERMELŐ_11.30.'!$A:$A,[1]publikáció!$B118,'[1]TERMELŐ_11.30.'!$L:$L,[1]publikáció!H$4)</f>
        <v>0</v>
      </c>
      <c r="I118" s="11">
        <f>+SUMIFS('[1]TERMELŐ_11.30.'!$H:$H,'[1]TERMELŐ_11.30.'!$A:$A,[1]publikáció!$B118,'[1]TERMELŐ_11.30.'!$L:$L,[1]publikáció!I$4)</f>
        <v>0</v>
      </c>
      <c r="J118" s="11">
        <f>+SUMIFS('[1]TERMELŐ_11.30.'!$H:$H,'[1]TERMELŐ_11.30.'!$A:$A,[1]publikáció!$B118,'[1]TERMELŐ_11.30.'!$L:$L,[1]publikáció!J$4)</f>
        <v>0</v>
      </c>
      <c r="K118" s="11" t="str">
        <f>+IF(VLOOKUP(B118,'[1]TERMELŐ_11.30.'!A:U,21,FALSE)="igen","Technológia módosítás",IF(VLOOKUP(B118,'[1]TERMELŐ_11.30.'!A:U,20,FALSE)&lt;&gt;"nem","Ismétlő","Új igény"))</f>
        <v>Új igény</v>
      </c>
      <c r="L118" s="12">
        <f>+_xlfn.MAXIFS('[1]TERMELŐ_11.30.'!$P:$P,'[1]TERMELŐ_11.30.'!$A:$A,[1]publikáció!$B118)</f>
        <v>0.49</v>
      </c>
      <c r="M118" s="12">
        <f>+_xlfn.MAXIFS('[1]TERMELŐ_11.30.'!$Q:$Q,'[1]TERMELŐ_11.30.'!$A:$A,[1]publikáció!$B118)</f>
        <v>0.01</v>
      </c>
      <c r="N118" s="10" t="str">
        <f>+IF(VLOOKUP(B118,'[1]TERMELŐ_11.30.'!A:G,7,FALSE)="","",VLOOKUP(B118,'[1]TERMELŐ_11.30.'!A:G,7,FALSE))</f>
        <v/>
      </c>
      <c r="O118" s="10"/>
      <c r="P118" s="10" t="str">
        <f>+IF(OR(VLOOKUP(B118,'[1]TERMELŐ_11.30.'!A:D,4,FALSE)="elutasított",(VLOOKUP(B118,'[1]TERMELŐ_11.30.'!A:D,4,FALSE)="kiesett")),"igen","nem")</f>
        <v>igen</v>
      </c>
      <c r="Q118" s="10" t="str">
        <f>+_xlfn.IFNA(VLOOKUP(IF(VLOOKUP(B118,'[1]TERMELŐ_11.30.'!A:BQ,69,FALSE)="","",VLOOKUP(B118,'[1]TERMELŐ_11.30.'!A:BQ,69,FALSE)),'[1]publikáció segéd tábla'!$D$1:$E$16,2,FALSE),"")</f>
        <v>Hiányos igénybejelentés</v>
      </c>
      <c r="R118" s="10" t="str">
        <f>IF(VLOOKUP(B118,'[1]TERMELŐ_11.30.'!A:AT,46,FALSE)="","",VLOOKUP(B118,'[1]TERMELŐ_11.30.'!A:AT,46,FALSE))</f>
        <v/>
      </c>
      <c r="S118" s="10"/>
      <c r="T118" s="13">
        <f>+VLOOKUP(B118,'[1]TERMELŐ_11.30.'!$A:$AR,37,FALSE)</f>
        <v>0</v>
      </c>
      <c r="U118" s="13">
        <f>+VLOOKUP(B118,'[1]TERMELŐ_11.30.'!$A:$AR,38,FALSE)+VLOOKUP(B118,'[1]TERMELŐ_11.30.'!$A:$AR,39,FALSE)+VLOOKUP(B118,'[1]TERMELŐ_11.30.'!$A:$AR,40,FALSE)+VLOOKUP(B118,'[1]TERMELŐ_11.30.'!$A:$AR,41,FALSE)+VLOOKUP(B118,'[1]TERMELŐ_11.30.'!$A:$AR,42,FALSE)+VLOOKUP(B118,'[1]TERMELŐ_11.30.'!$A:$AR,43,FALSE)+VLOOKUP(B118,'[1]TERMELŐ_11.30.'!$A:$AR,44,FALSE)</f>
        <v>0</v>
      </c>
      <c r="V118" s="14" t="str">
        <f>+IF(VLOOKUP(B118,'[1]TERMELŐ_11.30.'!A:AS,45,FALSE)="","",VLOOKUP(B118,'[1]TERMELŐ_11.30.'!A:AS,45,FALSE))</f>
        <v/>
      </c>
      <c r="W118" s="14" t="str">
        <f>IF(VLOOKUP(B118,'[1]TERMELŐ_11.30.'!A:AJ,36,FALSE)="","",VLOOKUP(B118,'[1]TERMELŐ_11.30.'!A:AJ,36,FALSE))</f>
        <v/>
      </c>
      <c r="X118" s="10"/>
      <c r="Y118" s="13">
        <f>+VLOOKUP(B118,'[1]TERMELŐ_11.30.'!$A:$BH,53,FALSE)</f>
        <v>0</v>
      </c>
      <c r="Z118" s="13">
        <f>+VLOOKUP(B118,'[1]TERMELŐ_11.30.'!$A:$BH,54,FALSE)+VLOOKUP(B118,'[1]TERMELŐ_11.30.'!$A:$BH,55,FALSE)+VLOOKUP(B118,'[1]TERMELŐ_11.30.'!$A:$BH,56,FALSE)+VLOOKUP(B118,'[1]TERMELŐ_11.30.'!$A:$BH,57,FALSE)+VLOOKUP(B118,'[1]TERMELŐ_11.30.'!$A:$BH,58,FALSE)+VLOOKUP(B118,'[1]TERMELŐ_11.30.'!$A:$BH,59,FALSE)+VLOOKUP(B118,'[1]TERMELŐ_11.30.'!$A:$BH,60,FALSE)</f>
        <v>0</v>
      </c>
      <c r="AA118" s="14" t="str">
        <f>IF(VLOOKUP(B118,'[1]TERMELŐ_11.30.'!A:AZ,51,FALSE)="","",VLOOKUP(B118,'[1]TERMELŐ_11.30.'!A:AZ,51,FALSE))</f>
        <v/>
      </c>
      <c r="AB118" s="14" t="str">
        <f>IF(VLOOKUP(B118,'[1]TERMELŐ_11.30.'!A:AZ,52,FALSE)="","",VLOOKUP(B118,'[1]TERMELŐ_11.30.'!A:AZ,52,FALSE))</f>
        <v/>
      </c>
    </row>
    <row r="119" spans="1:28" x14ac:dyDescent="0.3">
      <c r="A119" s="10" t="str">
        <f>VLOOKUP(VLOOKUP(B119,'[1]TERMELŐ_11.30.'!A:F,6,FALSE),'[1]publikáció segéd tábla'!$A$1:$B$7,2,FALSE)</f>
        <v xml:space="preserve">OPUS TITÁSZ Zrt. </v>
      </c>
      <c r="B119" s="10" t="s">
        <v>85</v>
      </c>
      <c r="C119" s="11">
        <f>+SUMIFS('[1]TERMELŐ_11.30.'!$H:$H,'[1]TERMELŐ_11.30.'!$A:$A,[1]publikáció!$B119,'[1]TERMELŐ_11.30.'!$L:$L,[1]publikáció!C$4)</f>
        <v>2</v>
      </c>
      <c r="D119" s="11">
        <f>+SUMIFS('[1]TERMELŐ_11.30.'!$H:$H,'[1]TERMELŐ_11.30.'!$A:$A,[1]publikáció!$B119,'[1]TERMELŐ_11.30.'!$L:$L,[1]publikáció!D$4)</f>
        <v>0</v>
      </c>
      <c r="E119" s="11">
        <f>+SUMIFS('[1]TERMELŐ_11.30.'!$H:$H,'[1]TERMELŐ_11.30.'!$A:$A,[1]publikáció!$B119,'[1]TERMELŐ_11.30.'!$L:$L,[1]publikáció!E$4)</f>
        <v>0.6</v>
      </c>
      <c r="F119" s="11">
        <f>+SUMIFS('[1]TERMELŐ_11.30.'!$H:$H,'[1]TERMELŐ_11.30.'!$A:$A,[1]publikáció!$B119,'[1]TERMELŐ_11.30.'!$L:$L,[1]publikáció!F$4)</f>
        <v>0</v>
      </c>
      <c r="G119" s="11">
        <f>+SUMIFS('[1]TERMELŐ_11.30.'!$H:$H,'[1]TERMELŐ_11.30.'!$A:$A,[1]publikáció!$B119,'[1]TERMELŐ_11.30.'!$L:$L,[1]publikáció!G$4)</f>
        <v>0</v>
      </c>
      <c r="H119" s="11">
        <f>+SUMIFS('[1]TERMELŐ_11.30.'!$H:$H,'[1]TERMELŐ_11.30.'!$A:$A,[1]publikáció!$B119,'[1]TERMELŐ_11.30.'!$L:$L,[1]publikáció!H$4)</f>
        <v>0</v>
      </c>
      <c r="I119" s="11">
        <f>+SUMIFS('[1]TERMELŐ_11.30.'!$H:$H,'[1]TERMELŐ_11.30.'!$A:$A,[1]publikáció!$B119,'[1]TERMELŐ_11.30.'!$L:$L,[1]publikáció!I$4)</f>
        <v>0</v>
      </c>
      <c r="J119" s="11">
        <f>+SUMIFS('[1]TERMELŐ_11.30.'!$H:$H,'[1]TERMELŐ_11.30.'!$A:$A,[1]publikáció!$B119,'[1]TERMELŐ_11.30.'!$L:$L,[1]publikáció!J$4)</f>
        <v>0</v>
      </c>
      <c r="K119" s="11" t="str">
        <f>+IF(VLOOKUP(B119,'[1]TERMELŐ_11.30.'!A:U,21,FALSE)="igen","Technológia módosítás",IF(VLOOKUP(B119,'[1]TERMELŐ_11.30.'!A:U,20,FALSE)&lt;&gt;"nem","Ismétlő","Új igény"))</f>
        <v>Új igény</v>
      </c>
      <c r="L119" s="12">
        <f>+_xlfn.MAXIFS('[1]TERMELŐ_11.30.'!$P:$P,'[1]TERMELŐ_11.30.'!$A:$A,[1]publikáció!$B119)</f>
        <v>2</v>
      </c>
      <c r="M119" s="12">
        <f>+_xlfn.MAXIFS('[1]TERMELŐ_11.30.'!$Q:$Q,'[1]TERMELŐ_11.30.'!$A:$A,[1]publikáció!$B119)</f>
        <v>0.01</v>
      </c>
      <c r="N119" s="10" t="str">
        <f>+IF(VLOOKUP(B119,'[1]TERMELŐ_11.30.'!A:G,7,FALSE)="","",VLOOKUP(B119,'[1]TERMELŐ_11.30.'!A:G,7,FALSE))</f>
        <v>Kisvárda TITÁSZ</v>
      </c>
      <c r="O119" s="10">
        <f>+VLOOKUP(B119,'[1]TERMELŐ_11.30.'!A:I,9,FALSE)</f>
        <v>22</v>
      </c>
      <c r="P119" s="10" t="str">
        <f>+IF(OR(VLOOKUP(B119,'[1]TERMELŐ_11.30.'!A:D,4,FALSE)="elutasított",(VLOOKUP(B119,'[1]TERMELŐ_11.30.'!A:D,4,FALSE)="kiesett")),"igen","nem")</f>
        <v>igen</v>
      </c>
      <c r="Q119" s="10" t="str">
        <f>+_xlfn.IFNA(VLOOKUP(IF(VLOOKUP(B119,'[1]TERMELŐ_11.30.'!A:BQ,69,FALSE)="","",VLOOKUP(B119,'[1]TERMELŐ_11.30.'!A:BQ,69,FALSE)),'[1]publikáció segéd tábla'!$D$1:$E$16,2,FALSE),"")</f>
        <v>54/2024 kormány rendelet</v>
      </c>
      <c r="R119" s="10" t="str">
        <f>IF(VLOOKUP(B119,'[1]TERMELŐ_11.30.'!A:AT,46,FALSE)="","",VLOOKUP(B119,'[1]TERMELŐ_11.30.'!A:AT,46,FALSE))</f>
        <v/>
      </c>
      <c r="S119" s="10"/>
      <c r="T119" s="13">
        <f>+VLOOKUP(B119,'[1]TERMELŐ_11.30.'!$A:$AR,37,FALSE)</f>
        <v>0</v>
      </c>
      <c r="U119" s="13">
        <f>+VLOOKUP(B119,'[1]TERMELŐ_11.30.'!$A:$AR,38,FALSE)+VLOOKUP(B119,'[1]TERMELŐ_11.30.'!$A:$AR,39,FALSE)+VLOOKUP(B119,'[1]TERMELŐ_11.30.'!$A:$AR,40,FALSE)+VLOOKUP(B119,'[1]TERMELŐ_11.30.'!$A:$AR,41,FALSE)+VLOOKUP(B119,'[1]TERMELŐ_11.30.'!$A:$AR,42,FALSE)+VLOOKUP(B119,'[1]TERMELŐ_11.30.'!$A:$AR,43,FALSE)+VLOOKUP(B119,'[1]TERMELŐ_11.30.'!$A:$AR,44,FALSE)</f>
        <v>0</v>
      </c>
      <c r="V119" s="14" t="str">
        <f>+IF(VLOOKUP(B119,'[1]TERMELŐ_11.30.'!A:AS,45,FALSE)="","",VLOOKUP(B119,'[1]TERMELŐ_11.30.'!A:AS,45,FALSE))</f>
        <v/>
      </c>
      <c r="W119" s="14" t="str">
        <f>IF(VLOOKUP(B119,'[1]TERMELŐ_11.30.'!A:AJ,36,FALSE)="","",VLOOKUP(B119,'[1]TERMELŐ_11.30.'!A:AJ,36,FALSE))</f>
        <v/>
      </c>
      <c r="X119" s="10"/>
      <c r="Y119" s="13">
        <f>+VLOOKUP(B119,'[1]TERMELŐ_11.30.'!$A:$BH,53,FALSE)</f>
        <v>0</v>
      </c>
      <c r="Z119" s="13">
        <f>+VLOOKUP(B119,'[1]TERMELŐ_11.30.'!$A:$BH,54,FALSE)+VLOOKUP(B119,'[1]TERMELŐ_11.30.'!$A:$BH,55,FALSE)+VLOOKUP(B119,'[1]TERMELŐ_11.30.'!$A:$BH,56,FALSE)+VLOOKUP(B119,'[1]TERMELŐ_11.30.'!$A:$BH,57,FALSE)+VLOOKUP(B119,'[1]TERMELŐ_11.30.'!$A:$BH,58,FALSE)+VLOOKUP(B119,'[1]TERMELŐ_11.30.'!$A:$BH,59,FALSE)+VLOOKUP(B119,'[1]TERMELŐ_11.30.'!$A:$BH,60,FALSE)</f>
        <v>0</v>
      </c>
      <c r="AA119" s="14" t="str">
        <f>IF(VLOOKUP(B119,'[1]TERMELŐ_11.30.'!A:AZ,51,FALSE)="","",VLOOKUP(B119,'[1]TERMELŐ_11.30.'!A:AZ,51,FALSE))</f>
        <v/>
      </c>
      <c r="AB119" s="14" t="str">
        <f>IF(VLOOKUP(B119,'[1]TERMELŐ_11.30.'!A:AZ,52,FALSE)="","",VLOOKUP(B119,'[1]TERMELŐ_11.30.'!A:AZ,52,FALSE))</f>
        <v/>
      </c>
    </row>
    <row r="120" spans="1:28" x14ac:dyDescent="0.3">
      <c r="A120" s="10" t="str">
        <f>VLOOKUP(VLOOKUP(B120,'[1]TERMELŐ_11.30.'!A:F,6,FALSE),'[1]publikáció segéd tábla'!$A$1:$B$7,2,FALSE)</f>
        <v xml:space="preserve">OPUS TITÁSZ Zrt. </v>
      </c>
      <c r="B120" s="10" t="s">
        <v>86</v>
      </c>
      <c r="C120" s="11">
        <f>+SUMIFS('[1]TERMELŐ_11.30.'!$H:$H,'[1]TERMELŐ_11.30.'!$A:$A,[1]publikáció!$B120,'[1]TERMELŐ_11.30.'!$L:$L,[1]publikáció!C$4)</f>
        <v>1</v>
      </c>
      <c r="D120" s="11">
        <f>+SUMIFS('[1]TERMELŐ_11.30.'!$H:$H,'[1]TERMELŐ_11.30.'!$A:$A,[1]publikáció!$B120,'[1]TERMELŐ_11.30.'!$L:$L,[1]publikáció!D$4)</f>
        <v>0</v>
      </c>
      <c r="E120" s="11">
        <f>+SUMIFS('[1]TERMELŐ_11.30.'!$H:$H,'[1]TERMELŐ_11.30.'!$A:$A,[1]publikáció!$B120,'[1]TERMELŐ_11.30.'!$L:$L,[1]publikáció!E$4)</f>
        <v>0.3</v>
      </c>
      <c r="F120" s="11">
        <f>+SUMIFS('[1]TERMELŐ_11.30.'!$H:$H,'[1]TERMELŐ_11.30.'!$A:$A,[1]publikáció!$B120,'[1]TERMELŐ_11.30.'!$L:$L,[1]publikáció!F$4)</f>
        <v>0</v>
      </c>
      <c r="G120" s="11">
        <f>+SUMIFS('[1]TERMELŐ_11.30.'!$H:$H,'[1]TERMELŐ_11.30.'!$A:$A,[1]publikáció!$B120,'[1]TERMELŐ_11.30.'!$L:$L,[1]publikáció!G$4)</f>
        <v>0</v>
      </c>
      <c r="H120" s="11">
        <f>+SUMIFS('[1]TERMELŐ_11.30.'!$H:$H,'[1]TERMELŐ_11.30.'!$A:$A,[1]publikáció!$B120,'[1]TERMELŐ_11.30.'!$L:$L,[1]publikáció!H$4)</f>
        <v>0</v>
      </c>
      <c r="I120" s="11">
        <f>+SUMIFS('[1]TERMELŐ_11.30.'!$H:$H,'[1]TERMELŐ_11.30.'!$A:$A,[1]publikáció!$B120,'[1]TERMELŐ_11.30.'!$L:$L,[1]publikáció!I$4)</f>
        <v>0</v>
      </c>
      <c r="J120" s="11">
        <f>+SUMIFS('[1]TERMELŐ_11.30.'!$H:$H,'[1]TERMELŐ_11.30.'!$A:$A,[1]publikáció!$B120,'[1]TERMELŐ_11.30.'!$L:$L,[1]publikáció!J$4)</f>
        <v>0</v>
      </c>
      <c r="K120" s="11" t="str">
        <f>+IF(VLOOKUP(B120,'[1]TERMELŐ_11.30.'!A:U,21,FALSE)="igen","Technológia módosítás",IF(VLOOKUP(B120,'[1]TERMELŐ_11.30.'!A:U,20,FALSE)&lt;&gt;"nem","Ismétlő","Új igény"))</f>
        <v>Új igény</v>
      </c>
      <c r="L120" s="12">
        <f>+_xlfn.MAXIFS('[1]TERMELŐ_11.30.'!$P:$P,'[1]TERMELŐ_11.30.'!$A:$A,[1]publikáció!$B120)</f>
        <v>1</v>
      </c>
      <c r="M120" s="12">
        <f>+_xlfn.MAXIFS('[1]TERMELŐ_11.30.'!$Q:$Q,'[1]TERMELŐ_11.30.'!$A:$A,[1]publikáció!$B120)</f>
        <v>0.1</v>
      </c>
      <c r="N120" s="10" t="str">
        <f>+IF(VLOOKUP(B120,'[1]TERMELŐ_11.30.'!A:G,7,FALSE)="","",VLOOKUP(B120,'[1]TERMELŐ_11.30.'!A:G,7,FALSE))</f>
        <v>Nyíregyháza Simai út</v>
      </c>
      <c r="O120" s="10">
        <f>+VLOOKUP(B120,'[1]TERMELŐ_11.30.'!A:I,9,FALSE)</f>
        <v>22</v>
      </c>
      <c r="P120" s="10" t="str">
        <f>+IF(OR(VLOOKUP(B120,'[1]TERMELŐ_11.30.'!A:D,4,FALSE)="elutasított",(VLOOKUP(B120,'[1]TERMELŐ_11.30.'!A:D,4,FALSE)="kiesett")),"igen","nem")</f>
        <v>igen</v>
      </c>
      <c r="Q120" s="10" t="str">
        <f>+_xlfn.IFNA(VLOOKUP(IF(VLOOKUP(B120,'[1]TERMELŐ_11.30.'!A:BQ,69,FALSE)="","",VLOOKUP(B120,'[1]TERMELŐ_11.30.'!A:BQ,69,FALSE)),'[1]publikáció segéd tábla'!$D$1:$E$16,2,FALSE),"")</f>
        <v>54/2024 kormány rendelet</v>
      </c>
      <c r="R120" s="10" t="str">
        <f>IF(VLOOKUP(B120,'[1]TERMELŐ_11.30.'!A:AT,46,FALSE)="","",VLOOKUP(B120,'[1]TERMELŐ_11.30.'!A:AT,46,FALSE))</f>
        <v/>
      </c>
      <c r="S120" s="10"/>
      <c r="T120" s="13">
        <f>+VLOOKUP(B120,'[1]TERMELŐ_11.30.'!$A:$AR,37,FALSE)</f>
        <v>0</v>
      </c>
      <c r="U120" s="13">
        <f>+VLOOKUP(B120,'[1]TERMELŐ_11.30.'!$A:$AR,38,FALSE)+VLOOKUP(B120,'[1]TERMELŐ_11.30.'!$A:$AR,39,FALSE)+VLOOKUP(B120,'[1]TERMELŐ_11.30.'!$A:$AR,40,FALSE)+VLOOKUP(B120,'[1]TERMELŐ_11.30.'!$A:$AR,41,FALSE)+VLOOKUP(B120,'[1]TERMELŐ_11.30.'!$A:$AR,42,FALSE)+VLOOKUP(B120,'[1]TERMELŐ_11.30.'!$A:$AR,43,FALSE)+VLOOKUP(B120,'[1]TERMELŐ_11.30.'!$A:$AR,44,FALSE)</f>
        <v>0</v>
      </c>
      <c r="V120" s="14" t="str">
        <f>+IF(VLOOKUP(B120,'[1]TERMELŐ_11.30.'!A:AS,45,FALSE)="","",VLOOKUP(B120,'[1]TERMELŐ_11.30.'!A:AS,45,FALSE))</f>
        <v/>
      </c>
      <c r="W120" s="14" t="str">
        <f>IF(VLOOKUP(B120,'[1]TERMELŐ_11.30.'!A:AJ,36,FALSE)="","",VLOOKUP(B120,'[1]TERMELŐ_11.30.'!A:AJ,36,FALSE))</f>
        <v/>
      </c>
      <c r="X120" s="10"/>
      <c r="Y120" s="13">
        <f>+VLOOKUP(B120,'[1]TERMELŐ_11.30.'!$A:$BH,53,FALSE)</f>
        <v>0</v>
      </c>
      <c r="Z120" s="13">
        <f>+VLOOKUP(B120,'[1]TERMELŐ_11.30.'!$A:$BH,54,FALSE)+VLOOKUP(B120,'[1]TERMELŐ_11.30.'!$A:$BH,55,FALSE)+VLOOKUP(B120,'[1]TERMELŐ_11.30.'!$A:$BH,56,FALSE)+VLOOKUP(B120,'[1]TERMELŐ_11.30.'!$A:$BH,57,FALSE)+VLOOKUP(B120,'[1]TERMELŐ_11.30.'!$A:$BH,58,FALSE)+VLOOKUP(B120,'[1]TERMELŐ_11.30.'!$A:$BH,59,FALSE)+VLOOKUP(B120,'[1]TERMELŐ_11.30.'!$A:$BH,60,FALSE)</f>
        <v>0</v>
      </c>
      <c r="AA120" s="14" t="str">
        <f>IF(VLOOKUP(B120,'[1]TERMELŐ_11.30.'!A:AZ,51,FALSE)="","",VLOOKUP(B120,'[1]TERMELŐ_11.30.'!A:AZ,51,FALSE))</f>
        <v/>
      </c>
      <c r="AB120" s="14" t="str">
        <f>IF(VLOOKUP(B120,'[1]TERMELŐ_11.30.'!A:AZ,52,FALSE)="","",VLOOKUP(B120,'[1]TERMELŐ_11.30.'!A:AZ,52,FALSE))</f>
        <v/>
      </c>
    </row>
    <row r="121" spans="1:28" x14ac:dyDescent="0.3">
      <c r="A121" s="10" t="str">
        <f>VLOOKUP(VLOOKUP(B121,'[1]TERMELŐ_11.30.'!A:F,6,FALSE),'[1]publikáció segéd tábla'!$A$1:$B$7,2,FALSE)</f>
        <v xml:space="preserve">OPUS TITÁSZ Zrt. </v>
      </c>
      <c r="B121" s="10" t="s">
        <v>87</v>
      </c>
      <c r="C121" s="11">
        <f>+SUMIFS('[1]TERMELŐ_11.30.'!$H:$H,'[1]TERMELŐ_11.30.'!$A:$A,[1]publikáció!$B121,'[1]TERMELŐ_11.30.'!$L:$L,[1]publikáció!C$4)</f>
        <v>0.5</v>
      </c>
      <c r="D121" s="11">
        <f>+SUMIFS('[1]TERMELŐ_11.30.'!$H:$H,'[1]TERMELŐ_11.30.'!$A:$A,[1]publikáció!$B121,'[1]TERMELŐ_11.30.'!$L:$L,[1]publikáció!D$4)</f>
        <v>0</v>
      </c>
      <c r="E121" s="11">
        <f>+SUMIFS('[1]TERMELŐ_11.30.'!$H:$H,'[1]TERMELŐ_11.30.'!$A:$A,[1]publikáció!$B121,'[1]TERMELŐ_11.30.'!$L:$L,[1]publikáció!E$4)</f>
        <v>0.2</v>
      </c>
      <c r="F121" s="11">
        <f>+SUMIFS('[1]TERMELŐ_11.30.'!$H:$H,'[1]TERMELŐ_11.30.'!$A:$A,[1]publikáció!$B121,'[1]TERMELŐ_11.30.'!$L:$L,[1]publikáció!F$4)</f>
        <v>0</v>
      </c>
      <c r="G121" s="11">
        <f>+SUMIFS('[1]TERMELŐ_11.30.'!$H:$H,'[1]TERMELŐ_11.30.'!$A:$A,[1]publikáció!$B121,'[1]TERMELŐ_11.30.'!$L:$L,[1]publikáció!G$4)</f>
        <v>0</v>
      </c>
      <c r="H121" s="11">
        <f>+SUMIFS('[1]TERMELŐ_11.30.'!$H:$H,'[1]TERMELŐ_11.30.'!$A:$A,[1]publikáció!$B121,'[1]TERMELŐ_11.30.'!$L:$L,[1]publikáció!H$4)</f>
        <v>0</v>
      </c>
      <c r="I121" s="11">
        <f>+SUMIFS('[1]TERMELŐ_11.30.'!$H:$H,'[1]TERMELŐ_11.30.'!$A:$A,[1]publikáció!$B121,'[1]TERMELŐ_11.30.'!$L:$L,[1]publikáció!I$4)</f>
        <v>0</v>
      </c>
      <c r="J121" s="11">
        <f>+SUMIFS('[1]TERMELŐ_11.30.'!$H:$H,'[1]TERMELŐ_11.30.'!$A:$A,[1]publikáció!$B121,'[1]TERMELŐ_11.30.'!$L:$L,[1]publikáció!J$4)</f>
        <v>0</v>
      </c>
      <c r="K121" s="11" t="str">
        <f>+IF(VLOOKUP(B121,'[1]TERMELŐ_11.30.'!A:U,21,FALSE)="igen","Technológia módosítás",IF(VLOOKUP(B121,'[1]TERMELŐ_11.30.'!A:U,20,FALSE)&lt;&gt;"nem","Ismétlő","Új igény"))</f>
        <v>Új igény</v>
      </c>
      <c r="L121" s="12">
        <f>+_xlfn.MAXIFS('[1]TERMELŐ_11.30.'!$P:$P,'[1]TERMELŐ_11.30.'!$A:$A,[1]publikáció!$B121)</f>
        <v>0.49</v>
      </c>
      <c r="M121" s="12">
        <f>+_xlfn.MAXIFS('[1]TERMELŐ_11.30.'!$Q:$Q,'[1]TERMELŐ_11.30.'!$A:$A,[1]publikáció!$B121)</f>
        <v>0.01</v>
      </c>
      <c r="N121" s="10" t="str">
        <f>+IF(VLOOKUP(B121,'[1]TERMELŐ_11.30.'!A:G,7,FALSE)="","",VLOOKUP(B121,'[1]TERMELŐ_11.30.'!A:G,7,FALSE))</f>
        <v>Hajdúnánás</v>
      </c>
      <c r="O121" s="10">
        <f>+VLOOKUP(B121,'[1]TERMELŐ_11.30.'!A:I,9,FALSE)</f>
        <v>22</v>
      </c>
      <c r="P121" s="10" t="str">
        <f>+IF(OR(VLOOKUP(B121,'[1]TERMELŐ_11.30.'!A:D,4,FALSE)="elutasított",(VLOOKUP(B121,'[1]TERMELŐ_11.30.'!A:D,4,FALSE)="kiesett")),"igen","nem")</f>
        <v>igen</v>
      </c>
      <c r="Q121" s="10" t="str">
        <f>+_xlfn.IFNA(VLOOKUP(IF(VLOOKUP(B121,'[1]TERMELŐ_11.30.'!A:BQ,69,FALSE)="","",VLOOKUP(B121,'[1]TERMELŐ_11.30.'!A:BQ,69,FALSE)),'[1]publikáció segéd tábla'!$D$1:$E$16,2,FALSE),"")</f>
        <v>54/2024 kormány rendelet</v>
      </c>
      <c r="R121" s="10" t="str">
        <f>IF(VLOOKUP(B121,'[1]TERMELŐ_11.30.'!A:AT,46,FALSE)="","",VLOOKUP(B121,'[1]TERMELŐ_11.30.'!A:AT,46,FALSE))</f>
        <v/>
      </c>
      <c r="S121" s="10"/>
      <c r="T121" s="13">
        <f>+VLOOKUP(B121,'[1]TERMELŐ_11.30.'!$A:$AR,37,FALSE)</f>
        <v>0</v>
      </c>
      <c r="U121" s="13">
        <f>+VLOOKUP(B121,'[1]TERMELŐ_11.30.'!$A:$AR,38,FALSE)+VLOOKUP(B121,'[1]TERMELŐ_11.30.'!$A:$AR,39,FALSE)+VLOOKUP(B121,'[1]TERMELŐ_11.30.'!$A:$AR,40,FALSE)+VLOOKUP(B121,'[1]TERMELŐ_11.30.'!$A:$AR,41,FALSE)+VLOOKUP(B121,'[1]TERMELŐ_11.30.'!$A:$AR,42,FALSE)+VLOOKUP(B121,'[1]TERMELŐ_11.30.'!$A:$AR,43,FALSE)+VLOOKUP(B121,'[1]TERMELŐ_11.30.'!$A:$AR,44,FALSE)</f>
        <v>0</v>
      </c>
      <c r="V121" s="14" t="str">
        <f>+IF(VLOOKUP(B121,'[1]TERMELŐ_11.30.'!A:AS,45,FALSE)="","",VLOOKUP(B121,'[1]TERMELŐ_11.30.'!A:AS,45,FALSE))</f>
        <v/>
      </c>
      <c r="W121" s="14" t="str">
        <f>IF(VLOOKUP(B121,'[1]TERMELŐ_11.30.'!A:AJ,36,FALSE)="","",VLOOKUP(B121,'[1]TERMELŐ_11.30.'!A:AJ,36,FALSE))</f>
        <v/>
      </c>
      <c r="X121" s="10"/>
      <c r="Y121" s="13">
        <f>+VLOOKUP(B121,'[1]TERMELŐ_11.30.'!$A:$BH,53,FALSE)</f>
        <v>0</v>
      </c>
      <c r="Z121" s="13">
        <f>+VLOOKUP(B121,'[1]TERMELŐ_11.30.'!$A:$BH,54,FALSE)+VLOOKUP(B121,'[1]TERMELŐ_11.30.'!$A:$BH,55,FALSE)+VLOOKUP(B121,'[1]TERMELŐ_11.30.'!$A:$BH,56,FALSE)+VLOOKUP(B121,'[1]TERMELŐ_11.30.'!$A:$BH,57,FALSE)+VLOOKUP(B121,'[1]TERMELŐ_11.30.'!$A:$BH,58,FALSE)+VLOOKUP(B121,'[1]TERMELŐ_11.30.'!$A:$BH,59,FALSE)+VLOOKUP(B121,'[1]TERMELŐ_11.30.'!$A:$BH,60,FALSE)</f>
        <v>0</v>
      </c>
      <c r="AA121" s="14" t="str">
        <f>IF(VLOOKUP(B121,'[1]TERMELŐ_11.30.'!A:AZ,51,FALSE)="","",VLOOKUP(B121,'[1]TERMELŐ_11.30.'!A:AZ,51,FALSE))</f>
        <v/>
      </c>
      <c r="AB121" s="14" t="str">
        <f>IF(VLOOKUP(B121,'[1]TERMELŐ_11.30.'!A:AZ,52,FALSE)="","",VLOOKUP(B121,'[1]TERMELŐ_11.30.'!A:AZ,52,FALSE))</f>
        <v/>
      </c>
    </row>
    <row r="122" spans="1:28" x14ac:dyDescent="0.3">
      <c r="A122" s="10" t="str">
        <f>VLOOKUP(VLOOKUP(B122,'[1]TERMELŐ_11.30.'!A:F,6,FALSE),'[1]publikáció segéd tábla'!$A$1:$B$7,2,FALSE)</f>
        <v xml:space="preserve">OPUS TITÁSZ Zrt. </v>
      </c>
      <c r="B122" s="10" t="s">
        <v>88</v>
      </c>
      <c r="C122" s="11">
        <f>+SUMIFS('[1]TERMELŐ_11.30.'!$H:$H,'[1]TERMELŐ_11.30.'!$A:$A,[1]publikáció!$B122,'[1]TERMELŐ_11.30.'!$L:$L,[1]publikáció!C$4)</f>
        <v>4.9800000000000004</v>
      </c>
      <c r="D122" s="11">
        <f>+SUMIFS('[1]TERMELŐ_11.30.'!$H:$H,'[1]TERMELŐ_11.30.'!$A:$A,[1]publikáció!$B122,'[1]TERMELŐ_11.30.'!$L:$L,[1]publikáció!D$4)</f>
        <v>0</v>
      </c>
      <c r="E122" s="11">
        <f>+SUMIFS('[1]TERMELŐ_11.30.'!$H:$H,'[1]TERMELŐ_11.30.'!$A:$A,[1]publikáció!$B122,'[1]TERMELŐ_11.30.'!$L:$L,[1]publikáció!E$4)</f>
        <v>0</v>
      </c>
      <c r="F122" s="11">
        <f>+SUMIFS('[1]TERMELŐ_11.30.'!$H:$H,'[1]TERMELŐ_11.30.'!$A:$A,[1]publikáció!$B122,'[1]TERMELŐ_11.30.'!$L:$L,[1]publikáció!F$4)</f>
        <v>0</v>
      </c>
      <c r="G122" s="11">
        <f>+SUMIFS('[1]TERMELŐ_11.30.'!$H:$H,'[1]TERMELŐ_11.30.'!$A:$A,[1]publikáció!$B122,'[1]TERMELŐ_11.30.'!$L:$L,[1]publikáció!G$4)</f>
        <v>0</v>
      </c>
      <c r="H122" s="11">
        <f>+SUMIFS('[1]TERMELŐ_11.30.'!$H:$H,'[1]TERMELŐ_11.30.'!$A:$A,[1]publikáció!$B122,'[1]TERMELŐ_11.30.'!$L:$L,[1]publikáció!H$4)</f>
        <v>0</v>
      </c>
      <c r="I122" s="11">
        <f>+SUMIFS('[1]TERMELŐ_11.30.'!$H:$H,'[1]TERMELŐ_11.30.'!$A:$A,[1]publikáció!$B122,'[1]TERMELŐ_11.30.'!$L:$L,[1]publikáció!I$4)</f>
        <v>0</v>
      </c>
      <c r="J122" s="11">
        <f>+SUMIFS('[1]TERMELŐ_11.30.'!$H:$H,'[1]TERMELŐ_11.30.'!$A:$A,[1]publikáció!$B122,'[1]TERMELŐ_11.30.'!$L:$L,[1]publikáció!J$4)</f>
        <v>0</v>
      </c>
      <c r="K122" s="11" t="str">
        <f>+IF(VLOOKUP(B122,'[1]TERMELŐ_11.30.'!A:U,21,FALSE)="igen","Technológia módosítás",IF(VLOOKUP(B122,'[1]TERMELŐ_11.30.'!A:U,20,FALSE)&lt;&gt;"nem","Ismétlő","Új igény"))</f>
        <v>Új igény</v>
      </c>
      <c r="L122" s="12">
        <f>+_xlfn.MAXIFS('[1]TERMELŐ_11.30.'!$P:$P,'[1]TERMELŐ_11.30.'!$A:$A,[1]publikáció!$B122)</f>
        <v>4.9800000000000004</v>
      </c>
      <c r="M122" s="12">
        <f>+_xlfn.MAXIFS('[1]TERMELŐ_11.30.'!$Q:$Q,'[1]TERMELŐ_11.30.'!$A:$A,[1]publikáció!$B122)</f>
        <v>0.05</v>
      </c>
      <c r="N122" s="10" t="str">
        <f>+IF(VLOOKUP(B122,'[1]TERMELŐ_11.30.'!A:G,7,FALSE)="","",VLOOKUP(B122,'[1]TERMELŐ_11.30.'!A:G,7,FALSE))</f>
        <v>Macs</v>
      </c>
      <c r="O122" s="10">
        <f>+VLOOKUP(B122,'[1]TERMELŐ_11.30.'!A:I,9,FALSE)</f>
        <v>22</v>
      </c>
      <c r="P122" s="10" t="str">
        <f>+IF(OR(VLOOKUP(B122,'[1]TERMELŐ_11.30.'!A:D,4,FALSE)="elutasított",(VLOOKUP(B122,'[1]TERMELŐ_11.30.'!A:D,4,FALSE)="kiesett")),"igen","nem")</f>
        <v>igen</v>
      </c>
      <c r="Q122" s="10" t="str">
        <f>+_xlfn.IFNA(VLOOKUP(IF(VLOOKUP(B122,'[1]TERMELŐ_11.30.'!A:BQ,69,FALSE)="","",VLOOKUP(B122,'[1]TERMELŐ_11.30.'!A:BQ,69,FALSE)),'[1]publikáció segéd tábla'!$D$1:$E$16,2,FALSE),"")</f>
        <v>54/2024 kormány rendelet</v>
      </c>
      <c r="R122" s="10" t="str">
        <f>IF(VLOOKUP(B122,'[1]TERMELŐ_11.30.'!A:AT,46,FALSE)="","",VLOOKUP(B122,'[1]TERMELŐ_11.30.'!A:AT,46,FALSE))</f>
        <v/>
      </c>
      <c r="S122" s="10"/>
      <c r="T122" s="13">
        <f>+VLOOKUP(B122,'[1]TERMELŐ_11.30.'!$A:$AR,37,FALSE)</f>
        <v>0</v>
      </c>
      <c r="U122" s="13">
        <f>+VLOOKUP(B122,'[1]TERMELŐ_11.30.'!$A:$AR,38,FALSE)+VLOOKUP(B122,'[1]TERMELŐ_11.30.'!$A:$AR,39,FALSE)+VLOOKUP(B122,'[1]TERMELŐ_11.30.'!$A:$AR,40,FALSE)+VLOOKUP(B122,'[1]TERMELŐ_11.30.'!$A:$AR,41,FALSE)+VLOOKUP(B122,'[1]TERMELŐ_11.30.'!$A:$AR,42,FALSE)+VLOOKUP(B122,'[1]TERMELŐ_11.30.'!$A:$AR,43,FALSE)+VLOOKUP(B122,'[1]TERMELŐ_11.30.'!$A:$AR,44,FALSE)</f>
        <v>0</v>
      </c>
      <c r="V122" s="14" t="str">
        <f>+IF(VLOOKUP(B122,'[1]TERMELŐ_11.30.'!A:AS,45,FALSE)="","",VLOOKUP(B122,'[1]TERMELŐ_11.30.'!A:AS,45,FALSE))</f>
        <v/>
      </c>
      <c r="W122" s="14" t="str">
        <f>IF(VLOOKUP(B122,'[1]TERMELŐ_11.30.'!A:AJ,36,FALSE)="","",VLOOKUP(B122,'[1]TERMELŐ_11.30.'!A:AJ,36,FALSE))</f>
        <v/>
      </c>
      <c r="X122" s="10"/>
      <c r="Y122" s="13">
        <f>+VLOOKUP(B122,'[1]TERMELŐ_11.30.'!$A:$BH,53,FALSE)</f>
        <v>0</v>
      </c>
      <c r="Z122" s="13">
        <f>+VLOOKUP(B122,'[1]TERMELŐ_11.30.'!$A:$BH,54,FALSE)+VLOOKUP(B122,'[1]TERMELŐ_11.30.'!$A:$BH,55,FALSE)+VLOOKUP(B122,'[1]TERMELŐ_11.30.'!$A:$BH,56,FALSE)+VLOOKUP(B122,'[1]TERMELŐ_11.30.'!$A:$BH,57,FALSE)+VLOOKUP(B122,'[1]TERMELŐ_11.30.'!$A:$BH,58,FALSE)+VLOOKUP(B122,'[1]TERMELŐ_11.30.'!$A:$BH,59,FALSE)+VLOOKUP(B122,'[1]TERMELŐ_11.30.'!$A:$BH,60,FALSE)</f>
        <v>0</v>
      </c>
      <c r="AA122" s="14" t="str">
        <f>IF(VLOOKUP(B122,'[1]TERMELŐ_11.30.'!A:AZ,51,FALSE)="","",VLOOKUP(B122,'[1]TERMELŐ_11.30.'!A:AZ,51,FALSE))</f>
        <v/>
      </c>
      <c r="AB122" s="14" t="str">
        <f>IF(VLOOKUP(B122,'[1]TERMELŐ_11.30.'!A:AZ,52,FALSE)="","",VLOOKUP(B122,'[1]TERMELŐ_11.30.'!A:AZ,52,FALSE))</f>
        <v/>
      </c>
    </row>
    <row r="123" spans="1:28" x14ac:dyDescent="0.3">
      <c r="A123" s="10" t="str">
        <f>VLOOKUP(VLOOKUP(B123,'[1]TERMELŐ_11.30.'!A:F,6,FALSE),'[1]publikáció segéd tábla'!$A$1:$B$7,2,FALSE)</f>
        <v xml:space="preserve">OPUS TITÁSZ Zrt. </v>
      </c>
      <c r="B123" s="10" t="s">
        <v>89</v>
      </c>
      <c r="C123" s="11">
        <f>+SUMIFS('[1]TERMELŐ_11.30.'!$H:$H,'[1]TERMELŐ_11.30.'!$A:$A,[1]publikáció!$B123,'[1]TERMELŐ_11.30.'!$L:$L,[1]publikáció!C$4)</f>
        <v>1</v>
      </c>
      <c r="D123" s="11">
        <f>+SUMIFS('[1]TERMELŐ_11.30.'!$H:$H,'[1]TERMELŐ_11.30.'!$A:$A,[1]publikáció!$B123,'[1]TERMELŐ_11.30.'!$L:$L,[1]publikáció!D$4)</f>
        <v>0</v>
      </c>
      <c r="E123" s="11">
        <f>+SUMIFS('[1]TERMELŐ_11.30.'!$H:$H,'[1]TERMELŐ_11.30.'!$A:$A,[1]publikáció!$B123,'[1]TERMELŐ_11.30.'!$L:$L,[1]publikáció!E$4)</f>
        <v>0</v>
      </c>
      <c r="F123" s="11">
        <f>+SUMIFS('[1]TERMELŐ_11.30.'!$H:$H,'[1]TERMELŐ_11.30.'!$A:$A,[1]publikáció!$B123,'[1]TERMELŐ_11.30.'!$L:$L,[1]publikáció!F$4)</f>
        <v>0</v>
      </c>
      <c r="G123" s="11">
        <f>+SUMIFS('[1]TERMELŐ_11.30.'!$H:$H,'[1]TERMELŐ_11.30.'!$A:$A,[1]publikáció!$B123,'[1]TERMELŐ_11.30.'!$L:$L,[1]publikáció!G$4)</f>
        <v>0</v>
      </c>
      <c r="H123" s="11">
        <f>+SUMIFS('[1]TERMELŐ_11.30.'!$H:$H,'[1]TERMELŐ_11.30.'!$A:$A,[1]publikáció!$B123,'[1]TERMELŐ_11.30.'!$L:$L,[1]publikáció!H$4)</f>
        <v>0</v>
      </c>
      <c r="I123" s="11">
        <f>+SUMIFS('[1]TERMELŐ_11.30.'!$H:$H,'[1]TERMELŐ_11.30.'!$A:$A,[1]publikáció!$B123,'[1]TERMELŐ_11.30.'!$L:$L,[1]publikáció!I$4)</f>
        <v>0</v>
      </c>
      <c r="J123" s="11">
        <f>+SUMIFS('[1]TERMELŐ_11.30.'!$H:$H,'[1]TERMELŐ_11.30.'!$A:$A,[1]publikáció!$B123,'[1]TERMELŐ_11.30.'!$L:$L,[1]publikáció!J$4)</f>
        <v>0</v>
      </c>
      <c r="K123" s="11" t="str">
        <f>+IF(VLOOKUP(B123,'[1]TERMELŐ_11.30.'!A:U,21,FALSE)="igen","Technológia módosítás",IF(VLOOKUP(B123,'[1]TERMELŐ_11.30.'!A:U,20,FALSE)&lt;&gt;"nem","Ismétlő","Új igény"))</f>
        <v>Új igény</v>
      </c>
      <c r="L123" s="12">
        <f>+_xlfn.MAXIFS('[1]TERMELŐ_11.30.'!$P:$P,'[1]TERMELŐ_11.30.'!$A:$A,[1]publikáció!$B123)</f>
        <v>1</v>
      </c>
      <c r="M123" s="12">
        <f>+_xlfn.MAXIFS('[1]TERMELŐ_11.30.'!$Q:$Q,'[1]TERMELŐ_11.30.'!$A:$A,[1]publikáció!$B123)</f>
        <v>1.0999999999999999E-2</v>
      </c>
      <c r="N123" s="10" t="str">
        <f>+IF(VLOOKUP(B123,'[1]TERMELŐ_11.30.'!A:G,7,FALSE)="","",VLOOKUP(B123,'[1]TERMELŐ_11.30.'!A:G,7,FALSE))</f>
        <v>Tiszakécske</v>
      </c>
      <c r="O123" s="10">
        <f>+VLOOKUP(B123,'[1]TERMELŐ_11.30.'!A:I,9,FALSE)</f>
        <v>22</v>
      </c>
      <c r="P123" s="10" t="str">
        <f>+IF(OR(VLOOKUP(B123,'[1]TERMELŐ_11.30.'!A:D,4,FALSE)="elutasított",(VLOOKUP(B123,'[1]TERMELŐ_11.30.'!A:D,4,FALSE)="kiesett")),"igen","nem")</f>
        <v>igen</v>
      </c>
      <c r="Q123" s="10" t="str">
        <f>+_xlfn.IFNA(VLOOKUP(IF(VLOOKUP(B123,'[1]TERMELŐ_11.30.'!A:BQ,69,FALSE)="","",VLOOKUP(B123,'[1]TERMELŐ_11.30.'!A:BQ,69,FALSE)),'[1]publikáció segéd tábla'!$D$1:$E$16,2,FALSE),"")</f>
        <v>54/2024 kormány rendelet</v>
      </c>
      <c r="R123" s="10" t="str">
        <f>IF(VLOOKUP(B123,'[1]TERMELŐ_11.30.'!A:AT,46,FALSE)="","",VLOOKUP(B123,'[1]TERMELŐ_11.30.'!A:AT,46,FALSE))</f>
        <v/>
      </c>
      <c r="S123" s="10"/>
      <c r="T123" s="13">
        <f>+VLOOKUP(B123,'[1]TERMELŐ_11.30.'!$A:$AR,37,FALSE)</f>
        <v>0</v>
      </c>
      <c r="U123" s="13">
        <f>+VLOOKUP(B123,'[1]TERMELŐ_11.30.'!$A:$AR,38,FALSE)+VLOOKUP(B123,'[1]TERMELŐ_11.30.'!$A:$AR,39,FALSE)+VLOOKUP(B123,'[1]TERMELŐ_11.30.'!$A:$AR,40,FALSE)+VLOOKUP(B123,'[1]TERMELŐ_11.30.'!$A:$AR,41,FALSE)+VLOOKUP(B123,'[1]TERMELŐ_11.30.'!$A:$AR,42,FALSE)+VLOOKUP(B123,'[1]TERMELŐ_11.30.'!$A:$AR,43,FALSE)+VLOOKUP(B123,'[1]TERMELŐ_11.30.'!$A:$AR,44,FALSE)</f>
        <v>0</v>
      </c>
      <c r="V123" s="14" t="str">
        <f>+IF(VLOOKUP(B123,'[1]TERMELŐ_11.30.'!A:AS,45,FALSE)="","",VLOOKUP(B123,'[1]TERMELŐ_11.30.'!A:AS,45,FALSE))</f>
        <v/>
      </c>
      <c r="W123" s="14" t="str">
        <f>IF(VLOOKUP(B123,'[1]TERMELŐ_11.30.'!A:AJ,36,FALSE)="","",VLOOKUP(B123,'[1]TERMELŐ_11.30.'!A:AJ,36,FALSE))</f>
        <v/>
      </c>
      <c r="X123" s="10"/>
      <c r="Y123" s="13">
        <f>+VLOOKUP(B123,'[1]TERMELŐ_11.30.'!$A:$BH,53,FALSE)</f>
        <v>0</v>
      </c>
      <c r="Z123" s="13">
        <f>+VLOOKUP(B123,'[1]TERMELŐ_11.30.'!$A:$BH,54,FALSE)+VLOOKUP(B123,'[1]TERMELŐ_11.30.'!$A:$BH,55,FALSE)+VLOOKUP(B123,'[1]TERMELŐ_11.30.'!$A:$BH,56,FALSE)+VLOOKUP(B123,'[1]TERMELŐ_11.30.'!$A:$BH,57,FALSE)+VLOOKUP(B123,'[1]TERMELŐ_11.30.'!$A:$BH,58,FALSE)+VLOOKUP(B123,'[1]TERMELŐ_11.30.'!$A:$BH,59,FALSE)+VLOOKUP(B123,'[1]TERMELŐ_11.30.'!$A:$BH,60,FALSE)</f>
        <v>0</v>
      </c>
      <c r="AA123" s="14" t="str">
        <f>IF(VLOOKUP(B123,'[1]TERMELŐ_11.30.'!A:AZ,51,FALSE)="","",VLOOKUP(B123,'[1]TERMELŐ_11.30.'!A:AZ,51,FALSE))</f>
        <v/>
      </c>
      <c r="AB123" s="14" t="str">
        <f>IF(VLOOKUP(B123,'[1]TERMELŐ_11.30.'!A:AZ,52,FALSE)="","",VLOOKUP(B123,'[1]TERMELŐ_11.30.'!A:AZ,52,FALSE))</f>
        <v/>
      </c>
    </row>
    <row r="124" spans="1:28" x14ac:dyDescent="0.3">
      <c r="A124" s="10" t="str">
        <f>VLOOKUP(VLOOKUP(B124,'[1]TERMELŐ_11.30.'!A:F,6,FALSE),'[1]publikáció segéd tábla'!$A$1:$B$7,2,FALSE)</f>
        <v xml:space="preserve">OPUS TITÁSZ Zrt. </v>
      </c>
      <c r="B124" s="10" t="s">
        <v>90</v>
      </c>
      <c r="C124" s="11">
        <f>+SUMIFS('[1]TERMELŐ_11.30.'!$H:$H,'[1]TERMELŐ_11.30.'!$A:$A,[1]publikáció!$B124,'[1]TERMELŐ_11.30.'!$L:$L,[1]publikáció!C$4)</f>
        <v>1</v>
      </c>
      <c r="D124" s="11">
        <f>+SUMIFS('[1]TERMELŐ_11.30.'!$H:$H,'[1]TERMELŐ_11.30.'!$A:$A,[1]publikáció!$B124,'[1]TERMELŐ_11.30.'!$L:$L,[1]publikáció!D$4)</f>
        <v>0</v>
      </c>
      <c r="E124" s="11">
        <f>+SUMIFS('[1]TERMELŐ_11.30.'!$H:$H,'[1]TERMELŐ_11.30.'!$A:$A,[1]publikáció!$B124,'[1]TERMELŐ_11.30.'!$L:$L,[1]publikáció!E$4)</f>
        <v>0</v>
      </c>
      <c r="F124" s="11">
        <f>+SUMIFS('[1]TERMELŐ_11.30.'!$H:$H,'[1]TERMELŐ_11.30.'!$A:$A,[1]publikáció!$B124,'[1]TERMELŐ_11.30.'!$L:$L,[1]publikáció!F$4)</f>
        <v>0</v>
      </c>
      <c r="G124" s="11">
        <f>+SUMIFS('[1]TERMELŐ_11.30.'!$H:$H,'[1]TERMELŐ_11.30.'!$A:$A,[1]publikáció!$B124,'[1]TERMELŐ_11.30.'!$L:$L,[1]publikáció!G$4)</f>
        <v>0</v>
      </c>
      <c r="H124" s="11">
        <f>+SUMIFS('[1]TERMELŐ_11.30.'!$H:$H,'[1]TERMELŐ_11.30.'!$A:$A,[1]publikáció!$B124,'[1]TERMELŐ_11.30.'!$L:$L,[1]publikáció!H$4)</f>
        <v>0</v>
      </c>
      <c r="I124" s="11">
        <f>+SUMIFS('[1]TERMELŐ_11.30.'!$H:$H,'[1]TERMELŐ_11.30.'!$A:$A,[1]publikáció!$B124,'[1]TERMELŐ_11.30.'!$L:$L,[1]publikáció!I$4)</f>
        <v>0</v>
      </c>
      <c r="J124" s="11">
        <f>+SUMIFS('[1]TERMELŐ_11.30.'!$H:$H,'[1]TERMELŐ_11.30.'!$A:$A,[1]publikáció!$B124,'[1]TERMELŐ_11.30.'!$L:$L,[1]publikáció!J$4)</f>
        <v>0</v>
      </c>
      <c r="K124" s="11" t="str">
        <f>+IF(VLOOKUP(B124,'[1]TERMELŐ_11.30.'!A:U,21,FALSE)="igen","Technológia módosítás",IF(VLOOKUP(B124,'[1]TERMELŐ_11.30.'!A:U,20,FALSE)&lt;&gt;"nem","Ismétlő","Új igény"))</f>
        <v>Új igény</v>
      </c>
      <c r="L124" s="12">
        <f>+_xlfn.MAXIFS('[1]TERMELŐ_11.30.'!$P:$P,'[1]TERMELŐ_11.30.'!$A:$A,[1]publikáció!$B124)</f>
        <v>1</v>
      </c>
      <c r="M124" s="12">
        <f>+_xlfn.MAXIFS('[1]TERMELŐ_11.30.'!$Q:$Q,'[1]TERMELŐ_11.30.'!$A:$A,[1]publikáció!$B124)</f>
        <v>1.0999999999999999E-2</v>
      </c>
      <c r="N124" s="10" t="str">
        <f>+IF(VLOOKUP(B124,'[1]TERMELŐ_11.30.'!A:G,7,FALSE)="","",VLOOKUP(B124,'[1]TERMELŐ_11.30.'!A:G,7,FALSE))</f>
        <v>Tiszakécske</v>
      </c>
      <c r="O124" s="10">
        <f>+VLOOKUP(B124,'[1]TERMELŐ_11.30.'!A:I,9,FALSE)</f>
        <v>22</v>
      </c>
      <c r="P124" s="10" t="str">
        <f>+IF(OR(VLOOKUP(B124,'[1]TERMELŐ_11.30.'!A:D,4,FALSE)="elutasított",(VLOOKUP(B124,'[1]TERMELŐ_11.30.'!A:D,4,FALSE)="kiesett")),"igen","nem")</f>
        <v>igen</v>
      </c>
      <c r="Q124" s="10" t="str">
        <f>+_xlfn.IFNA(VLOOKUP(IF(VLOOKUP(B124,'[1]TERMELŐ_11.30.'!A:BQ,69,FALSE)="","",VLOOKUP(B124,'[1]TERMELŐ_11.30.'!A:BQ,69,FALSE)),'[1]publikáció segéd tábla'!$D$1:$E$16,2,FALSE),"")</f>
        <v>54/2024 kormány rendelet</v>
      </c>
      <c r="R124" s="10" t="str">
        <f>IF(VLOOKUP(B124,'[1]TERMELŐ_11.30.'!A:AT,46,FALSE)="","",VLOOKUP(B124,'[1]TERMELŐ_11.30.'!A:AT,46,FALSE))</f>
        <v/>
      </c>
      <c r="S124" s="10"/>
      <c r="T124" s="13">
        <f>+VLOOKUP(B124,'[1]TERMELŐ_11.30.'!$A:$AR,37,FALSE)</f>
        <v>0</v>
      </c>
      <c r="U124" s="13">
        <f>+VLOOKUP(B124,'[1]TERMELŐ_11.30.'!$A:$AR,38,FALSE)+VLOOKUP(B124,'[1]TERMELŐ_11.30.'!$A:$AR,39,FALSE)+VLOOKUP(B124,'[1]TERMELŐ_11.30.'!$A:$AR,40,FALSE)+VLOOKUP(B124,'[1]TERMELŐ_11.30.'!$A:$AR,41,FALSE)+VLOOKUP(B124,'[1]TERMELŐ_11.30.'!$A:$AR,42,FALSE)+VLOOKUP(B124,'[1]TERMELŐ_11.30.'!$A:$AR,43,FALSE)+VLOOKUP(B124,'[1]TERMELŐ_11.30.'!$A:$AR,44,FALSE)</f>
        <v>0</v>
      </c>
      <c r="V124" s="14" t="str">
        <f>+IF(VLOOKUP(B124,'[1]TERMELŐ_11.30.'!A:AS,45,FALSE)="","",VLOOKUP(B124,'[1]TERMELŐ_11.30.'!A:AS,45,FALSE))</f>
        <v/>
      </c>
      <c r="W124" s="14" t="str">
        <f>IF(VLOOKUP(B124,'[1]TERMELŐ_11.30.'!A:AJ,36,FALSE)="","",VLOOKUP(B124,'[1]TERMELŐ_11.30.'!A:AJ,36,FALSE))</f>
        <v/>
      </c>
      <c r="X124" s="10"/>
      <c r="Y124" s="13">
        <f>+VLOOKUP(B124,'[1]TERMELŐ_11.30.'!$A:$BH,53,FALSE)</f>
        <v>0</v>
      </c>
      <c r="Z124" s="13">
        <f>+VLOOKUP(B124,'[1]TERMELŐ_11.30.'!$A:$BH,54,FALSE)+VLOOKUP(B124,'[1]TERMELŐ_11.30.'!$A:$BH,55,FALSE)+VLOOKUP(B124,'[1]TERMELŐ_11.30.'!$A:$BH,56,FALSE)+VLOOKUP(B124,'[1]TERMELŐ_11.30.'!$A:$BH,57,FALSE)+VLOOKUP(B124,'[1]TERMELŐ_11.30.'!$A:$BH,58,FALSE)+VLOOKUP(B124,'[1]TERMELŐ_11.30.'!$A:$BH,59,FALSE)+VLOOKUP(B124,'[1]TERMELŐ_11.30.'!$A:$BH,60,FALSE)</f>
        <v>0</v>
      </c>
      <c r="AA124" s="14" t="str">
        <f>IF(VLOOKUP(B124,'[1]TERMELŐ_11.30.'!A:AZ,51,FALSE)="","",VLOOKUP(B124,'[1]TERMELŐ_11.30.'!A:AZ,51,FALSE))</f>
        <v/>
      </c>
      <c r="AB124" s="14" t="str">
        <f>IF(VLOOKUP(B124,'[1]TERMELŐ_11.30.'!A:AZ,52,FALSE)="","",VLOOKUP(B124,'[1]TERMELŐ_11.30.'!A:AZ,52,FALSE))</f>
        <v/>
      </c>
    </row>
    <row r="125" spans="1:28" x14ac:dyDescent="0.3">
      <c r="A125" s="10" t="str">
        <f>VLOOKUP(VLOOKUP(B125,'[1]TERMELŐ_11.30.'!A:F,6,FALSE),'[1]publikáció segéd tábla'!$A$1:$B$7,2,FALSE)</f>
        <v xml:space="preserve">OPUS TITÁSZ Zrt. </v>
      </c>
      <c r="B125" s="10" t="s">
        <v>91</v>
      </c>
      <c r="C125" s="11">
        <f>+SUMIFS('[1]TERMELŐ_11.30.'!$H:$H,'[1]TERMELŐ_11.30.'!$A:$A,[1]publikáció!$B125,'[1]TERMELŐ_11.30.'!$L:$L,[1]publikáció!C$4)</f>
        <v>0.498</v>
      </c>
      <c r="D125" s="11">
        <f>+SUMIFS('[1]TERMELŐ_11.30.'!$H:$H,'[1]TERMELŐ_11.30.'!$A:$A,[1]publikáció!$B125,'[1]TERMELŐ_11.30.'!$L:$L,[1]publikáció!D$4)</f>
        <v>0</v>
      </c>
      <c r="E125" s="11">
        <f>+SUMIFS('[1]TERMELŐ_11.30.'!$H:$H,'[1]TERMELŐ_11.30.'!$A:$A,[1]publikáció!$B125,'[1]TERMELŐ_11.30.'!$L:$L,[1]publikáció!E$4)</f>
        <v>0</v>
      </c>
      <c r="F125" s="11">
        <f>+SUMIFS('[1]TERMELŐ_11.30.'!$H:$H,'[1]TERMELŐ_11.30.'!$A:$A,[1]publikáció!$B125,'[1]TERMELŐ_11.30.'!$L:$L,[1]publikáció!F$4)</f>
        <v>0</v>
      </c>
      <c r="G125" s="11">
        <f>+SUMIFS('[1]TERMELŐ_11.30.'!$H:$H,'[1]TERMELŐ_11.30.'!$A:$A,[1]publikáció!$B125,'[1]TERMELŐ_11.30.'!$L:$L,[1]publikáció!G$4)</f>
        <v>0</v>
      </c>
      <c r="H125" s="11">
        <f>+SUMIFS('[1]TERMELŐ_11.30.'!$H:$H,'[1]TERMELŐ_11.30.'!$A:$A,[1]publikáció!$B125,'[1]TERMELŐ_11.30.'!$L:$L,[1]publikáció!H$4)</f>
        <v>0</v>
      </c>
      <c r="I125" s="11">
        <f>+SUMIFS('[1]TERMELŐ_11.30.'!$H:$H,'[1]TERMELŐ_11.30.'!$A:$A,[1]publikáció!$B125,'[1]TERMELŐ_11.30.'!$L:$L,[1]publikáció!I$4)</f>
        <v>0</v>
      </c>
      <c r="J125" s="11">
        <f>+SUMIFS('[1]TERMELŐ_11.30.'!$H:$H,'[1]TERMELŐ_11.30.'!$A:$A,[1]publikáció!$B125,'[1]TERMELŐ_11.30.'!$L:$L,[1]publikáció!J$4)</f>
        <v>0</v>
      </c>
      <c r="K125" s="11" t="str">
        <f>+IF(VLOOKUP(B125,'[1]TERMELŐ_11.30.'!A:U,21,FALSE)="igen","Technológia módosítás",IF(VLOOKUP(B125,'[1]TERMELŐ_11.30.'!A:U,20,FALSE)&lt;&gt;"nem","Ismétlő","Új igény"))</f>
        <v>Új igény</v>
      </c>
      <c r="L125" s="12">
        <f>+_xlfn.MAXIFS('[1]TERMELŐ_11.30.'!$P:$P,'[1]TERMELŐ_11.30.'!$A:$A,[1]publikáció!$B125)</f>
        <v>0.498</v>
      </c>
      <c r="M125" s="12">
        <f>+_xlfn.MAXIFS('[1]TERMELŐ_11.30.'!$Q:$Q,'[1]TERMELŐ_11.30.'!$A:$A,[1]publikáció!$B125)</f>
        <v>4.0000000000000001E-3</v>
      </c>
      <c r="N125" s="10" t="str">
        <f>+IF(VLOOKUP(B125,'[1]TERMELŐ_11.30.'!A:G,7,FALSE)="","",VLOOKUP(B125,'[1]TERMELŐ_11.30.'!A:G,7,FALSE))</f>
        <v>Balmazújváros</v>
      </c>
      <c r="O125" s="10">
        <f>+VLOOKUP(B125,'[1]TERMELŐ_11.30.'!A:I,9,FALSE)</f>
        <v>22</v>
      </c>
      <c r="P125" s="10" t="str">
        <f>+IF(OR(VLOOKUP(B125,'[1]TERMELŐ_11.30.'!A:D,4,FALSE)="elutasított",(VLOOKUP(B125,'[1]TERMELŐ_11.30.'!A:D,4,FALSE)="kiesett")),"igen","nem")</f>
        <v>igen</v>
      </c>
      <c r="Q125" s="10" t="str">
        <f>+_xlfn.IFNA(VLOOKUP(IF(VLOOKUP(B125,'[1]TERMELŐ_11.30.'!A:BQ,69,FALSE)="","",VLOOKUP(B125,'[1]TERMELŐ_11.30.'!A:BQ,69,FALSE)),'[1]publikáció segéd tábla'!$D$1:$E$16,2,FALSE),"")</f>
        <v>54/2024 kormány rendelet</v>
      </c>
      <c r="R125" s="10" t="str">
        <f>IF(VLOOKUP(B125,'[1]TERMELŐ_11.30.'!A:AT,46,FALSE)="","",VLOOKUP(B125,'[1]TERMELŐ_11.30.'!A:AT,46,FALSE))</f>
        <v/>
      </c>
      <c r="S125" s="10"/>
      <c r="T125" s="13">
        <f>+VLOOKUP(B125,'[1]TERMELŐ_11.30.'!$A:$AR,37,FALSE)</f>
        <v>0</v>
      </c>
      <c r="U125" s="13">
        <f>+VLOOKUP(B125,'[1]TERMELŐ_11.30.'!$A:$AR,38,FALSE)+VLOOKUP(B125,'[1]TERMELŐ_11.30.'!$A:$AR,39,FALSE)+VLOOKUP(B125,'[1]TERMELŐ_11.30.'!$A:$AR,40,FALSE)+VLOOKUP(B125,'[1]TERMELŐ_11.30.'!$A:$AR,41,FALSE)+VLOOKUP(B125,'[1]TERMELŐ_11.30.'!$A:$AR,42,FALSE)+VLOOKUP(B125,'[1]TERMELŐ_11.30.'!$A:$AR,43,FALSE)+VLOOKUP(B125,'[1]TERMELŐ_11.30.'!$A:$AR,44,FALSE)</f>
        <v>0</v>
      </c>
      <c r="V125" s="14" t="str">
        <f>+IF(VLOOKUP(B125,'[1]TERMELŐ_11.30.'!A:AS,45,FALSE)="","",VLOOKUP(B125,'[1]TERMELŐ_11.30.'!A:AS,45,FALSE))</f>
        <v/>
      </c>
      <c r="W125" s="14" t="str">
        <f>IF(VLOOKUP(B125,'[1]TERMELŐ_11.30.'!A:AJ,36,FALSE)="","",VLOOKUP(B125,'[1]TERMELŐ_11.30.'!A:AJ,36,FALSE))</f>
        <v/>
      </c>
      <c r="X125" s="10"/>
      <c r="Y125" s="13">
        <f>+VLOOKUP(B125,'[1]TERMELŐ_11.30.'!$A:$BH,53,FALSE)</f>
        <v>0</v>
      </c>
      <c r="Z125" s="13">
        <f>+VLOOKUP(B125,'[1]TERMELŐ_11.30.'!$A:$BH,54,FALSE)+VLOOKUP(B125,'[1]TERMELŐ_11.30.'!$A:$BH,55,FALSE)+VLOOKUP(B125,'[1]TERMELŐ_11.30.'!$A:$BH,56,FALSE)+VLOOKUP(B125,'[1]TERMELŐ_11.30.'!$A:$BH,57,FALSE)+VLOOKUP(B125,'[1]TERMELŐ_11.30.'!$A:$BH,58,FALSE)+VLOOKUP(B125,'[1]TERMELŐ_11.30.'!$A:$BH,59,FALSE)+VLOOKUP(B125,'[1]TERMELŐ_11.30.'!$A:$BH,60,FALSE)</f>
        <v>0</v>
      </c>
      <c r="AA125" s="14" t="str">
        <f>IF(VLOOKUP(B125,'[1]TERMELŐ_11.30.'!A:AZ,51,FALSE)="","",VLOOKUP(B125,'[1]TERMELŐ_11.30.'!A:AZ,51,FALSE))</f>
        <v/>
      </c>
      <c r="AB125" s="14" t="str">
        <f>IF(VLOOKUP(B125,'[1]TERMELŐ_11.30.'!A:AZ,52,FALSE)="","",VLOOKUP(B125,'[1]TERMELŐ_11.30.'!A:AZ,52,FALSE))</f>
        <v/>
      </c>
    </row>
    <row r="126" spans="1:28" x14ac:dyDescent="0.3">
      <c r="A126" s="10" t="str">
        <f>VLOOKUP(VLOOKUP(B126,'[1]TERMELŐ_11.30.'!A:F,6,FALSE),'[1]publikáció segéd tábla'!$A$1:$B$7,2,FALSE)</f>
        <v xml:space="preserve">OPUS TITÁSZ Zrt. </v>
      </c>
      <c r="B126" s="10" t="s">
        <v>92</v>
      </c>
      <c r="C126" s="11">
        <f>+SUMIFS('[1]TERMELŐ_11.30.'!$H:$H,'[1]TERMELŐ_11.30.'!$A:$A,[1]publikáció!$B126,'[1]TERMELŐ_11.30.'!$L:$L,[1]publikáció!C$4)</f>
        <v>0.498</v>
      </c>
      <c r="D126" s="11">
        <f>+SUMIFS('[1]TERMELŐ_11.30.'!$H:$H,'[1]TERMELŐ_11.30.'!$A:$A,[1]publikáció!$B126,'[1]TERMELŐ_11.30.'!$L:$L,[1]publikáció!D$4)</f>
        <v>0</v>
      </c>
      <c r="E126" s="11">
        <f>+SUMIFS('[1]TERMELŐ_11.30.'!$H:$H,'[1]TERMELŐ_11.30.'!$A:$A,[1]publikáció!$B126,'[1]TERMELŐ_11.30.'!$L:$L,[1]publikáció!E$4)</f>
        <v>0</v>
      </c>
      <c r="F126" s="11">
        <f>+SUMIFS('[1]TERMELŐ_11.30.'!$H:$H,'[1]TERMELŐ_11.30.'!$A:$A,[1]publikáció!$B126,'[1]TERMELŐ_11.30.'!$L:$L,[1]publikáció!F$4)</f>
        <v>0</v>
      </c>
      <c r="G126" s="11">
        <f>+SUMIFS('[1]TERMELŐ_11.30.'!$H:$H,'[1]TERMELŐ_11.30.'!$A:$A,[1]publikáció!$B126,'[1]TERMELŐ_11.30.'!$L:$L,[1]publikáció!G$4)</f>
        <v>0</v>
      </c>
      <c r="H126" s="11">
        <f>+SUMIFS('[1]TERMELŐ_11.30.'!$H:$H,'[1]TERMELŐ_11.30.'!$A:$A,[1]publikáció!$B126,'[1]TERMELŐ_11.30.'!$L:$L,[1]publikáció!H$4)</f>
        <v>0</v>
      </c>
      <c r="I126" s="11">
        <f>+SUMIFS('[1]TERMELŐ_11.30.'!$H:$H,'[1]TERMELŐ_11.30.'!$A:$A,[1]publikáció!$B126,'[1]TERMELŐ_11.30.'!$L:$L,[1]publikáció!I$4)</f>
        <v>0</v>
      </c>
      <c r="J126" s="11">
        <f>+SUMIFS('[1]TERMELŐ_11.30.'!$H:$H,'[1]TERMELŐ_11.30.'!$A:$A,[1]publikáció!$B126,'[1]TERMELŐ_11.30.'!$L:$L,[1]publikáció!J$4)</f>
        <v>0</v>
      </c>
      <c r="K126" s="11" t="str">
        <f>+IF(VLOOKUP(B126,'[1]TERMELŐ_11.30.'!A:U,21,FALSE)="igen","Technológia módosítás",IF(VLOOKUP(B126,'[1]TERMELŐ_11.30.'!A:U,20,FALSE)&lt;&gt;"nem","Ismétlő","Új igény"))</f>
        <v>Új igény</v>
      </c>
      <c r="L126" s="12">
        <f>+_xlfn.MAXIFS('[1]TERMELŐ_11.30.'!$P:$P,'[1]TERMELŐ_11.30.'!$A:$A,[1]publikáció!$B126)</f>
        <v>0.498</v>
      </c>
      <c r="M126" s="12">
        <f>+_xlfn.MAXIFS('[1]TERMELŐ_11.30.'!$Q:$Q,'[1]TERMELŐ_11.30.'!$A:$A,[1]publikáció!$B126)</f>
        <v>4.0000000000000001E-3</v>
      </c>
      <c r="N126" s="10" t="str">
        <f>+IF(VLOOKUP(B126,'[1]TERMELŐ_11.30.'!A:G,7,FALSE)="","",VLOOKUP(B126,'[1]TERMELŐ_11.30.'!A:G,7,FALSE))</f>
        <v>Balmazújváros</v>
      </c>
      <c r="O126" s="10">
        <f>+VLOOKUP(B126,'[1]TERMELŐ_11.30.'!A:I,9,FALSE)</f>
        <v>22</v>
      </c>
      <c r="P126" s="10" t="str">
        <f>+IF(OR(VLOOKUP(B126,'[1]TERMELŐ_11.30.'!A:D,4,FALSE)="elutasított",(VLOOKUP(B126,'[1]TERMELŐ_11.30.'!A:D,4,FALSE)="kiesett")),"igen","nem")</f>
        <v>igen</v>
      </c>
      <c r="Q126" s="10" t="str">
        <f>+_xlfn.IFNA(VLOOKUP(IF(VLOOKUP(B126,'[1]TERMELŐ_11.30.'!A:BQ,69,FALSE)="","",VLOOKUP(B126,'[1]TERMELŐ_11.30.'!A:BQ,69,FALSE)),'[1]publikáció segéd tábla'!$D$1:$E$16,2,FALSE),"")</f>
        <v>54/2024 kormány rendelet</v>
      </c>
      <c r="R126" s="10" t="str">
        <f>IF(VLOOKUP(B126,'[1]TERMELŐ_11.30.'!A:AT,46,FALSE)="","",VLOOKUP(B126,'[1]TERMELŐ_11.30.'!A:AT,46,FALSE))</f>
        <v/>
      </c>
      <c r="S126" s="10"/>
      <c r="T126" s="13">
        <f>+VLOOKUP(B126,'[1]TERMELŐ_11.30.'!$A:$AR,37,FALSE)</f>
        <v>0</v>
      </c>
      <c r="U126" s="13">
        <f>+VLOOKUP(B126,'[1]TERMELŐ_11.30.'!$A:$AR,38,FALSE)+VLOOKUP(B126,'[1]TERMELŐ_11.30.'!$A:$AR,39,FALSE)+VLOOKUP(B126,'[1]TERMELŐ_11.30.'!$A:$AR,40,FALSE)+VLOOKUP(B126,'[1]TERMELŐ_11.30.'!$A:$AR,41,FALSE)+VLOOKUP(B126,'[1]TERMELŐ_11.30.'!$A:$AR,42,FALSE)+VLOOKUP(B126,'[1]TERMELŐ_11.30.'!$A:$AR,43,FALSE)+VLOOKUP(B126,'[1]TERMELŐ_11.30.'!$A:$AR,44,FALSE)</f>
        <v>0</v>
      </c>
      <c r="V126" s="14" t="str">
        <f>+IF(VLOOKUP(B126,'[1]TERMELŐ_11.30.'!A:AS,45,FALSE)="","",VLOOKUP(B126,'[1]TERMELŐ_11.30.'!A:AS,45,FALSE))</f>
        <v/>
      </c>
      <c r="W126" s="14" t="str">
        <f>IF(VLOOKUP(B126,'[1]TERMELŐ_11.30.'!A:AJ,36,FALSE)="","",VLOOKUP(B126,'[1]TERMELŐ_11.30.'!A:AJ,36,FALSE))</f>
        <v/>
      </c>
      <c r="X126" s="10"/>
      <c r="Y126" s="13">
        <f>+VLOOKUP(B126,'[1]TERMELŐ_11.30.'!$A:$BH,53,FALSE)</f>
        <v>0</v>
      </c>
      <c r="Z126" s="13">
        <f>+VLOOKUP(B126,'[1]TERMELŐ_11.30.'!$A:$BH,54,FALSE)+VLOOKUP(B126,'[1]TERMELŐ_11.30.'!$A:$BH,55,FALSE)+VLOOKUP(B126,'[1]TERMELŐ_11.30.'!$A:$BH,56,FALSE)+VLOOKUP(B126,'[1]TERMELŐ_11.30.'!$A:$BH,57,FALSE)+VLOOKUP(B126,'[1]TERMELŐ_11.30.'!$A:$BH,58,FALSE)+VLOOKUP(B126,'[1]TERMELŐ_11.30.'!$A:$BH,59,FALSE)+VLOOKUP(B126,'[1]TERMELŐ_11.30.'!$A:$BH,60,FALSE)</f>
        <v>0</v>
      </c>
      <c r="AA126" s="14" t="str">
        <f>IF(VLOOKUP(B126,'[1]TERMELŐ_11.30.'!A:AZ,51,FALSE)="","",VLOOKUP(B126,'[1]TERMELŐ_11.30.'!A:AZ,51,FALSE))</f>
        <v/>
      </c>
      <c r="AB126" s="14" t="str">
        <f>IF(VLOOKUP(B126,'[1]TERMELŐ_11.30.'!A:AZ,52,FALSE)="","",VLOOKUP(B126,'[1]TERMELŐ_11.30.'!A:AZ,52,FALSE))</f>
        <v/>
      </c>
    </row>
    <row r="127" spans="1:28" x14ac:dyDescent="0.3">
      <c r="A127" s="10" t="str">
        <f>VLOOKUP(VLOOKUP(B127,'[1]TERMELŐ_11.30.'!A:F,6,FALSE),'[1]publikáció segéd tábla'!$A$1:$B$7,2,FALSE)</f>
        <v xml:space="preserve">OPUS TITÁSZ Zrt. </v>
      </c>
      <c r="B127" s="10" t="s">
        <v>93</v>
      </c>
      <c r="C127" s="11">
        <f>+SUMIFS('[1]TERMELŐ_11.30.'!$H:$H,'[1]TERMELŐ_11.30.'!$A:$A,[1]publikáció!$B127,'[1]TERMELŐ_11.30.'!$L:$L,[1]publikáció!C$4)</f>
        <v>0.498</v>
      </c>
      <c r="D127" s="11">
        <f>+SUMIFS('[1]TERMELŐ_11.30.'!$H:$H,'[1]TERMELŐ_11.30.'!$A:$A,[1]publikáció!$B127,'[1]TERMELŐ_11.30.'!$L:$L,[1]publikáció!D$4)</f>
        <v>0</v>
      </c>
      <c r="E127" s="11">
        <f>+SUMIFS('[1]TERMELŐ_11.30.'!$H:$H,'[1]TERMELŐ_11.30.'!$A:$A,[1]publikáció!$B127,'[1]TERMELŐ_11.30.'!$L:$L,[1]publikáció!E$4)</f>
        <v>0</v>
      </c>
      <c r="F127" s="11">
        <f>+SUMIFS('[1]TERMELŐ_11.30.'!$H:$H,'[1]TERMELŐ_11.30.'!$A:$A,[1]publikáció!$B127,'[1]TERMELŐ_11.30.'!$L:$L,[1]publikáció!F$4)</f>
        <v>0</v>
      </c>
      <c r="G127" s="11">
        <f>+SUMIFS('[1]TERMELŐ_11.30.'!$H:$H,'[1]TERMELŐ_11.30.'!$A:$A,[1]publikáció!$B127,'[1]TERMELŐ_11.30.'!$L:$L,[1]publikáció!G$4)</f>
        <v>0</v>
      </c>
      <c r="H127" s="11">
        <f>+SUMIFS('[1]TERMELŐ_11.30.'!$H:$H,'[1]TERMELŐ_11.30.'!$A:$A,[1]publikáció!$B127,'[1]TERMELŐ_11.30.'!$L:$L,[1]publikáció!H$4)</f>
        <v>0</v>
      </c>
      <c r="I127" s="11">
        <f>+SUMIFS('[1]TERMELŐ_11.30.'!$H:$H,'[1]TERMELŐ_11.30.'!$A:$A,[1]publikáció!$B127,'[1]TERMELŐ_11.30.'!$L:$L,[1]publikáció!I$4)</f>
        <v>0</v>
      </c>
      <c r="J127" s="11">
        <f>+SUMIFS('[1]TERMELŐ_11.30.'!$H:$H,'[1]TERMELŐ_11.30.'!$A:$A,[1]publikáció!$B127,'[1]TERMELŐ_11.30.'!$L:$L,[1]publikáció!J$4)</f>
        <v>0</v>
      </c>
      <c r="K127" s="11" t="str">
        <f>+IF(VLOOKUP(B127,'[1]TERMELŐ_11.30.'!A:U,21,FALSE)="igen","Technológia módosítás",IF(VLOOKUP(B127,'[1]TERMELŐ_11.30.'!A:U,20,FALSE)&lt;&gt;"nem","Ismétlő","Új igény"))</f>
        <v>Új igény</v>
      </c>
      <c r="L127" s="12">
        <f>+_xlfn.MAXIFS('[1]TERMELŐ_11.30.'!$P:$P,'[1]TERMELŐ_11.30.'!$A:$A,[1]publikáció!$B127)</f>
        <v>0.498</v>
      </c>
      <c r="M127" s="12">
        <f>+_xlfn.MAXIFS('[1]TERMELŐ_11.30.'!$Q:$Q,'[1]TERMELŐ_11.30.'!$A:$A,[1]publikáció!$B127)</f>
        <v>4.0000000000000001E-3</v>
      </c>
      <c r="N127" s="10" t="str">
        <f>+IF(VLOOKUP(B127,'[1]TERMELŐ_11.30.'!A:G,7,FALSE)="","",VLOOKUP(B127,'[1]TERMELŐ_11.30.'!A:G,7,FALSE))</f>
        <v xml:space="preserve">Szolnok OVIT </v>
      </c>
      <c r="O127" s="10">
        <f>+VLOOKUP(B127,'[1]TERMELŐ_11.30.'!A:I,9,FALSE)</f>
        <v>22</v>
      </c>
      <c r="P127" s="10" t="str">
        <f>+IF(OR(VLOOKUP(B127,'[1]TERMELŐ_11.30.'!A:D,4,FALSE)="elutasított",(VLOOKUP(B127,'[1]TERMELŐ_11.30.'!A:D,4,FALSE)="kiesett")),"igen","nem")</f>
        <v>igen</v>
      </c>
      <c r="Q127" s="10" t="str">
        <f>+_xlfn.IFNA(VLOOKUP(IF(VLOOKUP(B127,'[1]TERMELŐ_11.30.'!A:BQ,69,FALSE)="","",VLOOKUP(B127,'[1]TERMELŐ_11.30.'!A:BQ,69,FALSE)),'[1]publikáció segéd tábla'!$D$1:$E$16,2,FALSE),"")</f>
        <v>54/2024 kormány rendelet</v>
      </c>
      <c r="R127" s="10" t="str">
        <f>IF(VLOOKUP(B127,'[1]TERMELŐ_11.30.'!A:AT,46,FALSE)="","",VLOOKUP(B127,'[1]TERMELŐ_11.30.'!A:AT,46,FALSE))</f>
        <v/>
      </c>
      <c r="S127" s="10"/>
      <c r="T127" s="13">
        <f>+VLOOKUP(B127,'[1]TERMELŐ_11.30.'!$A:$AR,37,FALSE)</f>
        <v>0</v>
      </c>
      <c r="U127" s="13">
        <f>+VLOOKUP(B127,'[1]TERMELŐ_11.30.'!$A:$AR,38,FALSE)+VLOOKUP(B127,'[1]TERMELŐ_11.30.'!$A:$AR,39,FALSE)+VLOOKUP(B127,'[1]TERMELŐ_11.30.'!$A:$AR,40,FALSE)+VLOOKUP(B127,'[1]TERMELŐ_11.30.'!$A:$AR,41,FALSE)+VLOOKUP(B127,'[1]TERMELŐ_11.30.'!$A:$AR,42,FALSE)+VLOOKUP(B127,'[1]TERMELŐ_11.30.'!$A:$AR,43,FALSE)+VLOOKUP(B127,'[1]TERMELŐ_11.30.'!$A:$AR,44,FALSE)</f>
        <v>0</v>
      </c>
      <c r="V127" s="14" t="str">
        <f>+IF(VLOOKUP(B127,'[1]TERMELŐ_11.30.'!A:AS,45,FALSE)="","",VLOOKUP(B127,'[1]TERMELŐ_11.30.'!A:AS,45,FALSE))</f>
        <v/>
      </c>
      <c r="W127" s="14" t="str">
        <f>IF(VLOOKUP(B127,'[1]TERMELŐ_11.30.'!A:AJ,36,FALSE)="","",VLOOKUP(B127,'[1]TERMELŐ_11.30.'!A:AJ,36,FALSE))</f>
        <v/>
      </c>
      <c r="X127" s="10"/>
      <c r="Y127" s="13">
        <f>+VLOOKUP(B127,'[1]TERMELŐ_11.30.'!$A:$BH,53,FALSE)</f>
        <v>0</v>
      </c>
      <c r="Z127" s="13">
        <f>+VLOOKUP(B127,'[1]TERMELŐ_11.30.'!$A:$BH,54,FALSE)+VLOOKUP(B127,'[1]TERMELŐ_11.30.'!$A:$BH,55,FALSE)+VLOOKUP(B127,'[1]TERMELŐ_11.30.'!$A:$BH,56,FALSE)+VLOOKUP(B127,'[1]TERMELŐ_11.30.'!$A:$BH,57,FALSE)+VLOOKUP(B127,'[1]TERMELŐ_11.30.'!$A:$BH,58,FALSE)+VLOOKUP(B127,'[1]TERMELŐ_11.30.'!$A:$BH,59,FALSE)+VLOOKUP(B127,'[1]TERMELŐ_11.30.'!$A:$BH,60,FALSE)</f>
        <v>0</v>
      </c>
      <c r="AA127" s="14" t="str">
        <f>IF(VLOOKUP(B127,'[1]TERMELŐ_11.30.'!A:AZ,51,FALSE)="","",VLOOKUP(B127,'[1]TERMELŐ_11.30.'!A:AZ,51,FALSE))</f>
        <v/>
      </c>
      <c r="AB127" s="14" t="str">
        <f>IF(VLOOKUP(B127,'[1]TERMELŐ_11.30.'!A:AZ,52,FALSE)="","",VLOOKUP(B127,'[1]TERMELŐ_11.30.'!A:AZ,52,FALSE))</f>
        <v/>
      </c>
    </row>
    <row r="128" spans="1:28" x14ac:dyDescent="0.3">
      <c r="A128" s="10" t="str">
        <f>VLOOKUP(VLOOKUP(B128,'[1]TERMELŐ_11.30.'!A:F,6,FALSE),'[1]publikáció segéd tábla'!$A$1:$B$7,2,FALSE)</f>
        <v xml:space="preserve">OPUS TITÁSZ Zrt. </v>
      </c>
      <c r="B128" s="10" t="s">
        <v>94</v>
      </c>
      <c r="C128" s="11">
        <f>+SUMIFS('[1]TERMELŐ_11.30.'!$H:$H,'[1]TERMELŐ_11.30.'!$A:$A,[1]publikáció!$B128,'[1]TERMELŐ_11.30.'!$L:$L,[1]publikáció!C$4)</f>
        <v>0</v>
      </c>
      <c r="D128" s="11">
        <f>+SUMIFS('[1]TERMELŐ_11.30.'!$H:$H,'[1]TERMELŐ_11.30.'!$A:$A,[1]publikáció!$B128,'[1]TERMELŐ_11.30.'!$L:$L,[1]publikáció!D$4)</f>
        <v>0</v>
      </c>
      <c r="E128" s="11">
        <f>+SUMIFS('[1]TERMELŐ_11.30.'!$H:$H,'[1]TERMELŐ_11.30.'!$A:$A,[1]publikáció!$B128,'[1]TERMELŐ_11.30.'!$L:$L,[1]publikáció!E$4)</f>
        <v>4.99</v>
      </c>
      <c r="F128" s="11">
        <f>+SUMIFS('[1]TERMELŐ_11.30.'!$H:$H,'[1]TERMELŐ_11.30.'!$A:$A,[1]publikáció!$B128,'[1]TERMELŐ_11.30.'!$L:$L,[1]publikáció!F$4)</f>
        <v>0</v>
      </c>
      <c r="G128" s="11">
        <f>+SUMIFS('[1]TERMELŐ_11.30.'!$H:$H,'[1]TERMELŐ_11.30.'!$A:$A,[1]publikáció!$B128,'[1]TERMELŐ_11.30.'!$L:$L,[1]publikáció!G$4)</f>
        <v>0</v>
      </c>
      <c r="H128" s="11">
        <f>+SUMIFS('[1]TERMELŐ_11.30.'!$H:$H,'[1]TERMELŐ_11.30.'!$A:$A,[1]publikáció!$B128,'[1]TERMELŐ_11.30.'!$L:$L,[1]publikáció!H$4)</f>
        <v>0</v>
      </c>
      <c r="I128" s="11">
        <f>+SUMIFS('[1]TERMELŐ_11.30.'!$H:$H,'[1]TERMELŐ_11.30.'!$A:$A,[1]publikáció!$B128,'[1]TERMELŐ_11.30.'!$L:$L,[1]publikáció!I$4)</f>
        <v>0</v>
      </c>
      <c r="J128" s="11">
        <f>+SUMIFS('[1]TERMELŐ_11.30.'!$H:$H,'[1]TERMELŐ_11.30.'!$A:$A,[1]publikáció!$B128,'[1]TERMELŐ_11.30.'!$L:$L,[1]publikáció!J$4)</f>
        <v>0</v>
      </c>
      <c r="K128" s="11" t="str">
        <f>+IF(VLOOKUP(B128,'[1]TERMELŐ_11.30.'!A:U,21,FALSE)="igen","Technológia módosítás",IF(VLOOKUP(B128,'[1]TERMELŐ_11.30.'!A:U,20,FALSE)&lt;&gt;"nem","Ismétlő","Új igény"))</f>
        <v>Új igény</v>
      </c>
      <c r="L128" s="12">
        <f>+_xlfn.MAXIFS('[1]TERMELŐ_11.30.'!$P:$P,'[1]TERMELŐ_11.30.'!$A:$A,[1]publikáció!$B128)</f>
        <v>4.99</v>
      </c>
      <c r="M128" s="12">
        <f>+_xlfn.MAXIFS('[1]TERMELŐ_11.30.'!$Q:$Q,'[1]TERMELŐ_11.30.'!$A:$A,[1]publikáció!$B128)</f>
        <v>4.99</v>
      </c>
      <c r="N128" s="10" t="str">
        <f>+IF(VLOOKUP(B128,'[1]TERMELŐ_11.30.'!A:G,7,FALSE)="","",VLOOKUP(B128,'[1]TERMELŐ_11.30.'!A:G,7,FALSE))</f>
        <v>Mátészalka</v>
      </c>
      <c r="O128" s="10">
        <f>+VLOOKUP(B128,'[1]TERMELŐ_11.30.'!A:I,9,FALSE)</f>
        <v>22</v>
      </c>
      <c r="P128" s="10" t="str">
        <f>+IF(OR(VLOOKUP(B128,'[1]TERMELŐ_11.30.'!A:D,4,FALSE)="elutasított",(VLOOKUP(B128,'[1]TERMELŐ_11.30.'!A:D,4,FALSE)="kiesett")),"igen","nem")</f>
        <v>igen</v>
      </c>
      <c r="Q128" s="10" t="str">
        <f>+_xlfn.IFNA(VLOOKUP(IF(VLOOKUP(B128,'[1]TERMELŐ_11.30.'!A:BQ,69,FALSE)="","",VLOOKUP(B128,'[1]TERMELŐ_11.30.'!A:BQ,69,FALSE)),'[1]publikáció segéd tábla'!$D$1:$E$16,2,FALSE),"")</f>
        <v>54/2024 kormány rendelet</v>
      </c>
      <c r="R128" s="10" t="str">
        <f>IF(VLOOKUP(B128,'[1]TERMELŐ_11.30.'!A:AT,46,FALSE)="","",VLOOKUP(B128,'[1]TERMELŐ_11.30.'!A:AT,46,FALSE))</f>
        <v/>
      </c>
      <c r="S128" s="10"/>
      <c r="T128" s="13">
        <f>+VLOOKUP(B128,'[1]TERMELŐ_11.30.'!$A:$AR,37,FALSE)</f>
        <v>0</v>
      </c>
      <c r="U128" s="13">
        <f>+VLOOKUP(B128,'[1]TERMELŐ_11.30.'!$A:$AR,38,FALSE)+VLOOKUP(B128,'[1]TERMELŐ_11.30.'!$A:$AR,39,FALSE)+VLOOKUP(B128,'[1]TERMELŐ_11.30.'!$A:$AR,40,FALSE)+VLOOKUP(B128,'[1]TERMELŐ_11.30.'!$A:$AR,41,FALSE)+VLOOKUP(B128,'[1]TERMELŐ_11.30.'!$A:$AR,42,FALSE)+VLOOKUP(B128,'[1]TERMELŐ_11.30.'!$A:$AR,43,FALSE)+VLOOKUP(B128,'[1]TERMELŐ_11.30.'!$A:$AR,44,FALSE)</f>
        <v>0</v>
      </c>
      <c r="V128" s="14" t="str">
        <f>+IF(VLOOKUP(B128,'[1]TERMELŐ_11.30.'!A:AS,45,FALSE)="","",VLOOKUP(B128,'[1]TERMELŐ_11.30.'!A:AS,45,FALSE))</f>
        <v/>
      </c>
      <c r="W128" s="14" t="str">
        <f>IF(VLOOKUP(B128,'[1]TERMELŐ_11.30.'!A:AJ,36,FALSE)="","",VLOOKUP(B128,'[1]TERMELŐ_11.30.'!A:AJ,36,FALSE))</f>
        <v/>
      </c>
      <c r="X128" s="10"/>
      <c r="Y128" s="13">
        <f>+VLOOKUP(B128,'[1]TERMELŐ_11.30.'!$A:$BH,53,FALSE)</f>
        <v>0</v>
      </c>
      <c r="Z128" s="13">
        <f>+VLOOKUP(B128,'[1]TERMELŐ_11.30.'!$A:$BH,54,FALSE)+VLOOKUP(B128,'[1]TERMELŐ_11.30.'!$A:$BH,55,FALSE)+VLOOKUP(B128,'[1]TERMELŐ_11.30.'!$A:$BH,56,FALSE)+VLOOKUP(B128,'[1]TERMELŐ_11.30.'!$A:$BH,57,FALSE)+VLOOKUP(B128,'[1]TERMELŐ_11.30.'!$A:$BH,58,FALSE)+VLOOKUP(B128,'[1]TERMELŐ_11.30.'!$A:$BH,59,FALSE)+VLOOKUP(B128,'[1]TERMELŐ_11.30.'!$A:$BH,60,FALSE)</f>
        <v>0</v>
      </c>
      <c r="AA128" s="14" t="str">
        <f>IF(VLOOKUP(B128,'[1]TERMELŐ_11.30.'!A:AZ,51,FALSE)="","",VLOOKUP(B128,'[1]TERMELŐ_11.30.'!A:AZ,51,FALSE))</f>
        <v/>
      </c>
      <c r="AB128" s="14" t="str">
        <f>IF(VLOOKUP(B128,'[1]TERMELŐ_11.30.'!A:AZ,52,FALSE)="","",VLOOKUP(B128,'[1]TERMELŐ_11.30.'!A:AZ,52,FALSE))</f>
        <v/>
      </c>
    </row>
    <row r="129" spans="1:28" x14ac:dyDescent="0.3">
      <c r="A129" s="10" t="str">
        <f>VLOOKUP(VLOOKUP(B129,'[1]TERMELŐ_11.30.'!A:F,6,FALSE),'[1]publikáció segéd tábla'!$A$1:$B$7,2,FALSE)</f>
        <v xml:space="preserve">OPUS TITÁSZ Zrt. </v>
      </c>
      <c r="B129" s="10" t="s">
        <v>95</v>
      </c>
      <c r="C129" s="11">
        <f>+SUMIFS('[1]TERMELŐ_11.30.'!$H:$H,'[1]TERMELŐ_11.30.'!$A:$A,[1]publikáció!$B129,'[1]TERMELŐ_11.30.'!$L:$L,[1]publikáció!C$4)</f>
        <v>19.989999999999998</v>
      </c>
      <c r="D129" s="11">
        <f>+SUMIFS('[1]TERMELŐ_11.30.'!$H:$H,'[1]TERMELŐ_11.30.'!$A:$A,[1]publikáció!$B129,'[1]TERMELŐ_11.30.'!$L:$L,[1]publikáció!D$4)</f>
        <v>0</v>
      </c>
      <c r="E129" s="11">
        <f>+SUMIFS('[1]TERMELŐ_11.30.'!$H:$H,'[1]TERMELŐ_11.30.'!$A:$A,[1]publikáció!$B129,'[1]TERMELŐ_11.30.'!$L:$L,[1]publikáció!E$4)</f>
        <v>0</v>
      </c>
      <c r="F129" s="11">
        <f>+SUMIFS('[1]TERMELŐ_11.30.'!$H:$H,'[1]TERMELŐ_11.30.'!$A:$A,[1]publikáció!$B129,'[1]TERMELŐ_11.30.'!$L:$L,[1]publikáció!F$4)</f>
        <v>0</v>
      </c>
      <c r="G129" s="11">
        <f>+SUMIFS('[1]TERMELŐ_11.30.'!$H:$H,'[1]TERMELŐ_11.30.'!$A:$A,[1]publikáció!$B129,'[1]TERMELŐ_11.30.'!$L:$L,[1]publikáció!G$4)</f>
        <v>0</v>
      </c>
      <c r="H129" s="11">
        <f>+SUMIFS('[1]TERMELŐ_11.30.'!$H:$H,'[1]TERMELŐ_11.30.'!$A:$A,[1]publikáció!$B129,'[1]TERMELŐ_11.30.'!$L:$L,[1]publikáció!H$4)</f>
        <v>0</v>
      </c>
      <c r="I129" s="11">
        <f>+SUMIFS('[1]TERMELŐ_11.30.'!$H:$H,'[1]TERMELŐ_11.30.'!$A:$A,[1]publikáció!$B129,'[1]TERMELŐ_11.30.'!$L:$L,[1]publikáció!I$4)</f>
        <v>0</v>
      </c>
      <c r="J129" s="11">
        <f>+SUMIFS('[1]TERMELŐ_11.30.'!$H:$H,'[1]TERMELŐ_11.30.'!$A:$A,[1]publikáció!$B129,'[1]TERMELŐ_11.30.'!$L:$L,[1]publikáció!J$4)</f>
        <v>0</v>
      </c>
      <c r="K129" s="11" t="str">
        <f>+IF(VLOOKUP(B129,'[1]TERMELŐ_11.30.'!A:U,21,FALSE)="igen","Technológia módosítás",IF(VLOOKUP(B129,'[1]TERMELŐ_11.30.'!A:U,20,FALSE)&lt;&gt;"nem","Ismétlő","Új igény"))</f>
        <v>Új igény</v>
      </c>
      <c r="L129" s="12">
        <f>+_xlfn.MAXIFS('[1]TERMELŐ_11.30.'!$P:$P,'[1]TERMELŐ_11.30.'!$A:$A,[1]publikáció!$B129)</f>
        <v>19.989999999999998</v>
      </c>
      <c r="M129" s="12">
        <f>+_xlfn.MAXIFS('[1]TERMELŐ_11.30.'!$Q:$Q,'[1]TERMELŐ_11.30.'!$A:$A,[1]publikáció!$B129)</f>
        <v>0.16</v>
      </c>
      <c r="N129" s="10" t="str">
        <f>+IF(VLOOKUP(B129,'[1]TERMELŐ_11.30.'!A:G,7,FALSE)="","",VLOOKUP(B129,'[1]TERMELŐ_11.30.'!A:G,7,FALSE))</f>
        <v>Mátészalka</v>
      </c>
      <c r="O129" s="10">
        <f>+VLOOKUP(B129,'[1]TERMELŐ_11.30.'!A:I,9,FALSE)</f>
        <v>132</v>
      </c>
      <c r="P129" s="10" t="str">
        <f>+IF(OR(VLOOKUP(B129,'[1]TERMELŐ_11.30.'!A:D,4,FALSE)="elutasított",(VLOOKUP(B129,'[1]TERMELŐ_11.30.'!A:D,4,FALSE)="kiesett")),"igen","nem")</f>
        <v>igen</v>
      </c>
      <c r="Q129" s="10" t="str">
        <f>+_xlfn.IFNA(VLOOKUP(IF(VLOOKUP(B129,'[1]TERMELŐ_11.30.'!A:BQ,69,FALSE)="","",VLOOKUP(B129,'[1]TERMELŐ_11.30.'!A:BQ,69,FALSE)),'[1]publikáció segéd tábla'!$D$1:$E$16,2,FALSE),"")</f>
        <v>54/2024 kormány rendelet</v>
      </c>
      <c r="R129" s="10" t="str">
        <f>IF(VLOOKUP(B129,'[1]TERMELŐ_11.30.'!A:AT,46,FALSE)="","",VLOOKUP(B129,'[1]TERMELŐ_11.30.'!A:AT,46,FALSE))</f>
        <v/>
      </c>
      <c r="S129" s="10"/>
      <c r="T129" s="13">
        <f>+VLOOKUP(B129,'[1]TERMELŐ_11.30.'!$A:$AR,37,FALSE)</f>
        <v>0</v>
      </c>
      <c r="U129" s="13">
        <f>+VLOOKUP(B129,'[1]TERMELŐ_11.30.'!$A:$AR,38,FALSE)+VLOOKUP(B129,'[1]TERMELŐ_11.30.'!$A:$AR,39,FALSE)+VLOOKUP(B129,'[1]TERMELŐ_11.30.'!$A:$AR,40,FALSE)+VLOOKUP(B129,'[1]TERMELŐ_11.30.'!$A:$AR,41,FALSE)+VLOOKUP(B129,'[1]TERMELŐ_11.30.'!$A:$AR,42,FALSE)+VLOOKUP(B129,'[1]TERMELŐ_11.30.'!$A:$AR,43,FALSE)+VLOOKUP(B129,'[1]TERMELŐ_11.30.'!$A:$AR,44,FALSE)</f>
        <v>0</v>
      </c>
      <c r="V129" s="14" t="str">
        <f>+IF(VLOOKUP(B129,'[1]TERMELŐ_11.30.'!A:AS,45,FALSE)="","",VLOOKUP(B129,'[1]TERMELŐ_11.30.'!A:AS,45,FALSE))</f>
        <v/>
      </c>
      <c r="W129" s="14" t="str">
        <f>IF(VLOOKUP(B129,'[1]TERMELŐ_11.30.'!A:AJ,36,FALSE)="","",VLOOKUP(B129,'[1]TERMELŐ_11.30.'!A:AJ,36,FALSE))</f>
        <v/>
      </c>
      <c r="X129" s="10"/>
      <c r="Y129" s="13">
        <f>+VLOOKUP(B129,'[1]TERMELŐ_11.30.'!$A:$BH,53,FALSE)</f>
        <v>0</v>
      </c>
      <c r="Z129" s="13">
        <f>+VLOOKUP(B129,'[1]TERMELŐ_11.30.'!$A:$BH,54,FALSE)+VLOOKUP(B129,'[1]TERMELŐ_11.30.'!$A:$BH,55,FALSE)+VLOOKUP(B129,'[1]TERMELŐ_11.30.'!$A:$BH,56,FALSE)+VLOOKUP(B129,'[1]TERMELŐ_11.30.'!$A:$BH,57,FALSE)+VLOOKUP(B129,'[1]TERMELŐ_11.30.'!$A:$BH,58,FALSE)+VLOOKUP(B129,'[1]TERMELŐ_11.30.'!$A:$BH,59,FALSE)+VLOOKUP(B129,'[1]TERMELŐ_11.30.'!$A:$BH,60,FALSE)</f>
        <v>0</v>
      </c>
      <c r="AA129" s="14" t="str">
        <f>IF(VLOOKUP(B129,'[1]TERMELŐ_11.30.'!A:AZ,51,FALSE)="","",VLOOKUP(B129,'[1]TERMELŐ_11.30.'!A:AZ,51,FALSE))</f>
        <v/>
      </c>
      <c r="AB129" s="14" t="str">
        <f>IF(VLOOKUP(B129,'[1]TERMELŐ_11.30.'!A:AZ,52,FALSE)="","",VLOOKUP(B129,'[1]TERMELŐ_11.30.'!A:AZ,52,FALSE))</f>
        <v/>
      </c>
    </row>
    <row r="130" spans="1:28" x14ac:dyDescent="0.3">
      <c r="A130" s="10" t="str">
        <f>VLOOKUP(VLOOKUP(B130,'[1]TERMELŐ_11.30.'!A:F,6,FALSE),'[1]publikáció segéd tábla'!$A$1:$B$7,2,FALSE)</f>
        <v xml:space="preserve">OPUS TITÁSZ Zrt. </v>
      </c>
      <c r="B130" s="10" t="s">
        <v>96</v>
      </c>
      <c r="C130" s="11">
        <f>+SUMIFS('[1]TERMELŐ_11.30.'!$H:$H,'[1]TERMELŐ_11.30.'!$A:$A,[1]publikáció!$B130,'[1]TERMELŐ_11.30.'!$L:$L,[1]publikáció!C$4)</f>
        <v>2.2599999999999998</v>
      </c>
      <c r="D130" s="11">
        <f>+SUMIFS('[1]TERMELŐ_11.30.'!$H:$H,'[1]TERMELŐ_11.30.'!$A:$A,[1]publikáció!$B130,'[1]TERMELŐ_11.30.'!$L:$L,[1]publikáció!D$4)</f>
        <v>0</v>
      </c>
      <c r="E130" s="11">
        <f>+SUMIFS('[1]TERMELŐ_11.30.'!$H:$H,'[1]TERMELŐ_11.30.'!$A:$A,[1]publikáció!$B130,'[1]TERMELŐ_11.30.'!$L:$L,[1]publikáció!E$4)</f>
        <v>0</v>
      </c>
      <c r="F130" s="11">
        <f>+SUMIFS('[1]TERMELŐ_11.30.'!$H:$H,'[1]TERMELŐ_11.30.'!$A:$A,[1]publikáció!$B130,'[1]TERMELŐ_11.30.'!$L:$L,[1]publikáció!F$4)</f>
        <v>0</v>
      </c>
      <c r="G130" s="11">
        <f>+SUMIFS('[1]TERMELŐ_11.30.'!$H:$H,'[1]TERMELŐ_11.30.'!$A:$A,[1]publikáció!$B130,'[1]TERMELŐ_11.30.'!$L:$L,[1]publikáció!G$4)</f>
        <v>0</v>
      </c>
      <c r="H130" s="11">
        <f>+SUMIFS('[1]TERMELŐ_11.30.'!$H:$H,'[1]TERMELŐ_11.30.'!$A:$A,[1]publikáció!$B130,'[1]TERMELŐ_11.30.'!$L:$L,[1]publikáció!H$4)</f>
        <v>0</v>
      </c>
      <c r="I130" s="11">
        <f>+SUMIFS('[1]TERMELŐ_11.30.'!$H:$H,'[1]TERMELŐ_11.30.'!$A:$A,[1]publikáció!$B130,'[1]TERMELŐ_11.30.'!$L:$L,[1]publikáció!I$4)</f>
        <v>0</v>
      </c>
      <c r="J130" s="11">
        <f>+SUMIFS('[1]TERMELŐ_11.30.'!$H:$H,'[1]TERMELŐ_11.30.'!$A:$A,[1]publikáció!$B130,'[1]TERMELŐ_11.30.'!$L:$L,[1]publikáció!J$4)</f>
        <v>0</v>
      </c>
      <c r="K130" s="11" t="str">
        <f>+IF(VLOOKUP(B130,'[1]TERMELŐ_11.30.'!A:U,21,FALSE)="igen","Technológia módosítás",IF(VLOOKUP(B130,'[1]TERMELŐ_11.30.'!A:U,20,FALSE)&lt;&gt;"nem","Ismétlő","Új igény"))</f>
        <v>Új igény</v>
      </c>
      <c r="L130" s="12">
        <f>+_xlfn.MAXIFS('[1]TERMELŐ_11.30.'!$P:$P,'[1]TERMELŐ_11.30.'!$A:$A,[1]publikáció!$B130)</f>
        <v>2.2599999999999998</v>
      </c>
      <c r="M130" s="12">
        <f>+_xlfn.MAXIFS('[1]TERMELŐ_11.30.'!$Q:$Q,'[1]TERMELŐ_11.30.'!$A:$A,[1]publikáció!$B130)</f>
        <v>0.02</v>
      </c>
      <c r="N130" s="10" t="str">
        <f>+IF(VLOOKUP(B130,'[1]TERMELŐ_11.30.'!A:G,7,FALSE)="","",VLOOKUP(B130,'[1]TERMELŐ_11.30.'!A:G,7,FALSE))</f>
        <v>Mezőtúr</v>
      </c>
      <c r="O130" s="10">
        <f>+VLOOKUP(B130,'[1]TERMELŐ_11.30.'!A:I,9,FALSE)</f>
        <v>22</v>
      </c>
      <c r="P130" s="10" t="str">
        <f>+IF(OR(VLOOKUP(B130,'[1]TERMELŐ_11.30.'!A:D,4,FALSE)="elutasított",(VLOOKUP(B130,'[1]TERMELŐ_11.30.'!A:D,4,FALSE)="kiesett")),"igen","nem")</f>
        <v>igen</v>
      </c>
      <c r="Q130" s="10" t="str">
        <f>+_xlfn.IFNA(VLOOKUP(IF(VLOOKUP(B130,'[1]TERMELŐ_11.30.'!A:BQ,69,FALSE)="","",VLOOKUP(B130,'[1]TERMELŐ_11.30.'!A:BQ,69,FALSE)),'[1]publikáció segéd tábla'!$D$1:$E$16,2,FALSE),"")</f>
        <v>54/2024 kormány rendelet</v>
      </c>
      <c r="R130" s="10" t="str">
        <f>IF(VLOOKUP(B130,'[1]TERMELŐ_11.30.'!A:AT,46,FALSE)="","",VLOOKUP(B130,'[1]TERMELŐ_11.30.'!A:AT,46,FALSE))</f>
        <v/>
      </c>
      <c r="S130" s="10"/>
      <c r="T130" s="13">
        <f>+VLOOKUP(B130,'[1]TERMELŐ_11.30.'!$A:$AR,37,FALSE)</f>
        <v>0</v>
      </c>
      <c r="U130" s="13">
        <f>+VLOOKUP(B130,'[1]TERMELŐ_11.30.'!$A:$AR,38,FALSE)+VLOOKUP(B130,'[1]TERMELŐ_11.30.'!$A:$AR,39,FALSE)+VLOOKUP(B130,'[1]TERMELŐ_11.30.'!$A:$AR,40,FALSE)+VLOOKUP(B130,'[1]TERMELŐ_11.30.'!$A:$AR,41,FALSE)+VLOOKUP(B130,'[1]TERMELŐ_11.30.'!$A:$AR,42,FALSE)+VLOOKUP(B130,'[1]TERMELŐ_11.30.'!$A:$AR,43,FALSE)+VLOOKUP(B130,'[1]TERMELŐ_11.30.'!$A:$AR,44,FALSE)</f>
        <v>0</v>
      </c>
      <c r="V130" s="14" t="str">
        <f>+IF(VLOOKUP(B130,'[1]TERMELŐ_11.30.'!A:AS,45,FALSE)="","",VLOOKUP(B130,'[1]TERMELŐ_11.30.'!A:AS,45,FALSE))</f>
        <v/>
      </c>
      <c r="W130" s="14" t="str">
        <f>IF(VLOOKUP(B130,'[1]TERMELŐ_11.30.'!A:AJ,36,FALSE)="","",VLOOKUP(B130,'[1]TERMELŐ_11.30.'!A:AJ,36,FALSE))</f>
        <v/>
      </c>
      <c r="X130" s="10"/>
      <c r="Y130" s="13">
        <f>+VLOOKUP(B130,'[1]TERMELŐ_11.30.'!$A:$BH,53,FALSE)</f>
        <v>0</v>
      </c>
      <c r="Z130" s="13">
        <f>+VLOOKUP(B130,'[1]TERMELŐ_11.30.'!$A:$BH,54,FALSE)+VLOOKUP(B130,'[1]TERMELŐ_11.30.'!$A:$BH,55,FALSE)+VLOOKUP(B130,'[1]TERMELŐ_11.30.'!$A:$BH,56,FALSE)+VLOOKUP(B130,'[1]TERMELŐ_11.30.'!$A:$BH,57,FALSE)+VLOOKUP(B130,'[1]TERMELŐ_11.30.'!$A:$BH,58,FALSE)+VLOOKUP(B130,'[1]TERMELŐ_11.30.'!$A:$BH,59,FALSE)+VLOOKUP(B130,'[1]TERMELŐ_11.30.'!$A:$BH,60,FALSE)</f>
        <v>0</v>
      </c>
      <c r="AA130" s="14" t="str">
        <f>IF(VLOOKUP(B130,'[1]TERMELŐ_11.30.'!A:AZ,51,FALSE)="","",VLOOKUP(B130,'[1]TERMELŐ_11.30.'!A:AZ,51,FALSE))</f>
        <v/>
      </c>
      <c r="AB130" s="14" t="str">
        <f>IF(VLOOKUP(B130,'[1]TERMELŐ_11.30.'!A:AZ,52,FALSE)="","",VLOOKUP(B130,'[1]TERMELŐ_11.30.'!A:AZ,52,FALSE))</f>
        <v/>
      </c>
    </row>
    <row r="131" spans="1:28" x14ac:dyDescent="0.3">
      <c r="A131" s="10" t="str">
        <f>VLOOKUP(VLOOKUP(B131,'[1]TERMELŐ_11.30.'!A:F,6,FALSE),'[1]publikáció segéd tábla'!$A$1:$B$7,2,FALSE)</f>
        <v xml:space="preserve">OPUS TITÁSZ Zrt. </v>
      </c>
      <c r="B131" s="10" t="s">
        <v>97</v>
      </c>
      <c r="C131" s="11">
        <f>+SUMIFS('[1]TERMELŐ_11.30.'!$H:$H,'[1]TERMELŐ_11.30.'!$A:$A,[1]publikáció!$B131,'[1]TERMELŐ_11.30.'!$L:$L,[1]publikáció!C$4)</f>
        <v>0.7</v>
      </c>
      <c r="D131" s="11">
        <f>+SUMIFS('[1]TERMELŐ_11.30.'!$H:$H,'[1]TERMELŐ_11.30.'!$A:$A,[1]publikáció!$B131,'[1]TERMELŐ_11.30.'!$L:$L,[1]publikáció!D$4)</f>
        <v>0</v>
      </c>
      <c r="E131" s="11">
        <f>+SUMIFS('[1]TERMELŐ_11.30.'!$H:$H,'[1]TERMELŐ_11.30.'!$A:$A,[1]publikáció!$B131,'[1]TERMELŐ_11.30.'!$L:$L,[1]publikáció!E$4)</f>
        <v>0</v>
      </c>
      <c r="F131" s="11">
        <f>+SUMIFS('[1]TERMELŐ_11.30.'!$H:$H,'[1]TERMELŐ_11.30.'!$A:$A,[1]publikáció!$B131,'[1]TERMELŐ_11.30.'!$L:$L,[1]publikáció!F$4)</f>
        <v>0</v>
      </c>
      <c r="G131" s="11">
        <f>+SUMIFS('[1]TERMELŐ_11.30.'!$H:$H,'[1]TERMELŐ_11.30.'!$A:$A,[1]publikáció!$B131,'[1]TERMELŐ_11.30.'!$L:$L,[1]publikáció!G$4)</f>
        <v>0</v>
      </c>
      <c r="H131" s="11">
        <f>+SUMIFS('[1]TERMELŐ_11.30.'!$H:$H,'[1]TERMELŐ_11.30.'!$A:$A,[1]publikáció!$B131,'[1]TERMELŐ_11.30.'!$L:$L,[1]publikáció!H$4)</f>
        <v>0</v>
      </c>
      <c r="I131" s="11">
        <f>+SUMIFS('[1]TERMELŐ_11.30.'!$H:$H,'[1]TERMELŐ_11.30.'!$A:$A,[1]publikáció!$B131,'[1]TERMELŐ_11.30.'!$L:$L,[1]publikáció!I$4)</f>
        <v>0</v>
      </c>
      <c r="J131" s="11">
        <f>+SUMIFS('[1]TERMELŐ_11.30.'!$H:$H,'[1]TERMELŐ_11.30.'!$A:$A,[1]publikáció!$B131,'[1]TERMELŐ_11.30.'!$L:$L,[1]publikáció!J$4)</f>
        <v>0</v>
      </c>
      <c r="K131" s="11" t="str">
        <f>+IF(VLOOKUP(B131,'[1]TERMELŐ_11.30.'!A:U,21,FALSE)="igen","Technológia módosítás",IF(VLOOKUP(B131,'[1]TERMELŐ_11.30.'!A:U,20,FALSE)&lt;&gt;"nem","Ismétlő","Új igény"))</f>
        <v>Új igény</v>
      </c>
      <c r="L131" s="12">
        <f>+_xlfn.MAXIFS('[1]TERMELŐ_11.30.'!$P:$P,'[1]TERMELŐ_11.30.'!$A:$A,[1]publikáció!$B131)</f>
        <v>0.7</v>
      </c>
      <c r="M131" s="12">
        <f>+_xlfn.MAXIFS('[1]TERMELŐ_11.30.'!$Q:$Q,'[1]TERMELŐ_11.30.'!$A:$A,[1]publikáció!$B131)</f>
        <v>6.0000000000000001E-3</v>
      </c>
      <c r="N131" s="10" t="str">
        <f>+IF(VLOOKUP(B131,'[1]TERMELŐ_11.30.'!A:G,7,FALSE)="","",VLOOKUP(B131,'[1]TERMELŐ_11.30.'!A:G,7,FALSE))</f>
        <v>Mezőtúr</v>
      </c>
      <c r="O131" s="10">
        <f>+VLOOKUP(B131,'[1]TERMELŐ_11.30.'!A:I,9,FALSE)</f>
        <v>22</v>
      </c>
      <c r="P131" s="10" t="str">
        <f>+IF(OR(VLOOKUP(B131,'[1]TERMELŐ_11.30.'!A:D,4,FALSE)="elutasított",(VLOOKUP(B131,'[1]TERMELŐ_11.30.'!A:D,4,FALSE)="kiesett")),"igen","nem")</f>
        <v>igen</v>
      </c>
      <c r="Q131" s="10" t="str">
        <f>+_xlfn.IFNA(VLOOKUP(IF(VLOOKUP(B131,'[1]TERMELŐ_11.30.'!A:BQ,69,FALSE)="","",VLOOKUP(B131,'[1]TERMELŐ_11.30.'!A:BQ,69,FALSE)),'[1]publikáció segéd tábla'!$D$1:$E$16,2,FALSE),"")</f>
        <v>54/2024 kormány rendelet</v>
      </c>
      <c r="R131" s="10" t="str">
        <f>IF(VLOOKUP(B131,'[1]TERMELŐ_11.30.'!A:AT,46,FALSE)="","",VLOOKUP(B131,'[1]TERMELŐ_11.30.'!A:AT,46,FALSE))</f>
        <v/>
      </c>
      <c r="S131" s="10"/>
      <c r="T131" s="13">
        <f>+VLOOKUP(B131,'[1]TERMELŐ_11.30.'!$A:$AR,37,FALSE)</f>
        <v>0</v>
      </c>
      <c r="U131" s="13">
        <f>+VLOOKUP(B131,'[1]TERMELŐ_11.30.'!$A:$AR,38,FALSE)+VLOOKUP(B131,'[1]TERMELŐ_11.30.'!$A:$AR,39,FALSE)+VLOOKUP(B131,'[1]TERMELŐ_11.30.'!$A:$AR,40,FALSE)+VLOOKUP(B131,'[1]TERMELŐ_11.30.'!$A:$AR,41,FALSE)+VLOOKUP(B131,'[1]TERMELŐ_11.30.'!$A:$AR,42,FALSE)+VLOOKUP(B131,'[1]TERMELŐ_11.30.'!$A:$AR,43,FALSE)+VLOOKUP(B131,'[1]TERMELŐ_11.30.'!$A:$AR,44,FALSE)</f>
        <v>0</v>
      </c>
      <c r="V131" s="14" t="str">
        <f>+IF(VLOOKUP(B131,'[1]TERMELŐ_11.30.'!A:AS,45,FALSE)="","",VLOOKUP(B131,'[1]TERMELŐ_11.30.'!A:AS,45,FALSE))</f>
        <v/>
      </c>
      <c r="W131" s="14" t="str">
        <f>IF(VLOOKUP(B131,'[1]TERMELŐ_11.30.'!A:AJ,36,FALSE)="","",VLOOKUP(B131,'[1]TERMELŐ_11.30.'!A:AJ,36,FALSE))</f>
        <v/>
      </c>
      <c r="X131" s="10"/>
      <c r="Y131" s="13">
        <f>+VLOOKUP(B131,'[1]TERMELŐ_11.30.'!$A:$BH,53,FALSE)</f>
        <v>0</v>
      </c>
      <c r="Z131" s="13">
        <f>+VLOOKUP(B131,'[1]TERMELŐ_11.30.'!$A:$BH,54,FALSE)+VLOOKUP(B131,'[1]TERMELŐ_11.30.'!$A:$BH,55,FALSE)+VLOOKUP(B131,'[1]TERMELŐ_11.30.'!$A:$BH,56,FALSE)+VLOOKUP(B131,'[1]TERMELŐ_11.30.'!$A:$BH,57,FALSE)+VLOOKUP(B131,'[1]TERMELŐ_11.30.'!$A:$BH,58,FALSE)+VLOOKUP(B131,'[1]TERMELŐ_11.30.'!$A:$BH,59,FALSE)+VLOOKUP(B131,'[1]TERMELŐ_11.30.'!$A:$BH,60,FALSE)</f>
        <v>0</v>
      </c>
      <c r="AA131" s="14" t="str">
        <f>IF(VLOOKUP(B131,'[1]TERMELŐ_11.30.'!A:AZ,51,FALSE)="","",VLOOKUP(B131,'[1]TERMELŐ_11.30.'!A:AZ,51,FALSE))</f>
        <v/>
      </c>
      <c r="AB131" s="14" t="str">
        <f>IF(VLOOKUP(B131,'[1]TERMELŐ_11.30.'!A:AZ,52,FALSE)="","",VLOOKUP(B131,'[1]TERMELŐ_11.30.'!A:AZ,52,FALSE))</f>
        <v/>
      </c>
    </row>
    <row r="132" spans="1:28" x14ac:dyDescent="0.3">
      <c r="A132" s="10" t="str">
        <f>VLOOKUP(VLOOKUP(B132,'[1]TERMELŐ_11.30.'!A:F,6,FALSE),'[1]publikáció segéd tábla'!$A$1:$B$7,2,FALSE)</f>
        <v xml:space="preserve">OPUS TITÁSZ Zrt. </v>
      </c>
      <c r="B132" s="10" t="s">
        <v>98</v>
      </c>
      <c r="C132" s="11">
        <f>+SUMIFS('[1]TERMELŐ_11.30.'!$H:$H,'[1]TERMELŐ_11.30.'!$A:$A,[1]publikáció!$B132,'[1]TERMELŐ_11.30.'!$L:$L,[1]publikáció!C$4)</f>
        <v>16</v>
      </c>
      <c r="D132" s="11">
        <f>+SUMIFS('[1]TERMELŐ_11.30.'!$H:$H,'[1]TERMELŐ_11.30.'!$A:$A,[1]publikáció!$B132,'[1]TERMELŐ_11.30.'!$L:$L,[1]publikáció!D$4)</f>
        <v>0</v>
      </c>
      <c r="E132" s="11">
        <f>+SUMIFS('[1]TERMELŐ_11.30.'!$H:$H,'[1]TERMELŐ_11.30.'!$A:$A,[1]publikáció!$B132,'[1]TERMELŐ_11.30.'!$L:$L,[1]publikáció!E$4)</f>
        <v>0</v>
      </c>
      <c r="F132" s="11">
        <f>+SUMIFS('[1]TERMELŐ_11.30.'!$H:$H,'[1]TERMELŐ_11.30.'!$A:$A,[1]publikáció!$B132,'[1]TERMELŐ_11.30.'!$L:$L,[1]publikáció!F$4)</f>
        <v>0</v>
      </c>
      <c r="G132" s="11">
        <f>+SUMIFS('[1]TERMELŐ_11.30.'!$H:$H,'[1]TERMELŐ_11.30.'!$A:$A,[1]publikáció!$B132,'[1]TERMELŐ_11.30.'!$L:$L,[1]publikáció!G$4)</f>
        <v>0</v>
      </c>
      <c r="H132" s="11">
        <f>+SUMIFS('[1]TERMELŐ_11.30.'!$H:$H,'[1]TERMELŐ_11.30.'!$A:$A,[1]publikáció!$B132,'[1]TERMELŐ_11.30.'!$L:$L,[1]publikáció!H$4)</f>
        <v>0</v>
      </c>
      <c r="I132" s="11">
        <f>+SUMIFS('[1]TERMELŐ_11.30.'!$H:$H,'[1]TERMELŐ_11.30.'!$A:$A,[1]publikáció!$B132,'[1]TERMELŐ_11.30.'!$L:$L,[1]publikáció!I$4)</f>
        <v>0</v>
      </c>
      <c r="J132" s="11">
        <f>+SUMIFS('[1]TERMELŐ_11.30.'!$H:$H,'[1]TERMELŐ_11.30.'!$A:$A,[1]publikáció!$B132,'[1]TERMELŐ_11.30.'!$L:$L,[1]publikáció!J$4)</f>
        <v>0</v>
      </c>
      <c r="K132" s="11" t="str">
        <f>+IF(VLOOKUP(B132,'[1]TERMELŐ_11.30.'!A:U,21,FALSE)="igen","Technológia módosítás",IF(VLOOKUP(B132,'[1]TERMELŐ_11.30.'!A:U,20,FALSE)&lt;&gt;"nem","Ismétlő","Új igény"))</f>
        <v>Új igény</v>
      </c>
      <c r="L132" s="12">
        <f>+_xlfn.MAXIFS('[1]TERMELŐ_11.30.'!$P:$P,'[1]TERMELŐ_11.30.'!$A:$A,[1]publikáció!$B132)</f>
        <v>16</v>
      </c>
      <c r="M132" s="12">
        <f>+_xlfn.MAXIFS('[1]TERMELŐ_11.30.'!$Q:$Q,'[1]TERMELŐ_11.30.'!$A:$A,[1]publikáció!$B132)</f>
        <v>0.06</v>
      </c>
      <c r="N132" s="10" t="str">
        <f>+IF(VLOOKUP(B132,'[1]TERMELŐ_11.30.'!A:G,7,FALSE)="","",VLOOKUP(B132,'[1]TERMELŐ_11.30.'!A:G,7,FALSE))</f>
        <v>Törökszentmiklós</v>
      </c>
      <c r="O132" s="10">
        <f>+VLOOKUP(B132,'[1]TERMELŐ_11.30.'!A:I,9,FALSE)</f>
        <v>22</v>
      </c>
      <c r="P132" s="10" t="str">
        <f>+IF(OR(VLOOKUP(B132,'[1]TERMELŐ_11.30.'!A:D,4,FALSE)="elutasított",(VLOOKUP(B132,'[1]TERMELŐ_11.30.'!A:D,4,FALSE)="kiesett")),"igen","nem")</f>
        <v>igen</v>
      </c>
      <c r="Q132" s="10" t="str">
        <f>+_xlfn.IFNA(VLOOKUP(IF(VLOOKUP(B132,'[1]TERMELŐ_11.30.'!A:BQ,69,FALSE)="","",VLOOKUP(B132,'[1]TERMELŐ_11.30.'!A:BQ,69,FALSE)),'[1]publikáció segéd tábla'!$D$1:$E$16,2,FALSE),"")</f>
        <v>54/2024 kormány rendelet</v>
      </c>
      <c r="R132" s="10" t="str">
        <f>IF(VLOOKUP(B132,'[1]TERMELŐ_11.30.'!A:AT,46,FALSE)="","",VLOOKUP(B132,'[1]TERMELŐ_11.30.'!A:AT,46,FALSE))</f>
        <v/>
      </c>
      <c r="S132" s="10"/>
      <c r="T132" s="13">
        <f>+VLOOKUP(B132,'[1]TERMELŐ_11.30.'!$A:$AR,37,FALSE)</f>
        <v>0</v>
      </c>
      <c r="U132" s="13">
        <f>+VLOOKUP(B132,'[1]TERMELŐ_11.30.'!$A:$AR,38,FALSE)+VLOOKUP(B132,'[1]TERMELŐ_11.30.'!$A:$AR,39,FALSE)+VLOOKUP(B132,'[1]TERMELŐ_11.30.'!$A:$AR,40,FALSE)+VLOOKUP(B132,'[1]TERMELŐ_11.30.'!$A:$AR,41,FALSE)+VLOOKUP(B132,'[1]TERMELŐ_11.30.'!$A:$AR,42,FALSE)+VLOOKUP(B132,'[1]TERMELŐ_11.30.'!$A:$AR,43,FALSE)+VLOOKUP(B132,'[1]TERMELŐ_11.30.'!$A:$AR,44,FALSE)</f>
        <v>0</v>
      </c>
      <c r="V132" s="14" t="str">
        <f>+IF(VLOOKUP(B132,'[1]TERMELŐ_11.30.'!A:AS,45,FALSE)="","",VLOOKUP(B132,'[1]TERMELŐ_11.30.'!A:AS,45,FALSE))</f>
        <v/>
      </c>
      <c r="W132" s="14" t="str">
        <f>IF(VLOOKUP(B132,'[1]TERMELŐ_11.30.'!A:AJ,36,FALSE)="","",VLOOKUP(B132,'[1]TERMELŐ_11.30.'!A:AJ,36,FALSE))</f>
        <v/>
      </c>
      <c r="X132" s="10"/>
      <c r="Y132" s="13">
        <f>+VLOOKUP(B132,'[1]TERMELŐ_11.30.'!$A:$BH,53,FALSE)</f>
        <v>0</v>
      </c>
      <c r="Z132" s="13">
        <f>+VLOOKUP(B132,'[1]TERMELŐ_11.30.'!$A:$BH,54,FALSE)+VLOOKUP(B132,'[1]TERMELŐ_11.30.'!$A:$BH,55,FALSE)+VLOOKUP(B132,'[1]TERMELŐ_11.30.'!$A:$BH,56,FALSE)+VLOOKUP(B132,'[1]TERMELŐ_11.30.'!$A:$BH,57,FALSE)+VLOOKUP(B132,'[1]TERMELŐ_11.30.'!$A:$BH,58,FALSE)+VLOOKUP(B132,'[1]TERMELŐ_11.30.'!$A:$BH,59,FALSE)+VLOOKUP(B132,'[1]TERMELŐ_11.30.'!$A:$BH,60,FALSE)</f>
        <v>0</v>
      </c>
      <c r="AA132" s="14" t="str">
        <f>IF(VLOOKUP(B132,'[1]TERMELŐ_11.30.'!A:AZ,51,FALSE)="","",VLOOKUP(B132,'[1]TERMELŐ_11.30.'!A:AZ,51,FALSE))</f>
        <v/>
      </c>
      <c r="AB132" s="14" t="str">
        <f>IF(VLOOKUP(B132,'[1]TERMELŐ_11.30.'!A:AZ,52,FALSE)="","",VLOOKUP(B132,'[1]TERMELŐ_11.30.'!A:AZ,52,FALSE))</f>
        <v/>
      </c>
    </row>
    <row r="133" spans="1:28" x14ac:dyDescent="0.3">
      <c r="A133" s="10" t="str">
        <f>VLOOKUP(VLOOKUP(B133,'[1]TERMELŐ_11.30.'!A:F,6,FALSE),'[1]publikáció segéd tábla'!$A$1:$B$7,2,FALSE)</f>
        <v xml:space="preserve">OPUS TITÁSZ Zrt. </v>
      </c>
      <c r="B133" s="10" t="s">
        <v>99</v>
      </c>
      <c r="C133" s="11">
        <f>+SUMIFS('[1]TERMELŐ_11.30.'!$H:$H,'[1]TERMELŐ_11.30.'!$A:$A,[1]publikáció!$B133,'[1]TERMELŐ_11.30.'!$L:$L,[1]publikáció!C$4)</f>
        <v>3</v>
      </c>
      <c r="D133" s="11">
        <f>+SUMIFS('[1]TERMELŐ_11.30.'!$H:$H,'[1]TERMELŐ_11.30.'!$A:$A,[1]publikáció!$B133,'[1]TERMELŐ_11.30.'!$L:$L,[1]publikáció!D$4)</f>
        <v>0</v>
      </c>
      <c r="E133" s="11">
        <f>+SUMIFS('[1]TERMELŐ_11.30.'!$H:$H,'[1]TERMELŐ_11.30.'!$A:$A,[1]publikáció!$B133,'[1]TERMELŐ_11.30.'!$L:$L,[1]publikáció!E$4)</f>
        <v>2</v>
      </c>
      <c r="F133" s="11">
        <f>+SUMIFS('[1]TERMELŐ_11.30.'!$H:$H,'[1]TERMELŐ_11.30.'!$A:$A,[1]publikáció!$B133,'[1]TERMELŐ_11.30.'!$L:$L,[1]publikáció!F$4)</f>
        <v>0</v>
      </c>
      <c r="G133" s="11">
        <f>+SUMIFS('[1]TERMELŐ_11.30.'!$H:$H,'[1]TERMELŐ_11.30.'!$A:$A,[1]publikáció!$B133,'[1]TERMELŐ_11.30.'!$L:$L,[1]publikáció!G$4)</f>
        <v>0</v>
      </c>
      <c r="H133" s="11">
        <f>+SUMIFS('[1]TERMELŐ_11.30.'!$H:$H,'[1]TERMELŐ_11.30.'!$A:$A,[1]publikáció!$B133,'[1]TERMELŐ_11.30.'!$L:$L,[1]publikáció!H$4)</f>
        <v>0</v>
      </c>
      <c r="I133" s="11">
        <f>+SUMIFS('[1]TERMELŐ_11.30.'!$H:$H,'[1]TERMELŐ_11.30.'!$A:$A,[1]publikáció!$B133,'[1]TERMELŐ_11.30.'!$L:$L,[1]publikáció!I$4)</f>
        <v>0</v>
      </c>
      <c r="J133" s="11">
        <f>+SUMIFS('[1]TERMELŐ_11.30.'!$H:$H,'[1]TERMELŐ_11.30.'!$A:$A,[1]publikáció!$B133,'[1]TERMELŐ_11.30.'!$L:$L,[1]publikáció!J$4)</f>
        <v>0</v>
      </c>
      <c r="K133" s="11" t="str">
        <f>+IF(VLOOKUP(B133,'[1]TERMELŐ_11.30.'!A:U,21,FALSE)="igen","Technológia módosítás",IF(VLOOKUP(B133,'[1]TERMELŐ_11.30.'!A:U,20,FALSE)&lt;&gt;"nem","Ismétlő","Új igény"))</f>
        <v>Új igény</v>
      </c>
      <c r="L133" s="12">
        <f>+_xlfn.MAXIFS('[1]TERMELŐ_11.30.'!$P:$P,'[1]TERMELŐ_11.30.'!$A:$A,[1]publikáció!$B133)</f>
        <v>5</v>
      </c>
      <c r="M133" s="12">
        <f>+_xlfn.MAXIFS('[1]TERMELŐ_11.30.'!$Q:$Q,'[1]TERMELŐ_11.30.'!$A:$A,[1]publikáció!$B133)</f>
        <v>2</v>
      </c>
      <c r="N133" s="10" t="str">
        <f>+IF(VLOOKUP(B133,'[1]TERMELŐ_11.30.'!A:G,7,FALSE)="","",VLOOKUP(B133,'[1]TERMELŐ_11.30.'!A:G,7,FALSE))</f>
        <v>Hajdúszoboszló</v>
      </c>
      <c r="O133" s="10">
        <f>+VLOOKUP(B133,'[1]TERMELŐ_11.30.'!A:I,9,FALSE)</f>
        <v>22</v>
      </c>
      <c r="P133" s="10" t="str">
        <f>+IF(OR(VLOOKUP(B133,'[1]TERMELŐ_11.30.'!A:D,4,FALSE)="elutasított",(VLOOKUP(B133,'[1]TERMELŐ_11.30.'!A:D,4,FALSE)="kiesett")),"igen","nem")</f>
        <v>igen</v>
      </c>
      <c r="Q133" s="10" t="str">
        <f>+_xlfn.IFNA(VLOOKUP(IF(VLOOKUP(B133,'[1]TERMELŐ_11.30.'!A:BQ,69,FALSE)="","",VLOOKUP(B133,'[1]TERMELŐ_11.30.'!A:BQ,69,FALSE)),'[1]publikáció segéd tábla'!$D$1:$E$16,2,FALSE),"")</f>
        <v>54/2024 kormány rendelet</v>
      </c>
      <c r="R133" s="10" t="str">
        <f>IF(VLOOKUP(B133,'[1]TERMELŐ_11.30.'!A:AT,46,FALSE)="","",VLOOKUP(B133,'[1]TERMELŐ_11.30.'!A:AT,46,FALSE))</f>
        <v/>
      </c>
      <c r="S133" s="10"/>
      <c r="T133" s="13">
        <f>+VLOOKUP(B133,'[1]TERMELŐ_11.30.'!$A:$AR,37,FALSE)</f>
        <v>0</v>
      </c>
      <c r="U133" s="13">
        <f>+VLOOKUP(B133,'[1]TERMELŐ_11.30.'!$A:$AR,38,FALSE)+VLOOKUP(B133,'[1]TERMELŐ_11.30.'!$A:$AR,39,FALSE)+VLOOKUP(B133,'[1]TERMELŐ_11.30.'!$A:$AR,40,FALSE)+VLOOKUP(B133,'[1]TERMELŐ_11.30.'!$A:$AR,41,FALSE)+VLOOKUP(B133,'[1]TERMELŐ_11.30.'!$A:$AR,42,FALSE)+VLOOKUP(B133,'[1]TERMELŐ_11.30.'!$A:$AR,43,FALSE)+VLOOKUP(B133,'[1]TERMELŐ_11.30.'!$A:$AR,44,FALSE)</f>
        <v>0</v>
      </c>
      <c r="V133" s="14" t="str">
        <f>+IF(VLOOKUP(B133,'[1]TERMELŐ_11.30.'!A:AS,45,FALSE)="","",VLOOKUP(B133,'[1]TERMELŐ_11.30.'!A:AS,45,FALSE))</f>
        <v/>
      </c>
      <c r="W133" s="14" t="str">
        <f>IF(VLOOKUP(B133,'[1]TERMELŐ_11.30.'!A:AJ,36,FALSE)="","",VLOOKUP(B133,'[1]TERMELŐ_11.30.'!A:AJ,36,FALSE))</f>
        <v/>
      </c>
      <c r="X133" s="10"/>
      <c r="Y133" s="13">
        <f>+VLOOKUP(B133,'[1]TERMELŐ_11.30.'!$A:$BH,53,FALSE)</f>
        <v>0</v>
      </c>
      <c r="Z133" s="13">
        <f>+VLOOKUP(B133,'[1]TERMELŐ_11.30.'!$A:$BH,54,FALSE)+VLOOKUP(B133,'[1]TERMELŐ_11.30.'!$A:$BH,55,FALSE)+VLOOKUP(B133,'[1]TERMELŐ_11.30.'!$A:$BH,56,FALSE)+VLOOKUP(B133,'[1]TERMELŐ_11.30.'!$A:$BH,57,FALSE)+VLOOKUP(B133,'[1]TERMELŐ_11.30.'!$A:$BH,58,FALSE)+VLOOKUP(B133,'[1]TERMELŐ_11.30.'!$A:$BH,59,FALSE)+VLOOKUP(B133,'[1]TERMELŐ_11.30.'!$A:$BH,60,FALSE)</f>
        <v>0</v>
      </c>
      <c r="AA133" s="14" t="str">
        <f>IF(VLOOKUP(B133,'[1]TERMELŐ_11.30.'!A:AZ,51,FALSE)="","",VLOOKUP(B133,'[1]TERMELŐ_11.30.'!A:AZ,51,FALSE))</f>
        <v/>
      </c>
      <c r="AB133" s="14" t="str">
        <f>IF(VLOOKUP(B133,'[1]TERMELŐ_11.30.'!A:AZ,52,FALSE)="","",VLOOKUP(B133,'[1]TERMELŐ_11.30.'!A:AZ,52,FALSE))</f>
        <v/>
      </c>
    </row>
    <row r="134" spans="1:28" x14ac:dyDescent="0.3">
      <c r="A134" s="10" t="str">
        <f>VLOOKUP(VLOOKUP(B134,'[1]TERMELŐ_11.30.'!A:F,6,FALSE),'[1]publikáció segéd tábla'!$A$1:$B$7,2,FALSE)</f>
        <v xml:space="preserve">OPUS TITÁSZ Zrt. </v>
      </c>
      <c r="B134" s="10" t="s">
        <v>100</v>
      </c>
      <c r="C134" s="11">
        <f>+SUMIFS('[1]TERMELŐ_11.30.'!$H:$H,'[1]TERMELŐ_11.30.'!$A:$A,[1]publikáció!$B134,'[1]TERMELŐ_11.30.'!$L:$L,[1]publikáció!C$4)</f>
        <v>0</v>
      </c>
      <c r="D134" s="11">
        <f>+SUMIFS('[1]TERMELŐ_11.30.'!$H:$H,'[1]TERMELŐ_11.30.'!$A:$A,[1]publikáció!$B134,'[1]TERMELŐ_11.30.'!$L:$L,[1]publikáció!D$4)</f>
        <v>0</v>
      </c>
      <c r="E134" s="11">
        <f>+SUMIFS('[1]TERMELŐ_11.30.'!$H:$H,'[1]TERMELŐ_11.30.'!$A:$A,[1]publikáció!$B134,'[1]TERMELŐ_11.30.'!$L:$L,[1]publikáció!E$4)</f>
        <v>5</v>
      </c>
      <c r="F134" s="11">
        <f>+SUMIFS('[1]TERMELŐ_11.30.'!$H:$H,'[1]TERMELŐ_11.30.'!$A:$A,[1]publikáció!$B134,'[1]TERMELŐ_11.30.'!$L:$L,[1]publikáció!F$4)</f>
        <v>0</v>
      </c>
      <c r="G134" s="11">
        <f>+SUMIFS('[1]TERMELŐ_11.30.'!$H:$H,'[1]TERMELŐ_11.30.'!$A:$A,[1]publikáció!$B134,'[1]TERMELŐ_11.30.'!$L:$L,[1]publikáció!G$4)</f>
        <v>0</v>
      </c>
      <c r="H134" s="11">
        <f>+SUMIFS('[1]TERMELŐ_11.30.'!$H:$H,'[1]TERMELŐ_11.30.'!$A:$A,[1]publikáció!$B134,'[1]TERMELŐ_11.30.'!$L:$L,[1]publikáció!H$4)</f>
        <v>0</v>
      </c>
      <c r="I134" s="11">
        <f>+SUMIFS('[1]TERMELŐ_11.30.'!$H:$H,'[1]TERMELŐ_11.30.'!$A:$A,[1]publikáció!$B134,'[1]TERMELŐ_11.30.'!$L:$L,[1]publikáció!I$4)</f>
        <v>0</v>
      </c>
      <c r="J134" s="11">
        <f>+SUMIFS('[1]TERMELŐ_11.30.'!$H:$H,'[1]TERMELŐ_11.30.'!$A:$A,[1]publikáció!$B134,'[1]TERMELŐ_11.30.'!$L:$L,[1]publikáció!J$4)</f>
        <v>0</v>
      </c>
      <c r="K134" s="11" t="str">
        <f>+IF(VLOOKUP(B134,'[1]TERMELŐ_11.30.'!A:U,21,FALSE)="igen","Technológia módosítás",IF(VLOOKUP(B134,'[1]TERMELŐ_11.30.'!A:U,20,FALSE)&lt;&gt;"nem","Ismétlő","Új igény"))</f>
        <v>Új igény</v>
      </c>
      <c r="L134" s="12">
        <f>+_xlfn.MAXIFS('[1]TERMELŐ_11.30.'!$P:$P,'[1]TERMELŐ_11.30.'!$A:$A,[1]publikáció!$B134)</f>
        <v>5</v>
      </c>
      <c r="M134" s="12">
        <f>+_xlfn.MAXIFS('[1]TERMELŐ_11.30.'!$Q:$Q,'[1]TERMELŐ_11.30.'!$A:$A,[1]publikáció!$B134)</f>
        <v>5</v>
      </c>
      <c r="N134" s="10" t="str">
        <f>+IF(VLOOKUP(B134,'[1]TERMELŐ_11.30.'!A:G,7,FALSE)="","",VLOOKUP(B134,'[1]TERMELŐ_11.30.'!A:G,7,FALSE))</f>
        <v>Berettyóújfalu</v>
      </c>
      <c r="O134" s="10">
        <f>+VLOOKUP(B134,'[1]TERMELŐ_11.30.'!A:I,9,FALSE)</f>
        <v>22</v>
      </c>
      <c r="P134" s="10" t="str">
        <f>+IF(OR(VLOOKUP(B134,'[1]TERMELŐ_11.30.'!A:D,4,FALSE)="elutasított",(VLOOKUP(B134,'[1]TERMELŐ_11.30.'!A:D,4,FALSE)="kiesett")),"igen","nem")</f>
        <v>igen</v>
      </c>
      <c r="Q134" s="10" t="str">
        <f>+_xlfn.IFNA(VLOOKUP(IF(VLOOKUP(B134,'[1]TERMELŐ_11.30.'!A:BQ,69,FALSE)="","",VLOOKUP(B134,'[1]TERMELŐ_11.30.'!A:BQ,69,FALSE)),'[1]publikáció segéd tábla'!$D$1:$E$16,2,FALSE),"")</f>
        <v>54/2024 kormány rendelet</v>
      </c>
      <c r="R134" s="10" t="str">
        <f>IF(VLOOKUP(B134,'[1]TERMELŐ_11.30.'!A:AT,46,FALSE)="","",VLOOKUP(B134,'[1]TERMELŐ_11.30.'!A:AT,46,FALSE))</f>
        <v/>
      </c>
      <c r="S134" s="10"/>
      <c r="T134" s="13">
        <f>+VLOOKUP(B134,'[1]TERMELŐ_11.30.'!$A:$AR,37,FALSE)</f>
        <v>0</v>
      </c>
      <c r="U134" s="13">
        <f>+VLOOKUP(B134,'[1]TERMELŐ_11.30.'!$A:$AR,38,FALSE)+VLOOKUP(B134,'[1]TERMELŐ_11.30.'!$A:$AR,39,FALSE)+VLOOKUP(B134,'[1]TERMELŐ_11.30.'!$A:$AR,40,FALSE)+VLOOKUP(B134,'[1]TERMELŐ_11.30.'!$A:$AR,41,FALSE)+VLOOKUP(B134,'[1]TERMELŐ_11.30.'!$A:$AR,42,FALSE)+VLOOKUP(B134,'[1]TERMELŐ_11.30.'!$A:$AR,43,FALSE)+VLOOKUP(B134,'[1]TERMELŐ_11.30.'!$A:$AR,44,FALSE)</f>
        <v>0</v>
      </c>
      <c r="V134" s="14" t="str">
        <f>+IF(VLOOKUP(B134,'[1]TERMELŐ_11.30.'!A:AS,45,FALSE)="","",VLOOKUP(B134,'[1]TERMELŐ_11.30.'!A:AS,45,FALSE))</f>
        <v/>
      </c>
      <c r="W134" s="14" t="str">
        <f>IF(VLOOKUP(B134,'[1]TERMELŐ_11.30.'!A:AJ,36,FALSE)="","",VLOOKUP(B134,'[1]TERMELŐ_11.30.'!A:AJ,36,FALSE))</f>
        <v/>
      </c>
      <c r="X134" s="10"/>
      <c r="Y134" s="13">
        <f>+VLOOKUP(B134,'[1]TERMELŐ_11.30.'!$A:$BH,53,FALSE)</f>
        <v>0</v>
      </c>
      <c r="Z134" s="13">
        <f>+VLOOKUP(B134,'[1]TERMELŐ_11.30.'!$A:$BH,54,FALSE)+VLOOKUP(B134,'[1]TERMELŐ_11.30.'!$A:$BH,55,FALSE)+VLOOKUP(B134,'[1]TERMELŐ_11.30.'!$A:$BH,56,FALSE)+VLOOKUP(B134,'[1]TERMELŐ_11.30.'!$A:$BH,57,FALSE)+VLOOKUP(B134,'[1]TERMELŐ_11.30.'!$A:$BH,58,FALSE)+VLOOKUP(B134,'[1]TERMELŐ_11.30.'!$A:$BH,59,FALSE)+VLOOKUP(B134,'[1]TERMELŐ_11.30.'!$A:$BH,60,FALSE)</f>
        <v>0</v>
      </c>
      <c r="AA134" s="14" t="str">
        <f>IF(VLOOKUP(B134,'[1]TERMELŐ_11.30.'!A:AZ,51,FALSE)="","",VLOOKUP(B134,'[1]TERMELŐ_11.30.'!A:AZ,51,FALSE))</f>
        <v/>
      </c>
      <c r="AB134" s="14" t="str">
        <f>IF(VLOOKUP(B134,'[1]TERMELŐ_11.30.'!A:AZ,52,FALSE)="","",VLOOKUP(B134,'[1]TERMELŐ_11.30.'!A:AZ,52,FALSE))</f>
        <v/>
      </c>
    </row>
    <row r="135" spans="1:28" x14ac:dyDescent="0.3">
      <c r="A135" s="10" t="str">
        <f>VLOOKUP(VLOOKUP(B135,'[1]TERMELŐ_11.30.'!A:F,6,FALSE),'[1]publikáció segéd tábla'!$A$1:$B$7,2,FALSE)</f>
        <v xml:space="preserve">OPUS TITÁSZ Zrt. </v>
      </c>
      <c r="B135" s="10" t="s">
        <v>101</v>
      </c>
      <c r="C135" s="11">
        <f>+SUMIFS('[1]TERMELŐ_11.30.'!$H:$H,'[1]TERMELŐ_11.30.'!$A:$A,[1]publikáció!$B135,'[1]TERMELŐ_11.30.'!$L:$L,[1]publikáció!C$4)</f>
        <v>0.498</v>
      </c>
      <c r="D135" s="11">
        <f>+SUMIFS('[1]TERMELŐ_11.30.'!$H:$H,'[1]TERMELŐ_11.30.'!$A:$A,[1]publikáció!$B135,'[1]TERMELŐ_11.30.'!$L:$L,[1]publikáció!D$4)</f>
        <v>0</v>
      </c>
      <c r="E135" s="11">
        <f>+SUMIFS('[1]TERMELŐ_11.30.'!$H:$H,'[1]TERMELŐ_11.30.'!$A:$A,[1]publikáció!$B135,'[1]TERMELŐ_11.30.'!$L:$L,[1]publikáció!E$4)</f>
        <v>0</v>
      </c>
      <c r="F135" s="11">
        <f>+SUMIFS('[1]TERMELŐ_11.30.'!$H:$H,'[1]TERMELŐ_11.30.'!$A:$A,[1]publikáció!$B135,'[1]TERMELŐ_11.30.'!$L:$L,[1]publikáció!F$4)</f>
        <v>0</v>
      </c>
      <c r="G135" s="11">
        <f>+SUMIFS('[1]TERMELŐ_11.30.'!$H:$H,'[1]TERMELŐ_11.30.'!$A:$A,[1]publikáció!$B135,'[1]TERMELŐ_11.30.'!$L:$L,[1]publikáció!G$4)</f>
        <v>0</v>
      </c>
      <c r="H135" s="11">
        <f>+SUMIFS('[1]TERMELŐ_11.30.'!$H:$H,'[1]TERMELŐ_11.30.'!$A:$A,[1]publikáció!$B135,'[1]TERMELŐ_11.30.'!$L:$L,[1]publikáció!H$4)</f>
        <v>0</v>
      </c>
      <c r="I135" s="11">
        <f>+SUMIFS('[1]TERMELŐ_11.30.'!$H:$H,'[1]TERMELŐ_11.30.'!$A:$A,[1]publikáció!$B135,'[1]TERMELŐ_11.30.'!$L:$L,[1]publikáció!I$4)</f>
        <v>0</v>
      </c>
      <c r="J135" s="11">
        <f>+SUMIFS('[1]TERMELŐ_11.30.'!$H:$H,'[1]TERMELŐ_11.30.'!$A:$A,[1]publikáció!$B135,'[1]TERMELŐ_11.30.'!$L:$L,[1]publikáció!J$4)</f>
        <v>0</v>
      </c>
      <c r="K135" s="11" t="str">
        <f>+IF(VLOOKUP(B135,'[1]TERMELŐ_11.30.'!A:U,21,FALSE)="igen","Technológia módosítás",IF(VLOOKUP(B135,'[1]TERMELŐ_11.30.'!A:U,20,FALSE)&lt;&gt;"nem","Ismétlő","Új igény"))</f>
        <v>Ismétlő</v>
      </c>
      <c r="L135" s="12">
        <f>+_xlfn.MAXIFS('[1]TERMELŐ_11.30.'!$P:$P,'[1]TERMELŐ_11.30.'!$A:$A,[1]publikáció!$B135)</f>
        <v>0.498</v>
      </c>
      <c r="M135" s="12">
        <f>+_xlfn.MAXIFS('[1]TERMELŐ_11.30.'!$Q:$Q,'[1]TERMELŐ_11.30.'!$A:$A,[1]publikáció!$B135)</f>
        <v>0</v>
      </c>
      <c r="N135" s="10" t="str">
        <f>+IF(VLOOKUP(B135,'[1]TERMELŐ_11.30.'!A:G,7,FALSE)="","",VLOOKUP(B135,'[1]TERMELŐ_11.30.'!A:G,7,FALSE))</f>
        <v>Nyíregyháza Simai út</v>
      </c>
      <c r="O135" s="10">
        <f>+VLOOKUP(B135,'[1]TERMELŐ_11.30.'!A:I,9,FALSE)</f>
        <v>22</v>
      </c>
      <c r="P135" s="10" t="str">
        <f>+IF(OR(VLOOKUP(B135,'[1]TERMELŐ_11.30.'!A:D,4,FALSE)="elutasított",(VLOOKUP(B135,'[1]TERMELŐ_11.30.'!A:D,4,FALSE)="kiesett")),"igen","nem")</f>
        <v>nem</v>
      </c>
      <c r="Q135" s="10" t="str">
        <f>+_xlfn.IFNA(VLOOKUP(IF(VLOOKUP(B135,'[1]TERMELŐ_11.30.'!A:BQ,69,FALSE)="","",VLOOKUP(B135,'[1]TERMELŐ_11.30.'!A:BQ,69,FALSE)),'[1]publikáció segéd tábla'!$D$1:$E$16,2,FALSE),"")</f>
        <v/>
      </c>
      <c r="R135" s="10" t="str">
        <f>IF(VLOOKUP(B135,'[1]TERMELŐ_11.30.'!A:AT,46,FALSE)="","",VLOOKUP(B135,'[1]TERMELŐ_11.30.'!A:AT,46,FALSE))</f>
        <v>igen</v>
      </c>
      <c r="S135" s="10"/>
      <c r="T135" s="13">
        <f>+VLOOKUP(B135,'[1]TERMELŐ_11.30.'!$A:$AR,37,FALSE)</f>
        <v>0</v>
      </c>
      <c r="U135" s="13">
        <f>+VLOOKUP(B135,'[1]TERMELŐ_11.30.'!$A:$AR,38,FALSE)+VLOOKUP(B135,'[1]TERMELŐ_11.30.'!$A:$AR,39,FALSE)+VLOOKUP(B135,'[1]TERMELŐ_11.30.'!$A:$AR,40,FALSE)+VLOOKUP(B135,'[1]TERMELŐ_11.30.'!$A:$AR,41,FALSE)+VLOOKUP(B135,'[1]TERMELŐ_11.30.'!$A:$AR,42,FALSE)+VLOOKUP(B135,'[1]TERMELŐ_11.30.'!$A:$AR,43,FALSE)+VLOOKUP(B135,'[1]TERMELŐ_11.30.'!$A:$AR,44,FALSE)</f>
        <v>0</v>
      </c>
      <c r="V135" s="14">
        <f>+IF(VLOOKUP(B135,'[1]TERMELŐ_11.30.'!A:AS,45,FALSE)="","",VLOOKUP(B135,'[1]TERMELŐ_11.30.'!A:AS,45,FALSE))</f>
        <v>47848</v>
      </c>
      <c r="W135" s="14" t="str">
        <f>IF(VLOOKUP(B135,'[1]TERMELŐ_11.30.'!A:AJ,36,FALSE)="","",VLOOKUP(B135,'[1]TERMELŐ_11.30.'!A:AJ,36,FALSE))</f>
        <v/>
      </c>
      <c r="X135" s="10"/>
      <c r="Y135" s="13">
        <f>+VLOOKUP(B135,'[1]TERMELŐ_11.30.'!$A:$BH,53,FALSE)</f>
        <v>0</v>
      </c>
      <c r="Z135" s="13">
        <f>+VLOOKUP(B135,'[1]TERMELŐ_11.30.'!$A:$BH,54,FALSE)+VLOOKUP(B135,'[1]TERMELŐ_11.30.'!$A:$BH,55,FALSE)+VLOOKUP(B135,'[1]TERMELŐ_11.30.'!$A:$BH,56,FALSE)+VLOOKUP(B135,'[1]TERMELŐ_11.30.'!$A:$BH,57,FALSE)+VLOOKUP(B135,'[1]TERMELŐ_11.30.'!$A:$BH,58,FALSE)+VLOOKUP(B135,'[1]TERMELŐ_11.30.'!$A:$BH,59,FALSE)+VLOOKUP(B135,'[1]TERMELŐ_11.30.'!$A:$BH,60,FALSE)</f>
        <v>0</v>
      </c>
      <c r="AA135" s="14">
        <f>IF(VLOOKUP(B135,'[1]TERMELŐ_11.30.'!A:AZ,51,FALSE)="","",VLOOKUP(B135,'[1]TERMELŐ_11.30.'!A:AZ,51,FALSE))</f>
        <v>47848</v>
      </c>
      <c r="AB135" s="14" t="str">
        <f>IF(VLOOKUP(B135,'[1]TERMELŐ_11.30.'!A:AZ,52,FALSE)="","",VLOOKUP(B135,'[1]TERMELŐ_11.30.'!A:AZ,52,FALSE))</f>
        <v>-</v>
      </c>
    </row>
    <row r="136" spans="1:28" x14ac:dyDescent="0.3">
      <c r="A136" s="10" t="str">
        <f>VLOOKUP(VLOOKUP(B136,'[1]TERMELŐ_11.30.'!A:F,6,FALSE),'[1]publikáció segéd tábla'!$A$1:$B$7,2,FALSE)</f>
        <v xml:space="preserve">OPUS TITÁSZ Zrt. </v>
      </c>
      <c r="B136" s="10" t="s">
        <v>102</v>
      </c>
      <c r="C136" s="11">
        <f>+SUMIFS('[1]TERMELŐ_11.30.'!$H:$H,'[1]TERMELŐ_11.30.'!$A:$A,[1]publikáció!$B136,'[1]TERMELŐ_11.30.'!$L:$L,[1]publikáció!C$4)</f>
        <v>4.9800000000000004</v>
      </c>
      <c r="D136" s="11">
        <f>+SUMIFS('[1]TERMELŐ_11.30.'!$H:$H,'[1]TERMELŐ_11.30.'!$A:$A,[1]publikáció!$B136,'[1]TERMELŐ_11.30.'!$L:$L,[1]publikáció!D$4)</f>
        <v>0</v>
      </c>
      <c r="E136" s="11">
        <f>+SUMIFS('[1]TERMELŐ_11.30.'!$H:$H,'[1]TERMELŐ_11.30.'!$A:$A,[1]publikáció!$B136,'[1]TERMELŐ_11.30.'!$L:$L,[1]publikáció!E$4)</f>
        <v>0</v>
      </c>
      <c r="F136" s="11">
        <f>+SUMIFS('[1]TERMELŐ_11.30.'!$H:$H,'[1]TERMELŐ_11.30.'!$A:$A,[1]publikáció!$B136,'[1]TERMELŐ_11.30.'!$L:$L,[1]publikáció!F$4)</f>
        <v>0</v>
      </c>
      <c r="G136" s="11">
        <f>+SUMIFS('[1]TERMELŐ_11.30.'!$H:$H,'[1]TERMELŐ_11.30.'!$A:$A,[1]publikáció!$B136,'[1]TERMELŐ_11.30.'!$L:$L,[1]publikáció!G$4)</f>
        <v>0</v>
      </c>
      <c r="H136" s="11">
        <f>+SUMIFS('[1]TERMELŐ_11.30.'!$H:$H,'[1]TERMELŐ_11.30.'!$A:$A,[1]publikáció!$B136,'[1]TERMELŐ_11.30.'!$L:$L,[1]publikáció!H$4)</f>
        <v>0</v>
      </c>
      <c r="I136" s="11">
        <f>+SUMIFS('[1]TERMELŐ_11.30.'!$H:$H,'[1]TERMELŐ_11.30.'!$A:$A,[1]publikáció!$B136,'[1]TERMELŐ_11.30.'!$L:$L,[1]publikáció!I$4)</f>
        <v>0</v>
      </c>
      <c r="J136" s="11">
        <f>+SUMIFS('[1]TERMELŐ_11.30.'!$H:$H,'[1]TERMELŐ_11.30.'!$A:$A,[1]publikáció!$B136,'[1]TERMELŐ_11.30.'!$L:$L,[1]publikáció!J$4)</f>
        <v>0</v>
      </c>
      <c r="K136" s="11" t="str">
        <f>+IF(VLOOKUP(B136,'[1]TERMELŐ_11.30.'!A:U,21,FALSE)="igen","Technológia módosítás",IF(VLOOKUP(B136,'[1]TERMELŐ_11.30.'!A:U,20,FALSE)&lt;&gt;"nem","Ismétlő","Új igény"))</f>
        <v>Új igény</v>
      </c>
      <c r="L136" s="12">
        <f>+_xlfn.MAXIFS('[1]TERMELŐ_11.30.'!$P:$P,'[1]TERMELŐ_11.30.'!$A:$A,[1]publikáció!$B136)</f>
        <v>4.9800000000000004</v>
      </c>
      <c r="M136" s="12">
        <f>+_xlfn.MAXIFS('[1]TERMELŐ_11.30.'!$Q:$Q,'[1]TERMELŐ_11.30.'!$A:$A,[1]publikáció!$B136)</f>
        <v>0.05</v>
      </c>
      <c r="N136" s="10" t="str">
        <f>+IF(VLOOKUP(B136,'[1]TERMELŐ_11.30.'!A:G,7,FALSE)="","",VLOOKUP(B136,'[1]TERMELŐ_11.30.'!A:G,7,FALSE))</f>
        <v>Vásárosnamény</v>
      </c>
      <c r="O136" s="10">
        <f>+VLOOKUP(B136,'[1]TERMELŐ_11.30.'!A:I,9,FALSE)</f>
        <v>22</v>
      </c>
      <c r="P136" s="10" t="str">
        <f>+IF(OR(VLOOKUP(B136,'[1]TERMELŐ_11.30.'!A:D,4,FALSE)="elutasított",(VLOOKUP(B136,'[1]TERMELŐ_11.30.'!A:D,4,FALSE)="kiesett")),"igen","nem")</f>
        <v>igen</v>
      </c>
      <c r="Q136" s="10" t="str">
        <f>+_xlfn.IFNA(VLOOKUP(IF(VLOOKUP(B136,'[1]TERMELŐ_11.30.'!A:BQ,69,FALSE)="","",VLOOKUP(B136,'[1]TERMELŐ_11.30.'!A:BQ,69,FALSE)),'[1]publikáció segéd tábla'!$D$1:$E$16,2,FALSE),"")</f>
        <v>54/2024 kormány rendelet</v>
      </c>
      <c r="R136" s="10" t="str">
        <f>IF(VLOOKUP(B136,'[1]TERMELŐ_11.30.'!A:AT,46,FALSE)="","",VLOOKUP(B136,'[1]TERMELŐ_11.30.'!A:AT,46,FALSE))</f>
        <v/>
      </c>
      <c r="S136" s="10"/>
      <c r="T136" s="13">
        <f>+VLOOKUP(B136,'[1]TERMELŐ_11.30.'!$A:$AR,37,FALSE)</f>
        <v>0</v>
      </c>
      <c r="U136" s="13">
        <f>+VLOOKUP(B136,'[1]TERMELŐ_11.30.'!$A:$AR,38,FALSE)+VLOOKUP(B136,'[1]TERMELŐ_11.30.'!$A:$AR,39,FALSE)+VLOOKUP(B136,'[1]TERMELŐ_11.30.'!$A:$AR,40,FALSE)+VLOOKUP(B136,'[1]TERMELŐ_11.30.'!$A:$AR,41,FALSE)+VLOOKUP(B136,'[1]TERMELŐ_11.30.'!$A:$AR,42,FALSE)+VLOOKUP(B136,'[1]TERMELŐ_11.30.'!$A:$AR,43,FALSE)+VLOOKUP(B136,'[1]TERMELŐ_11.30.'!$A:$AR,44,FALSE)</f>
        <v>0</v>
      </c>
      <c r="V136" s="14" t="str">
        <f>+IF(VLOOKUP(B136,'[1]TERMELŐ_11.30.'!A:AS,45,FALSE)="","",VLOOKUP(B136,'[1]TERMELŐ_11.30.'!A:AS,45,FALSE))</f>
        <v/>
      </c>
      <c r="W136" s="14" t="str">
        <f>IF(VLOOKUP(B136,'[1]TERMELŐ_11.30.'!A:AJ,36,FALSE)="","",VLOOKUP(B136,'[1]TERMELŐ_11.30.'!A:AJ,36,FALSE))</f>
        <v/>
      </c>
      <c r="X136" s="10"/>
      <c r="Y136" s="13">
        <f>+VLOOKUP(B136,'[1]TERMELŐ_11.30.'!$A:$BH,53,FALSE)</f>
        <v>0</v>
      </c>
      <c r="Z136" s="13">
        <f>+VLOOKUP(B136,'[1]TERMELŐ_11.30.'!$A:$BH,54,FALSE)+VLOOKUP(B136,'[1]TERMELŐ_11.30.'!$A:$BH,55,FALSE)+VLOOKUP(B136,'[1]TERMELŐ_11.30.'!$A:$BH,56,FALSE)+VLOOKUP(B136,'[1]TERMELŐ_11.30.'!$A:$BH,57,FALSE)+VLOOKUP(B136,'[1]TERMELŐ_11.30.'!$A:$BH,58,FALSE)+VLOOKUP(B136,'[1]TERMELŐ_11.30.'!$A:$BH,59,FALSE)+VLOOKUP(B136,'[1]TERMELŐ_11.30.'!$A:$BH,60,FALSE)</f>
        <v>0</v>
      </c>
      <c r="AA136" s="14" t="str">
        <f>IF(VLOOKUP(B136,'[1]TERMELŐ_11.30.'!A:AZ,51,FALSE)="","",VLOOKUP(B136,'[1]TERMELŐ_11.30.'!A:AZ,51,FALSE))</f>
        <v/>
      </c>
      <c r="AB136" s="14" t="str">
        <f>IF(VLOOKUP(B136,'[1]TERMELŐ_11.30.'!A:AZ,52,FALSE)="","",VLOOKUP(B136,'[1]TERMELŐ_11.30.'!A:AZ,52,FALSE))</f>
        <v/>
      </c>
    </row>
    <row r="137" spans="1:28" x14ac:dyDescent="0.3">
      <c r="A137" s="10" t="str">
        <f>VLOOKUP(VLOOKUP(B137,'[1]TERMELŐ_11.30.'!A:F,6,FALSE),'[1]publikáció segéd tábla'!$A$1:$B$7,2,FALSE)</f>
        <v xml:space="preserve">OPUS TITÁSZ Zrt. </v>
      </c>
      <c r="B137" s="10" t="s">
        <v>103</v>
      </c>
      <c r="C137" s="11">
        <f>+SUMIFS('[1]TERMELŐ_11.30.'!$H:$H,'[1]TERMELŐ_11.30.'!$A:$A,[1]publikáció!$B137,'[1]TERMELŐ_11.30.'!$L:$L,[1]publikáció!C$4)</f>
        <v>3</v>
      </c>
      <c r="D137" s="11">
        <f>+SUMIFS('[1]TERMELŐ_11.30.'!$H:$H,'[1]TERMELŐ_11.30.'!$A:$A,[1]publikáció!$B137,'[1]TERMELŐ_11.30.'!$L:$L,[1]publikáció!D$4)</f>
        <v>0</v>
      </c>
      <c r="E137" s="11">
        <f>+SUMIFS('[1]TERMELŐ_11.30.'!$H:$H,'[1]TERMELŐ_11.30.'!$A:$A,[1]publikáció!$B137,'[1]TERMELŐ_11.30.'!$L:$L,[1]publikáció!E$4)</f>
        <v>0</v>
      </c>
      <c r="F137" s="11">
        <f>+SUMIFS('[1]TERMELŐ_11.30.'!$H:$H,'[1]TERMELŐ_11.30.'!$A:$A,[1]publikáció!$B137,'[1]TERMELŐ_11.30.'!$L:$L,[1]publikáció!F$4)</f>
        <v>0</v>
      </c>
      <c r="G137" s="11">
        <f>+SUMIFS('[1]TERMELŐ_11.30.'!$H:$H,'[1]TERMELŐ_11.30.'!$A:$A,[1]publikáció!$B137,'[1]TERMELŐ_11.30.'!$L:$L,[1]publikáció!G$4)</f>
        <v>0</v>
      </c>
      <c r="H137" s="11">
        <f>+SUMIFS('[1]TERMELŐ_11.30.'!$H:$H,'[1]TERMELŐ_11.30.'!$A:$A,[1]publikáció!$B137,'[1]TERMELŐ_11.30.'!$L:$L,[1]publikáció!H$4)</f>
        <v>0</v>
      </c>
      <c r="I137" s="11">
        <f>+SUMIFS('[1]TERMELŐ_11.30.'!$H:$H,'[1]TERMELŐ_11.30.'!$A:$A,[1]publikáció!$B137,'[1]TERMELŐ_11.30.'!$L:$L,[1]publikáció!I$4)</f>
        <v>0</v>
      </c>
      <c r="J137" s="11">
        <f>+SUMIFS('[1]TERMELŐ_11.30.'!$H:$H,'[1]TERMELŐ_11.30.'!$A:$A,[1]publikáció!$B137,'[1]TERMELŐ_11.30.'!$L:$L,[1]publikáció!J$4)</f>
        <v>0</v>
      </c>
      <c r="K137" s="11" t="str">
        <f>+IF(VLOOKUP(B137,'[1]TERMELŐ_11.30.'!A:U,21,FALSE)="igen","Technológia módosítás",IF(VLOOKUP(B137,'[1]TERMELŐ_11.30.'!A:U,20,FALSE)&lt;&gt;"nem","Ismétlő","Új igény"))</f>
        <v>Új igény</v>
      </c>
      <c r="L137" s="12">
        <f>+_xlfn.MAXIFS('[1]TERMELŐ_11.30.'!$P:$P,'[1]TERMELŐ_11.30.'!$A:$A,[1]publikáció!$B137)</f>
        <v>3</v>
      </c>
      <c r="M137" s="12">
        <f>+_xlfn.MAXIFS('[1]TERMELŐ_11.30.'!$Q:$Q,'[1]TERMELŐ_11.30.'!$A:$A,[1]publikáció!$B137)</f>
        <v>0.03</v>
      </c>
      <c r="N137" s="10" t="str">
        <f>+IF(VLOOKUP(B137,'[1]TERMELŐ_11.30.'!A:G,7,FALSE)="","",VLOOKUP(B137,'[1]TERMELŐ_11.30.'!A:G,7,FALSE))</f>
        <v>Vásárosnamény</v>
      </c>
      <c r="O137" s="10">
        <f>+VLOOKUP(B137,'[1]TERMELŐ_11.30.'!A:I,9,FALSE)</f>
        <v>22</v>
      </c>
      <c r="P137" s="10" t="str">
        <f>+IF(OR(VLOOKUP(B137,'[1]TERMELŐ_11.30.'!A:D,4,FALSE)="elutasított",(VLOOKUP(B137,'[1]TERMELŐ_11.30.'!A:D,4,FALSE)="kiesett")),"igen","nem")</f>
        <v>igen</v>
      </c>
      <c r="Q137" s="10" t="str">
        <f>+_xlfn.IFNA(VLOOKUP(IF(VLOOKUP(B137,'[1]TERMELŐ_11.30.'!A:BQ,69,FALSE)="","",VLOOKUP(B137,'[1]TERMELŐ_11.30.'!A:BQ,69,FALSE)),'[1]publikáció segéd tábla'!$D$1:$E$16,2,FALSE),"")</f>
        <v>54/2024 kormány rendelet</v>
      </c>
      <c r="R137" s="10" t="str">
        <f>IF(VLOOKUP(B137,'[1]TERMELŐ_11.30.'!A:AT,46,FALSE)="","",VLOOKUP(B137,'[1]TERMELŐ_11.30.'!A:AT,46,FALSE))</f>
        <v/>
      </c>
      <c r="S137" s="10"/>
      <c r="T137" s="13">
        <f>+VLOOKUP(B137,'[1]TERMELŐ_11.30.'!$A:$AR,37,FALSE)</f>
        <v>0</v>
      </c>
      <c r="U137" s="13">
        <f>+VLOOKUP(B137,'[1]TERMELŐ_11.30.'!$A:$AR,38,FALSE)+VLOOKUP(B137,'[1]TERMELŐ_11.30.'!$A:$AR,39,FALSE)+VLOOKUP(B137,'[1]TERMELŐ_11.30.'!$A:$AR,40,FALSE)+VLOOKUP(B137,'[1]TERMELŐ_11.30.'!$A:$AR,41,FALSE)+VLOOKUP(B137,'[1]TERMELŐ_11.30.'!$A:$AR,42,FALSE)+VLOOKUP(B137,'[1]TERMELŐ_11.30.'!$A:$AR,43,FALSE)+VLOOKUP(B137,'[1]TERMELŐ_11.30.'!$A:$AR,44,FALSE)</f>
        <v>0</v>
      </c>
      <c r="V137" s="14" t="str">
        <f>+IF(VLOOKUP(B137,'[1]TERMELŐ_11.30.'!A:AS,45,FALSE)="","",VLOOKUP(B137,'[1]TERMELŐ_11.30.'!A:AS,45,FALSE))</f>
        <v/>
      </c>
      <c r="W137" s="14" t="str">
        <f>IF(VLOOKUP(B137,'[1]TERMELŐ_11.30.'!A:AJ,36,FALSE)="","",VLOOKUP(B137,'[1]TERMELŐ_11.30.'!A:AJ,36,FALSE))</f>
        <v/>
      </c>
      <c r="X137" s="10"/>
      <c r="Y137" s="13">
        <f>+VLOOKUP(B137,'[1]TERMELŐ_11.30.'!$A:$BH,53,FALSE)</f>
        <v>0</v>
      </c>
      <c r="Z137" s="13">
        <f>+VLOOKUP(B137,'[1]TERMELŐ_11.30.'!$A:$BH,54,FALSE)+VLOOKUP(B137,'[1]TERMELŐ_11.30.'!$A:$BH,55,FALSE)+VLOOKUP(B137,'[1]TERMELŐ_11.30.'!$A:$BH,56,FALSE)+VLOOKUP(B137,'[1]TERMELŐ_11.30.'!$A:$BH,57,FALSE)+VLOOKUP(B137,'[1]TERMELŐ_11.30.'!$A:$BH,58,FALSE)+VLOOKUP(B137,'[1]TERMELŐ_11.30.'!$A:$BH,59,FALSE)+VLOOKUP(B137,'[1]TERMELŐ_11.30.'!$A:$BH,60,FALSE)</f>
        <v>0</v>
      </c>
      <c r="AA137" s="14" t="str">
        <f>IF(VLOOKUP(B137,'[1]TERMELŐ_11.30.'!A:AZ,51,FALSE)="","",VLOOKUP(B137,'[1]TERMELŐ_11.30.'!A:AZ,51,FALSE))</f>
        <v/>
      </c>
      <c r="AB137" s="14" t="str">
        <f>IF(VLOOKUP(B137,'[1]TERMELŐ_11.30.'!A:AZ,52,FALSE)="","",VLOOKUP(B137,'[1]TERMELŐ_11.30.'!A:AZ,52,FALSE))</f>
        <v/>
      </c>
    </row>
    <row r="138" spans="1:28" x14ac:dyDescent="0.3">
      <c r="A138" s="10" t="str">
        <f>VLOOKUP(VLOOKUP(B138,'[1]TERMELŐ_11.30.'!A:F,6,FALSE),'[1]publikáció segéd tábla'!$A$1:$B$7,2,FALSE)</f>
        <v xml:space="preserve">OPUS TITÁSZ Zrt. </v>
      </c>
      <c r="B138" s="10" t="s">
        <v>104</v>
      </c>
      <c r="C138" s="11">
        <f>+SUMIFS('[1]TERMELŐ_11.30.'!$H:$H,'[1]TERMELŐ_11.30.'!$A:$A,[1]publikáció!$B138,'[1]TERMELŐ_11.30.'!$L:$L,[1]publikáció!C$4)</f>
        <v>6</v>
      </c>
      <c r="D138" s="11">
        <f>+SUMIFS('[1]TERMELŐ_11.30.'!$H:$H,'[1]TERMELŐ_11.30.'!$A:$A,[1]publikáció!$B138,'[1]TERMELŐ_11.30.'!$L:$L,[1]publikáció!D$4)</f>
        <v>0</v>
      </c>
      <c r="E138" s="11">
        <f>+SUMIFS('[1]TERMELŐ_11.30.'!$H:$H,'[1]TERMELŐ_11.30.'!$A:$A,[1]publikáció!$B138,'[1]TERMELŐ_11.30.'!$L:$L,[1]publikáció!E$4)</f>
        <v>0</v>
      </c>
      <c r="F138" s="11">
        <f>+SUMIFS('[1]TERMELŐ_11.30.'!$H:$H,'[1]TERMELŐ_11.30.'!$A:$A,[1]publikáció!$B138,'[1]TERMELŐ_11.30.'!$L:$L,[1]publikáció!F$4)</f>
        <v>0</v>
      </c>
      <c r="G138" s="11">
        <f>+SUMIFS('[1]TERMELŐ_11.30.'!$H:$H,'[1]TERMELŐ_11.30.'!$A:$A,[1]publikáció!$B138,'[1]TERMELŐ_11.30.'!$L:$L,[1]publikáció!G$4)</f>
        <v>0</v>
      </c>
      <c r="H138" s="11">
        <f>+SUMIFS('[1]TERMELŐ_11.30.'!$H:$H,'[1]TERMELŐ_11.30.'!$A:$A,[1]publikáció!$B138,'[1]TERMELŐ_11.30.'!$L:$L,[1]publikáció!H$4)</f>
        <v>0</v>
      </c>
      <c r="I138" s="11">
        <f>+SUMIFS('[1]TERMELŐ_11.30.'!$H:$H,'[1]TERMELŐ_11.30.'!$A:$A,[1]publikáció!$B138,'[1]TERMELŐ_11.30.'!$L:$L,[1]publikáció!I$4)</f>
        <v>0</v>
      </c>
      <c r="J138" s="11">
        <f>+SUMIFS('[1]TERMELŐ_11.30.'!$H:$H,'[1]TERMELŐ_11.30.'!$A:$A,[1]publikáció!$B138,'[1]TERMELŐ_11.30.'!$L:$L,[1]publikáció!J$4)</f>
        <v>0</v>
      </c>
      <c r="K138" s="11" t="str">
        <f>+IF(VLOOKUP(B138,'[1]TERMELŐ_11.30.'!A:U,21,FALSE)="igen","Technológia módosítás",IF(VLOOKUP(B138,'[1]TERMELŐ_11.30.'!A:U,20,FALSE)&lt;&gt;"nem","Ismétlő","Új igény"))</f>
        <v>Új igény</v>
      </c>
      <c r="L138" s="12">
        <f>+_xlfn.MAXIFS('[1]TERMELŐ_11.30.'!$P:$P,'[1]TERMELŐ_11.30.'!$A:$A,[1]publikáció!$B138)</f>
        <v>6</v>
      </c>
      <c r="M138" s="12">
        <f>+_xlfn.MAXIFS('[1]TERMELŐ_11.30.'!$Q:$Q,'[1]TERMELŐ_11.30.'!$A:$A,[1]publikáció!$B138)</f>
        <v>5.5E-2</v>
      </c>
      <c r="N138" s="10" t="str">
        <f>+IF(VLOOKUP(B138,'[1]TERMELŐ_11.30.'!A:G,7,FALSE)="","",VLOOKUP(B138,'[1]TERMELŐ_11.30.'!A:G,7,FALSE))</f>
        <v>Vásárosnamény</v>
      </c>
      <c r="O138" s="10">
        <f>+VLOOKUP(B138,'[1]TERMELŐ_11.30.'!A:I,9,FALSE)</f>
        <v>22</v>
      </c>
      <c r="P138" s="10" t="str">
        <f>+IF(OR(VLOOKUP(B138,'[1]TERMELŐ_11.30.'!A:D,4,FALSE)="elutasított",(VLOOKUP(B138,'[1]TERMELŐ_11.30.'!A:D,4,FALSE)="kiesett")),"igen","nem")</f>
        <v>igen</v>
      </c>
      <c r="Q138" s="10" t="str">
        <f>+_xlfn.IFNA(VLOOKUP(IF(VLOOKUP(B138,'[1]TERMELŐ_11.30.'!A:BQ,69,FALSE)="","",VLOOKUP(B138,'[1]TERMELŐ_11.30.'!A:BQ,69,FALSE)),'[1]publikáció segéd tábla'!$D$1:$E$16,2,FALSE),"")</f>
        <v>54/2024 kormány rendelet</v>
      </c>
      <c r="R138" s="10" t="str">
        <f>IF(VLOOKUP(B138,'[1]TERMELŐ_11.30.'!A:AT,46,FALSE)="","",VLOOKUP(B138,'[1]TERMELŐ_11.30.'!A:AT,46,FALSE))</f>
        <v/>
      </c>
      <c r="S138" s="10"/>
      <c r="T138" s="13">
        <f>+VLOOKUP(B138,'[1]TERMELŐ_11.30.'!$A:$AR,37,FALSE)</f>
        <v>0</v>
      </c>
      <c r="U138" s="13">
        <f>+VLOOKUP(B138,'[1]TERMELŐ_11.30.'!$A:$AR,38,FALSE)+VLOOKUP(B138,'[1]TERMELŐ_11.30.'!$A:$AR,39,FALSE)+VLOOKUP(B138,'[1]TERMELŐ_11.30.'!$A:$AR,40,FALSE)+VLOOKUP(B138,'[1]TERMELŐ_11.30.'!$A:$AR,41,FALSE)+VLOOKUP(B138,'[1]TERMELŐ_11.30.'!$A:$AR,42,FALSE)+VLOOKUP(B138,'[1]TERMELŐ_11.30.'!$A:$AR,43,FALSE)+VLOOKUP(B138,'[1]TERMELŐ_11.30.'!$A:$AR,44,FALSE)</f>
        <v>0</v>
      </c>
      <c r="V138" s="14" t="str">
        <f>+IF(VLOOKUP(B138,'[1]TERMELŐ_11.30.'!A:AS,45,FALSE)="","",VLOOKUP(B138,'[1]TERMELŐ_11.30.'!A:AS,45,FALSE))</f>
        <v/>
      </c>
      <c r="W138" s="14" t="str">
        <f>IF(VLOOKUP(B138,'[1]TERMELŐ_11.30.'!A:AJ,36,FALSE)="","",VLOOKUP(B138,'[1]TERMELŐ_11.30.'!A:AJ,36,FALSE))</f>
        <v/>
      </c>
      <c r="X138" s="10"/>
      <c r="Y138" s="13">
        <f>+VLOOKUP(B138,'[1]TERMELŐ_11.30.'!$A:$BH,53,FALSE)</f>
        <v>0</v>
      </c>
      <c r="Z138" s="13">
        <f>+VLOOKUP(B138,'[1]TERMELŐ_11.30.'!$A:$BH,54,FALSE)+VLOOKUP(B138,'[1]TERMELŐ_11.30.'!$A:$BH,55,FALSE)+VLOOKUP(B138,'[1]TERMELŐ_11.30.'!$A:$BH,56,FALSE)+VLOOKUP(B138,'[1]TERMELŐ_11.30.'!$A:$BH,57,FALSE)+VLOOKUP(B138,'[1]TERMELŐ_11.30.'!$A:$BH,58,FALSE)+VLOOKUP(B138,'[1]TERMELŐ_11.30.'!$A:$BH,59,FALSE)+VLOOKUP(B138,'[1]TERMELŐ_11.30.'!$A:$BH,60,FALSE)</f>
        <v>0</v>
      </c>
      <c r="AA138" s="14" t="str">
        <f>IF(VLOOKUP(B138,'[1]TERMELŐ_11.30.'!A:AZ,51,FALSE)="","",VLOOKUP(B138,'[1]TERMELŐ_11.30.'!A:AZ,51,FALSE))</f>
        <v/>
      </c>
      <c r="AB138" s="14" t="str">
        <f>IF(VLOOKUP(B138,'[1]TERMELŐ_11.30.'!A:AZ,52,FALSE)="","",VLOOKUP(B138,'[1]TERMELŐ_11.30.'!A:AZ,52,FALSE))</f>
        <v/>
      </c>
    </row>
    <row r="139" spans="1:28" x14ac:dyDescent="0.3">
      <c r="A139" s="10" t="str">
        <f>VLOOKUP(VLOOKUP(B139,'[1]TERMELŐ_11.30.'!A:F,6,FALSE),'[1]publikáció segéd tábla'!$A$1:$B$7,2,FALSE)</f>
        <v xml:space="preserve">OPUS TITÁSZ Zrt. </v>
      </c>
      <c r="B139" s="10" t="s">
        <v>105</v>
      </c>
      <c r="C139" s="11">
        <f>+SUMIFS('[1]TERMELŐ_11.30.'!$H:$H,'[1]TERMELŐ_11.30.'!$A:$A,[1]publikáció!$B139,'[1]TERMELŐ_11.30.'!$L:$L,[1]publikáció!C$4)</f>
        <v>0.7</v>
      </c>
      <c r="D139" s="11">
        <f>+SUMIFS('[1]TERMELŐ_11.30.'!$H:$H,'[1]TERMELŐ_11.30.'!$A:$A,[1]publikáció!$B139,'[1]TERMELŐ_11.30.'!$L:$L,[1]publikáció!D$4)</f>
        <v>0</v>
      </c>
      <c r="E139" s="11">
        <f>+SUMIFS('[1]TERMELŐ_11.30.'!$H:$H,'[1]TERMELŐ_11.30.'!$A:$A,[1]publikáció!$B139,'[1]TERMELŐ_11.30.'!$L:$L,[1]publikáció!E$4)</f>
        <v>0</v>
      </c>
      <c r="F139" s="11">
        <f>+SUMIFS('[1]TERMELŐ_11.30.'!$H:$H,'[1]TERMELŐ_11.30.'!$A:$A,[1]publikáció!$B139,'[1]TERMELŐ_11.30.'!$L:$L,[1]publikáció!F$4)</f>
        <v>0</v>
      </c>
      <c r="G139" s="11">
        <f>+SUMIFS('[1]TERMELŐ_11.30.'!$H:$H,'[1]TERMELŐ_11.30.'!$A:$A,[1]publikáció!$B139,'[1]TERMELŐ_11.30.'!$L:$L,[1]publikáció!G$4)</f>
        <v>0</v>
      </c>
      <c r="H139" s="11">
        <f>+SUMIFS('[1]TERMELŐ_11.30.'!$H:$H,'[1]TERMELŐ_11.30.'!$A:$A,[1]publikáció!$B139,'[1]TERMELŐ_11.30.'!$L:$L,[1]publikáció!H$4)</f>
        <v>0</v>
      </c>
      <c r="I139" s="11">
        <f>+SUMIFS('[1]TERMELŐ_11.30.'!$H:$H,'[1]TERMELŐ_11.30.'!$A:$A,[1]publikáció!$B139,'[1]TERMELŐ_11.30.'!$L:$L,[1]publikáció!I$4)</f>
        <v>0</v>
      </c>
      <c r="J139" s="11">
        <f>+SUMIFS('[1]TERMELŐ_11.30.'!$H:$H,'[1]TERMELŐ_11.30.'!$A:$A,[1]publikáció!$B139,'[1]TERMELŐ_11.30.'!$L:$L,[1]publikáció!J$4)</f>
        <v>0</v>
      </c>
      <c r="K139" s="11" t="str">
        <f>+IF(VLOOKUP(B139,'[1]TERMELŐ_11.30.'!A:U,21,FALSE)="igen","Technológia módosítás",IF(VLOOKUP(B139,'[1]TERMELŐ_11.30.'!A:U,20,FALSE)&lt;&gt;"nem","Ismétlő","Új igény"))</f>
        <v>Új igény</v>
      </c>
      <c r="L139" s="12">
        <f>+_xlfn.MAXIFS('[1]TERMELŐ_11.30.'!$P:$P,'[1]TERMELŐ_11.30.'!$A:$A,[1]publikáció!$B139)</f>
        <v>0.7</v>
      </c>
      <c r="M139" s="12">
        <f>+_xlfn.MAXIFS('[1]TERMELŐ_11.30.'!$Q:$Q,'[1]TERMELŐ_11.30.'!$A:$A,[1]publikáció!$B139)</f>
        <v>6.0000000000000001E-3</v>
      </c>
      <c r="N139" s="10" t="str">
        <f>+IF(VLOOKUP(B139,'[1]TERMELŐ_11.30.'!A:G,7,FALSE)="","",VLOOKUP(B139,'[1]TERMELŐ_11.30.'!A:G,7,FALSE))</f>
        <v>Debrecen Déli Ipari Park</v>
      </c>
      <c r="O139" s="10">
        <f>+VLOOKUP(B139,'[1]TERMELŐ_11.30.'!A:I,9,FALSE)</f>
        <v>22</v>
      </c>
      <c r="P139" s="10" t="str">
        <f>+IF(OR(VLOOKUP(B139,'[1]TERMELŐ_11.30.'!A:D,4,FALSE)="elutasított",(VLOOKUP(B139,'[1]TERMELŐ_11.30.'!A:D,4,FALSE)="kiesett")),"igen","nem")</f>
        <v>igen</v>
      </c>
      <c r="Q139" s="10" t="str">
        <f>+_xlfn.IFNA(VLOOKUP(IF(VLOOKUP(B139,'[1]TERMELŐ_11.30.'!A:BQ,69,FALSE)="","",VLOOKUP(B139,'[1]TERMELŐ_11.30.'!A:BQ,69,FALSE)),'[1]publikáció segéd tábla'!$D$1:$E$16,2,FALSE),"")</f>
        <v>54/2024 kormány rendelet</v>
      </c>
      <c r="R139" s="10" t="str">
        <f>IF(VLOOKUP(B139,'[1]TERMELŐ_11.30.'!A:AT,46,FALSE)="","",VLOOKUP(B139,'[1]TERMELŐ_11.30.'!A:AT,46,FALSE))</f>
        <v/>
      </c>
      <c r="S139" s="10"/>
      <c r="T139" s="13">
        <f>+VLOOKUP(B139,'[1]TERMELŐ_11.30.'!$A:$AR,37,FALSE)</f>
        <v>0</v>
      </c>
      <c r="U139" s="13">
        <f>+VLOOKUP(B139,'[1]TERMELŐ_11.30.'!$A:$AR,38,FALSE)+VLOOKUP(B139,'[1]TERMELŐ_11.30.'!$A:$AR,39,FALSE)+VLOOKUP(B139,'[1]TERMELŐ_11.30.'!$A:$AR,40,FALSE)+VLOOKUP(B139,'[1]TERMELŐ_11.30.'!$A:$AR,41,FALSE)+VLOOKUP(B139,'[1]TERMELŐ_11.30.'!$A:$AR,42,FALSE)+VLOOKUP(B139,'[1]TERMELŐ_11.30.'!$A:$AR,43,FALSE)+VLOOKUP(B139,'[1]TERMELŐ_11.30.'!$A:$AR,44,FALSE)</f>
        <v>0</v>
      </c>
      <c r="V139" s="14" t="str">
        <f>+IF(VLOOKUP(B139,'[1]TERMELŐ_11.30.'!A:AS,45,FALSE)="","",VLOOKUP(B139,'[1]TERMELŐ_11.30.'!A:AS,45,FALSE))</f>
        <v/>
      </c>
      <c r="W139" s="14" t="str">
        <f>IF(VLOOKUP(B139,'[1]TERMELŐ_11.30.'!A:AJ,36,FALSE)="","",VLOOKUP(B139,'[1]TERMELŐ_11.30.'!A:AJ,36,FALSE))</f>
        <v/>
      </c>
      <c r="X139" s="10"/>
      <c r="Y139" s="13">
        <f>+VLOOKUP(B139,'[1]TERMELŐ_11.30.'!$A:$BH,53,FALSE)</f>
        <v>0</v>
      </c>
      <c r="Z139" s="13">
        <f>+VLOOKUP(B139,'[1]TERMELŐ_11.30.'!$A:$BH,54,FALSE)+VLOOKUP(B139,'[1]TERMELŐ_11.30.'!$A:$BH,55,FALSE)+VLOOKUP(B139,'[1]TERMELŐ_11.30.'!$A:$BH,56,FALSE)+VLOOKUP(B139,'[1]TERMELŐ_11.30.'!$A:$BH,57,FALSE)+VLOOKUP(B139,'[1]TERMELŐ_11.30.'!$A:$BH,58,FALSE)+VLOOKUP(B139,'[1]TERMELŐ_11.30.'!$A:$BH,59,FALSE)+VLOOKUP(B139,'[1]TERMELŐ_11.30.'!$A:$BH,60,FALSE)</f>
        <v>0</v>
      </c>
      <c r="AA139" s="14" t="str">
        <f>IF(VLOOKUP(B139,'[1]TERMELŐ_11.30.'!A:AZ,51,FALSE)="","",VLOOKUP(B139,'[1]TERMELŐ_11.30.'!A:AZ,51,FALSE))</f>
        <v/>
      </c>
      <c r="AB139" s="14" t="str">
        <f>IF(VLOOKUP(B139,'[1]TERMELŐ_11.30.'!A:AZ,52,FALSE)="","",VLOOKUP(B139,'[1]TERMELŐ_11.30.'!A:AZ,52,FALSE))</f>
        <v/>
      </c>
    </row>
    <row r="140" spans="1:28" x14ac:dyDescent="0.3">
      <c r="A140" s="10" t="str">
        <f>VLOOKUP(VLOOKUP(B140,'[1]TERMELŐ_11.30.'!A:F,6,FALSE),'[1]publikáció segéd tábla'!$A$1:$B$7,2,FALSE)</f>
        <v xml:space="preserve">OPUS TITÁSZ Zrt. </v>
      </c>
      <c r="B140" s="10" t="s">
        <v>106</v>
      </c>
      <c r="C140" s="11">
        <f>+SUMIFS('[1]TERMELŐ_11.30.'!$H:$H,'[1]TERMELŐ_11.30.'!$A:$A,[1]publikáció!$B140,'[1]TERMELŐ_11.30.'!$L:$L,[1]publikáció!C$4)</f>
        <v>14.5</v>
      </c>
      <c r="D140" s="11">
        <f>+SUMIFS('[1]TERMELŐ_11.30.'!$H:$H,'[1]TERMELŐ_11.30.'!$A:$A,[1]publikáció!$B140,'[1]TERMELŐ_11.30.'!$L:$L,[1]publikáció!D$4)</f>
        <v>0</v>
      </c>
      <c r="E140" s="11">
        <f>+SUMIFS('[1]TERMELŐ_11.30.'!$H:$H,'[1]TERMELŐ_11.30.'!$A:$A,[1]publikáció!$B140,'[1]TERMELŐ_11.30.'!$L:$L,[1]publikáció!E$4)</f>
        <v>0</v>
      </c>
      <c r="F140" s="11">
        <f>+SUMIFS('[1]TERMELŐ_11.30.'!$H:$H,'[1]TERMELŐ_11.30.'!$A:$A,[1]publikáció!$B140,'[1]TERMELŐ_11.30.'!$L:$L,[1]publikáció!F$4)</f>
        <v>0</v>
      </c>
      <c r="G140" s="11">
        <f>+SUMIFS('[1]TERMELŐ_11.30.'!$H:$H,'[1]TERMELŐ_11.30.'!$A:$A,[1]publikáció!$B140,'[1]TERMELŐ_11.30.'!$L:$L,[1]publikáció!G$4)</f>
        <v>0</v>
      </c>
      <c r="H140" s="11">
        <f>+SUMIFS('[1]TERMELŐ_11.30.'!$H:$H,'[1]TERMELŐ_11.30.'!$A:$A,[1]publikáció!$B140,'[1]TERMELŐ_11.30.'!$L:$L,[1]publikáció!H$4)</f>
        <v>0</v>
      </c>
      <c r="I140" s="11">
        <f>+SUMIFS('[1]TERMELŐ_11.30.'!$H:$H,'[1]TERMELŐ_11.30.'!$A:$A,[1]publikáció!$B140,'[1]TERMELŐ_11.30.'!$L:$L,[1]publikáció!I$4)</f>
        <v>0</v>
      </c>
      <c r="J140" s="11">
        <f>+SUMIFS('[1]TERMELŐ_11.30.'!$H:$H,'[1]TERMELŐ_11.30.'!$A:$A,[1]publikáció!$B140,'[1]TERMELŐ_11.30.'!$L:$L,[1]publikáció!J$4)</f>
        <v>0</v>
      </c>
      <c r="K140" s="11" t="str">
        <f>+IF(VLOOKUP(B140,'[1]TERMELŐ_11.30.'!A:U,21,FALSE)="igen","Technológia módosítás",IF(VLOOKUP(B140,'[1]TERMELŐ_11.30.'!A:U,20,FALSE)&lt;&gt;"nem","Ismétlő","Új igény"))</f>
        <v>Új igény</v>
      </c>
      <c r="L140" s="12">
        <f>+_xlfn.MAXIFS('[1]TERMELŐ_11.30.'!$P:$P,'[1]TERMELŐ_11.30.'!$A:$A,[1]publikáció!$B140)</f>
        <v>14.5</v>
      </c>
      <c r="M140" s="12">
        <f>+_xlfn.MAXIFS('[1]TERMELŐ_11.30.'!$Q:$Q,'[1]TERMELŐ_11.30.'!$A:$A,[1]publikáció!$B140)</f>
        <v>0.06</v>
      </c>
      <c r="N140" s="10" t="str">
        <f>+IF(VLOOKUP(B140,'[1]TERMELŐ_11.30.'!A:G,7,FALSE)="","",VLOOKUP(B140,'[1]TERMELŐ_11.30.'!A:G,7,FALSE))</f>
        <v>Martfű</v>
      </c>
      <c r="O140" s="10">
        <f>+VLOOKUP(B140,'[1]TERMELŐ_11.30.'!A:I,9,FALSE)</f>
        <v>22</v>
      </c>
      <c r="P140" s="10" t="str">
        <f>+IF(OR(VLOOKUP(B140,'[1]TERMELŐ_11.30.'!A:D,4,FALSE)="elutasított",(VLOOKUP(B140,'[1]TERMELŐ_11.30.'!A:D,4,FALSE)="kiesett")),"igen","nem")</f>
        <v>igen</v>
      </c>
      <c r="Q140" s="10" t="str">
        <f>+_xlfn.IFNA(VLOOKUP(IF(VLOOKUP(B140,'[1]TERMELŐ_11.30.'!A:BQ,69,FALSE)="","",VLOOKUP(B140,'[1]TERMELŐ_11.30.'!A:BQ,69,FALSE)),'[1]publikáció segéd tábla'!$D$1:$E$16,2,FALSE),"")</f>
        <v>54/2024 kormány rendelet</v>
      </c>
      <c r="R140" s="10" t="str">
        <f>IF(VLOOKUP(B140,'[1]TERMELŐ_11.30.'!A:AT,46,FALSE)="","",VLOOKUP(B140,'[1]TERMELŐ_11.30.'!A:AT,46,FALSE))</f>
        <v/>
      </c>
      <c r="S140" s="10"/>
      <c r="T140" s="13">
        <f>+VLOOKUP(B140,'[1]TERMELŐ_11.30.'!$A:$AR,37,FALSE)</f>
        <v>0</v>
      </c>
      <c r="U140" s="13">
        <f>+VLOOKUP(B140,'[1]TERMELŐ_11.30.'!$A:$AR,38,FALSE)+VLOOKUP(B140,'[1]TERMELŐ_11.30.'!$A:$AR,39,FALSE)+VLOOKUP(B140,'[1]TERMELŐ_11.30.'!$A:$AR,40,FALSE)+VLOOKUP(B140,'[1]TERMELŐ_11.30.'!$A:$AR,41,FALSE)+VLOOKUP(B140,'[1]TERMELŐ_11.30.'!$A:$AR,42,FALSE)+VLOOKUP(B140,'[1]TERMELŐ_11.30.'!$A:$AR,43,FALSE)+VLOOKUP(B140,'[1]TERMELŐ_11.30.'!$A:$AR,44,FALSE)</f>
        <v>0</v>
      </c>
      <c r="V140" s="14" t="str">
        <f>+IF(VLOOKUP(B140,'[1]TERMELŐ_11.30.'!A:AS,45,FALSE)="","",VLOOKUP(B140,'[1]TERMELŐ_11.30.'!A:AS,45,FALSE))</f>
        <v/>
      </c>
      <c r="W140" s="14" t="str">
        <f>IF(VLOOKUP(B140,'[1]TERMELŐ_11.30.'!A:AJ,36,FALSE)="","",VLOOKUP(B140,'[1]TERMELŐ_11.30.'!A:AJ,36,FALSE))</f>
        <v/>
      </c>
      <c r="X140" s="10"/>
      <c r="Y140" s="13">
        <f>+VLOOKUP(B140,'[1]TERMELŐ_11.30.'!$A:$BH,53,FALSE)</f>
        <v>0</v>
      </c>
      <c r="Z140" s="13">
        <f>+VLOOKUP(B140,'[1]TERMELŐ_11.30.'!$A:$BH,54,FALSE)+VLOOKUP(B140,'[1]TERMELŐ_11.30.'!$A:$BH,55,FALSE)+VLOOKUP(B140,'[1]TERMELŐ_11.30.'!$A:$BH,56,FALSE)+VLOOKUP(B140,'[1]TERMELŐ_11.30.'!$A:$BH,57,FALSE)+VLOOKUP(B140,'[1]TERMELŐ_11.30.'!$A:$BH,58,FALSE)+VLOOKUP(B140,'[1]TERMELŐ_11.30.'!$A:$BH,59,FALSE)+VLOOKUP(B140,'[1]TERMELŐ_11.30.'!$A:$BH,60,FALSE)</f>
        <v>0</v>
      </c>
      <c r="AA140" s="14" t="str">
        <f>IF(VLOOKUP(B140,'[1]TERMELŐ_11.30.'!A:AZ,51,FALSE)="","",VLOOKUP(B140,'[1]TERMELŐ_11.30.'!A:AZ,51,FALSE))</f>
        <v/>
      </c>
      <c r="AB140" s="14" t="str">
        <f>IF(VLOOKUP(B140,'[1]TERMELŐ_11.30.'!A:AZ,52,FALSE)="","",VLOOKUP(B140,'[1]TERMELŐ_11.30.'!A:AZ,52,FALSE))</f>
        <v/>
      </c>
    </row>
    <row r="141" spans="1:28" x14ac:dyDescent="0.3">
      <c r="A141" s="10" t="str">
        <f>VLOOKUP(VLOOKUP(B141,'[1]TERMELŐ_11.30.'!A:F,6,FALSE),'[1]publikáció segéd tábla'!$A$1:$B$7,2,FALSE)</f>
        <v xml:space="preserve">OPUS TITÁSZ Zrt. </v>
      </c>
      <c r="B141" s="10" t="s">
        <v>107</v>
      </c>
      <c r="C141" s="11">
        <f>+SUMIFS('[1]TERMELŐ_11.30.'!$H:$H,'[1]TERMELŐ_11.30.'!$A:$A,[1]publikáció!$B141,'[1]TERMELŐ_11.30.'!$L:$L,[1]publikáció!C$4)</f>
        <v>20</v>
      </c>
      <c r="D141" s="11">
        <f>+SUMIFS('[1]TERMELŐ_11.30.'!$H:$H,'[1]TERMELŐ_11.30.'!$A:$A,[1]publikáció!$B141,'[1]TERMELŐ_11.30.'!$L:$L,[1]publikáció!D$4)</f>
        <v>0</v>
      </c>
      <c r="E141" s="11">
        <f>+SUMIFS('[1]TERMELŐ_11.30.'!$H:$H,'[1]TERMELŐ_11.30.'!$A:$A,[1]publikáció!$B141,'[1]TERMELŐ_11.30.'!$L:$L,[1]publikáció!E$4)</f>
        <v>0</v>
      </c>
      <c r="F141" s="11">
        <f>+SUMIFS('[1]TERMELŐ_11.30.'!$H:$H,'[1]TERMELŐ_11.30.'!$A:$A,[1]publikáció!$B141,'[1]TERMELŐ_11.30.'!$L:$L,[1]publikáció!F$4)</f>
        <v>0</v>
      </c>
      <c r="G141" s="11">
        <f>+SUMIFS('[1]TERMELŐ_11.30.'!$H:$H,'[1]TERMELŐ_11.30.'!$A:$A,[1]publikáció!$B141,'[1]TERMELŐ_11.30.'!$L:$L,[1]publikáció!G$4)</f>
        <v>0</v>
      </c>
      <c r="H141" s="11">
        <f>+SUMIFS('[1]TERMELŐ_11.30.'!$H:$H,'[1]TERMELŐ_11.30.'!$A:$A,[1]publikáció!$B141,'[1]TERMELŐ_11.30.'!$L:$L,[1]publikáció!H$4)</f>
        <v>0</v>
      </c>
      <c r="I141" s="11">
        <f>+SUMIFS('[1]TERMELŐ_11.30.'!$H:$H,'[1]TERMELŐ_11.30.'!$A:$A,[1]publikáció!$B141,'[1]TERMELŐ_11.30.'!$L:$L,[1]publikáció!I$4)</f>
        <v>0</v>
      </c>
      <c r="J141" s="11">
        <f>+SUMIFS('[1]TERMELŐ_11.30.'!$H:$H,'[1]TERMELŐ_11.30.'!$A:$A,[1]publikáció!$B141,'[1]TERMELŐ_11.30.'!$L:$L,[1]publikáció!J$4)</f>
        <v>0</v>
      </c>
      <c r="K141" s="11" t="str">
        <f>+IF(VLOOKUP(B141,'[1]TERMELŐ_11.30.'!A:U,21,FALSE)="igen","Technológia módosítás",IF(VLOOKUP(B141,'[1]TERMELŐ_11.30.'!A:U,20,FALSE)&lt;&gt;"nem","Ismétlő","Új igény"))</f>
        <v>Új igény</v>
      </c>
      <c r="L141" s="12">
        <f>+_xlfn.MAXIFS('[1]TERMELŐ_11.30.'!$P:$P,'[1]TERMELŐ_11.30.'!$A:$A,[1]publikáció!$B141)</f>
        <v>20</v>
      </c>
      <c r="M141" s="12">
        <f>+_xlfn.MAXIFS('[1]TERMELŐ_11.30.'!$Q:$Q,'[1]TERMELŐ_11.30.'!$A:$A,[1]publikáció!$B141)</f>
        <v>0.1</v>
      </c>
      <c r="N141" s="10" t="str">
        <f>+IF(VLOOKUP(B141,'[1]TERMELŐ_11.30.'!A:G,7,FALSE)="","",VLOOKUP(B141,'[1]TERMELŐ_11.30.'!A:G,7,FALSE))</f>
        <v>Kunszentmárton</v>
      </c>
      <c r="O141" s="10">
        <f>+VLOOKUP(B141,'[1]TERMELŐ_11.30.'!A:I,9,FALSE)</f>
        <v>22</v>
      </c>
      <c r="P141" s="10" t="str">
        <f>+IF(OR(VLOOKUP(B141,'[1]TERMELŐ_11.30.'!A:D,4,FALSE)="elutasított",(VLOOKUP(B141,'[1]TERMELŐ_11.30.'!A:D,4,FALSE)="kiesett")),"igen","nem")</f>
        <v>igen</v>
      </c>
      <c r="Q141" s="10" t="str">
        <f>+_xlfn.IFNA(VLOOKUP(IF(VLOOKUP(B141,'[1]TERMELŐ_11.30.'!A:BQ,69,FALSE)="","",VLOOKUP(B141,'[1]TERMELŐ_11.30.'!A:BQ,69,FALSE)),'[1]publikáció segéd tábla'!$D$1:$E$16,2,FALSE),"")</f>
        <v>54/2024 kormány rendelet</v>
      </c>
      <c r="R141" s="10" t="str">
        <f>IF(VLOOKUP(B141,'[1]TERMELŐ_11.30.'!A:AT,46,FALSE)="","",VLOOKUP(B141,'[1]TERMELŐ_11.30.'!A:AT,46,FALSE))</f>
        <v/>
      </c>
      <c r="S141" s="10"/>
      <c r="T141" s="13">
        <f>+VLOOKUP(B141,'[1]TERMELŐ_11.30.'!$A:$AR,37,FALSE)</f>
        <v>0</v>
      </c>
      <c r="U141" s="13">
        <f>+VLOOKUP(B141,'[1]TERMELŐ_11.30.'!$A:$AR,38,FALSE)+VLOOKUP(B141,'[1]TERMELŐ_11.30.'!$A:$AR,39,FALSE)+VLOOKUP(B141,'[1]TERMELŐ_11.30.'!$A:$AR,40,FALSE)+VLOOKUP(B141,'[1]TERMELŐ_11.30.'!$A:$AR,41,FALSE)+VLOOKUP(B141,'[1]TERMELŐ_11.30.'!$A:$AR,42,FALSE)+VLOOKUP(B141,'[1]TERMELŐ_11.30.'!$A:$AR,43,FALSE)+VLOOKUP(B141,'[1]TERMELŐ_11.30.'!$A:$AR,44,FALSE)</f>
        <v>0</v>
      </c>
      <c r="V141" s="14" t="str">
        <f>+IF(VLOOKUP(B141,'[1]TERMELŐ_11.30.'!A:AS,45,FALSE)="","",VLOOKUP(B141,'[1]TERMELŐ_11.30.'!A:AS,45,FALSE))</f>
        <v/>
      </c>
      <c r="W141" s="14" t="str">
        <f>IF(VLOOKUP(B141,'[1]TERMELŐ_11.30.'!A:AJ,36,FALSE)="","",VLOOKUP(B141,'[1]TERMELŐ_11.30.'!A:AJ,36,FALSE))</f>
        <v/>
      </c>
      <c r="X141" s="10"/>
      <c r="Y141" s="13">
        <f>+VLOOKUP(B141,'[1]TERMELŐ_11.30.'!$A:$BH,53,FALSE)</f>
        <v>0</v>
      </c>
      <c r="Z141" s="13">
        <f>+VLOOKUP(B141,'[1]TERMELŐ_11.30.'!$A:$BH,54,FALSE)+VLOOKUP(B141,'[1]TERMELŐ_11.30.'!$A:$BH,55,FALSE)+VLOOKUP(B141,'[1]TERMELŐ_11.30.'!$A:$BH,56,FALSE)+VLOOKUP(B141,'[1]TERMELŐ_11.30.'!$A:$BH,57,FALSE)+VLOOKUP(B141,'[1]TERMELŐ_11.30.'!$A:$BH,58,FALSE)+VLOOKUP(B141,'[1]TERMELŐ_11.30.'!$A:$BH,59,FALSE)+VLOOKUP(B141,'[1]TERMELŐ_11.30.'!$A:$BH,60,FALSE)</f>
        <v>0</v>
      </c>
      <c r="AA141" s="14" t="str">
        <f>IF(VLOOKUP(B141,'[1]TERMELŐ_11.30.'!A:AZ,51,FALSE)="","",VLOOKUP(B141,'[1]TERMELŐ_11.30.'!A:AZ,51,FALSE))</f>
        <v/>
      </c>
      <c r="AB141" s="14" t="str">
        <f>IF(VLOOKUP(B141,'[1]TERMELŐ_11.30.'!A:AZ,52,FALSE)="","",VLOOKUP(B141,'[1]TERMELŐ_11.30.'!A:AZ,52,FALSE))</f>
        <v/>
      </c>
    </row>
    <row r="142" spans="1:28" x14ac:dyDescent="0.3">
      <c r="A142" s="10" t="str">
        <f>VLOOKUP(VLOOKUP(B142,'[1]TERMELŐ_11.30.'!A:F,6,FALSE),'[1]publikáció segéd tábla'!$A$1:$B$7,2,FALSE)</f>
        <v xml:space="preserve">OPUS TITÁSZ Zrt. </v>
      </c>
      <c r="B142" s="10" t="s">
        <v>108</v>
      </c>
      <c r="C142" s="11">
        <f>+SUMIFS('[1]TERMELŐ_11.30.'!$H:$H,'[1]TERMELŐ_11.30.'!$A:$A,[1]publikáció!$B142,'[1]TERMELŐ_11.30.'!$L:$L,[1]publikáció!C$4)</f>
        <v>0.498</v>
      </c>
      <c r="D142" s="11">
        <f>+SUMIFS('[1]TERMELŐ_11.30.'!$H:$H,'[1]TERMELŐ_11.30.'!$A:$A,[1]publikáció!$B142,'[1]TERMELŐ_11.30.'!$L:$L,[1]publikáció!D$4)</f>
        <v>0</v>
      </c>
      <c r="E142" s="11">
        <f>+SUMIFS('[1]TERMELŐ_11.30.'!$H:$H,'[1]TERMELŐ_11.30.'!$A:$A,[1]publikáció!$B142,'[1]TERMELŐ_11.30.'!$L:$L,[1]publikáció!E$4)</f>
        <v>0</v>
      </c>
      <c r="F142" s="11">
        <f>+SUMIFS('[1]TERMELŐ_11.30.'!$H:$H,'[1]TERMELŐ_11.30.'!$A:$A,[1]publikáció!$B142,'[1]TERMELŐ_11.30.'!$L:$L,[1]publikáció!F$4)</f>
        <v>0</v>
      </c>
      <c r="G142" s="11">
        <f>+SUMIFS('[1]TERMELŐ_11.30.'!$H:$H,'[1]TERMELŐ_11.30.'!$A:$A,[1]publikáció!$B142,'[1]TERMELŐ_11.30.'!$L:$L,[1]publikáció!G$4)</f>
        <v>0</v>
      </c>
      <c r="H142" s="11">
        <f>+SUMIFS('[1]TERMELŐ_11.30.'!$H:$H,'[1]TERMELŐ_11.30.'!$A:$A,[1]publikáció!$B142,'[1]TERMELŐ_11.30.'!$L:$L,[1]publikáció!H$4)</f>
        <v>0</v>
      </c>
      <c r="I142" s="11">
        <f>+SUMIFS('[1]TERMELŐ_11.30.'!$H:$H,'[1]TERMELŐ_11.30.'!$A:$A,[1]publikáció!$B142,'[1]TERMELŐ_11.30.'!$L:$L,[1]publikáció!I$4)</f>
        <v>0</v>
      </c>
      <c r="J142" s="11">
        <f>+SUMIFS('[1]TERMELŐ_11.30.'!$H:$H,'[1]TERMELŐ_11.30.'!$A:$A,[1]publikáció!$B142,'[1]TERMELŐ_11.30.'!$L:$L,[1]publikáció!J$4)</f>
        <v>0</v>
      </c>
      <c r="K142" s="11" t="str">
        <f>+IF(VLOOKUP(B142,'[1]TERMELŐ_11.30.'!A:U,21,FALSE)="igen","Technológia módosítás",IF(VLOOKUP(B142,'[1]TERMELŐ_11.30.'!A:U,20,FALSE)&lt;&gt;"nem","Ismétlő","Új igény"))</f>
        <v>Új igény</v>
      </c>
      <c r="L142" s="12">
        <f>+_xlfn.MAXIFS('[1]TERMELŐ_11.30.'!$P:$P,'[1]TERMELŐ_11.30.'!$A:$A,[1]publikáció!$B142)</f>
        <v>0.498</v>
      </c>
      <c r="M142" s="12">
        <f>+_xlfn.MAXIFS('[1]TERMELŐ_11.30.'!$Q:$Q,'[1]TERMELŐ_11.30.'!$A:$A,[1]publikáció!$B142)</f>
        <v>4.0000000000000001E-3</v>
      </c>
      <c r="N142" s="10" t="str">
        <f>+IF(VLOOKUP(B142,'[1]TERMELŐ_11.30.'!A:G,7,FALSE)="","",VLOOKUP(B142,'[1]TERMELŐ_11.30.'!A:G,7,FALSE))</f>
        <v>Mátészalka</v>
      </c>
      <c r="O142" s="10">
        <f>+VLOOKUP(B142,'[1]TERMELŐ_11.30.'!A:I,9,FALSE)</f>
        <v>22</v>
      </c>
      <c r="P142" s="10" t="str">
        <f>+IF(OR(VLOOKUP(B142,'[1]TERMELŐ_11.30.'!A:D,4,FALSE)="elutasított",(VLOOKUP(B142,'[1]TERMELŐ_11.30.'!A:D,4,FALSE)="kiesett")),"igen","nem")</f>
        <v>igen</v>
      </c>
      <c r="Q142" s="10" t="str">
        <f>+_xlfn.IFNA(VLOOKUP(IF(VLOOKUP(B142,'[1]TERMELŐ_11.30.'!A:BQ,69,FALSE)="","",VLOOKUP(B142,'[1]TERMELŐ_11.30.'!A:BQ,69,FALSE)),'[1]publikáció segéd tábla'!$D$1:$E$16,2,FALSE),"")</f>
        <v>54/2024 kormány rendelet</v>
      </c>
      <c r="R142" s="10" t="str">
        <f>IF(VLOOKUP(B142,'[1]TERMELŐ_11.30.'!A:AT,46,FALSE)="","",VLOOKUP(B142,'[1]TERMELŐ_11.30.'!A:AT,46,FALSE))</f>
        <v/>
      </c>
      <c r="S142" s="10"/>
      <c r="T142" s="13">
        <f>+VLOOKUP(B142,'[1]TERMELŐ_11.30.'!$A:$AR,37,FALSE)</f>
        <v>0</v>
      </c>
      <c r="U142" s="13">
        <f>+VLOOKUP(B142,'[1]TERMELŐ_11.30.'!$A:$AR,38,FALSE)+VLOOKUP(B142,'[1]TERMELŐ_11.30.'!$A:$AR,39,FALSE)+VLOOKUP(B142,'[1]TERMELŐ_11.30.'!$A:$AR,40,FALSE)+VLOOKUP(B142,'[1]TERMELŐ_11.30.'!$A:$AR,41,FALSE)+VLOOKUP(B142,'[1]TERMELŐ_11.30.'!$A:$AR,42,FALSE)+VLOOKUP(B142,'[1]TERMELŐ_11.30.'!$A:$AR,43,FALSE)+VLOOKUP(B142,'[1]TERMELŐ_11.30.'!$A:$AR,44,FALSE)</f>
        <v>0</v>
      </c>
      <c r="V142" s="14" t="str">
        <f>+IF(VLOOKUP(B142,'[1]TERMELŐ_11.30.'!A:AS,45,FALSE)="","",VLOOKUP(B142,'[1]TERMELŐ_11.30.'!A:AS,45,FALSE))</f>
        <v/>
      </c>
      <c r="W142" s="14" t="str">
        <f>IF(VLOOKUP(B142,'[1]TERMELŐ_11.30.'!A:AJ,36,FALSE)="","",VLOOKUP(B142,'[1]TERMELŐ_11.30.'!A:AJ,36,FALSE))</f>
        <v/>
      </c>
      <c r="X142" s="10"/>
      <c r="Y142" s="13">
        <f>+VLOOKUP(B142,'[1]TERMELŐ_11.30.'!$A:$BH,53,FALSE)</f>
        <v>0</v>
      </c>
      <c r="Z142" s="13">
        <f>+VLOOKUP(B142,'[1]TERMELŐ_11.30.'!$A:$BH,54,FALSE)+VLOOKUP(B142,'[1]TERMELŐ_11.30.'!$A:$BH,55,FALSE)+VLOOKUP(B142,'[1]TERMELŐ_11.30.'!$A:$BH,56,FALSE)+VLOOKUP(B142,'[1]TERMELŐ_11.30.'!$A:$BH,57,FALSE)+VLOOKUP(B142,'[1]TERMELŐ_11.30.'!$A:$BH,58,FALSE)+VLOOKUP(B142,'[1]TERMELŐ_11.30.'!$A:$BH,59,FALSE)+VLOOKUP(B142,'[1]TERMELŐ_11.30.'!$A:$BH,60,FALSE)</f>
        <v>0</v>
      </c>
      <c r="AA142" s="14" t="str">
        <f>IF(VLOOKUP(B142,'[1]TERMELŐ_11.30.'!A:AZ,51,FALSE)="","",VLOOKUP(B142,'[1]TERMELŐ_11.30.'!A:AZ,51,FALSE))</f>
        <v/>
      </c>
      <c r="AB142" s="14" t="str">
        <f>IF(VLOOKUP(B142,'[1]TERMELŐ_11.30.'!A:AZ,52,FALSE)="","",VLOOKUP(B142,'[1]TERMELŐ_11.30.'!A:AZ,52,FALSE))</f>
        <v/>
      </c>
    </row>
    <row r="143" spans="1:28" x14ac:dyDescent="0.3">
      <c r="A143" s="10" t="str">
        <f>VLOOKUP(VLOOKUP(B143,'[1]TERMELŐ_11.30.'!A:F,6,FALSE),'[1]publikáció segéd tábla'!$A$1:$B$7,2,FALSE)</f>
        <v xml:space="preserve">OPUS TITÁSZ Zrt. </v>
      </c>
      <c r="B143" s="10" t="s">
        <v>109</v>
      </c>
      <c r="C143" s="11">
        <f>+SUMIFS('[1]TERMELŐ_11.30.'!$H:$H,'[1]TERMELŐ_11.30.'!$A:$A,[1]publikáció!$B143,'[1]TERMELŐ_11.30.'!$L:$L,[1]publikáció!C$4)</f>
        <v>4.9800000000000004</v>
      </c>
      <c r="D143" s="11">
        <f>+SUMIFS('[1]TERMELŐ_11.30.'!$H:$H,'[1]TERMELŐ_11.30.'!$A:$A,[1]publikáció!$B143,'[1]TERMELŐ_11.30.'!$L:$L,[1]publikáció!D$4)</f>
        <v>0</v>
      </c>
      <c r="E143" s="11">
        <f>+SUMIFS('[1]TERMELŐ_11.30.'!$H:$H,'[1]TERMELŐ_11.30.'!$A:$A,[1]publikáció!$B143,'[1]TERMELŐ_11.30.'!$L:$L,[1]publikáció!E$4)</f>
        <v>0</v>
      </c>
      <c r="F143" s="11">
        <f>+SUMIFS('[1]TERMELŐ_11.30.'!$H:$H,'[1]TERMELŐ_11.30.'!$A:$A,[1]publikáció!$B143,'[1]TERMELŐ_11.30.'!$L:$L,[1]publikáció!F$4)</f>
        <v>0</v>
      </c>
      <c r="G143" s="11">
        <f>+SUMIFS('[1]TERMELŐ_11.30.'!$H:$H,'[1]TERMELŐ_11.30.'!$A:$A,[1]publikáció!$B143,'[1]TERMELŐ_11.30.'!$L:$L,[1]publikáció!G$4)</f>
        <v>0</v>
      </c>
      <c r="H143" s="11">
        <f>+SUMIFS('[1]TERMELŐ_11.30.'!$H:$H,'[1]TERMELŐ_11.30.'!$A:$A,[1]publikáció!$B143,'[1]TERMELŐ_11.30.'!$L:$L,[1]publikáció!H$4)</f>
        <v>0</v>
      </c>
      <c r="I143" s="11">
        <f>+SUMIFS('[1]TERMELŐ_11.30.'!$H:$H,'[1]TERMELŐ_11.30.'!$A:$A,[1]publikáció!$B143,'[1]TERMELŐ_11.30.'!$L:$L,[1]publikáció!I$4)</f>
        <v>0</v>
      </c>
      <c r="J143" s="11">
        <f>+SUMIFS('[1]TERMELŐ_11.30.'!$H:$H,'[1]TERMELŐ_11.30.'!$A:$A,[1]publikáció!$B143,'[1]TERMELŐ_11.30.'!$L:$L,[1]publikáció!J$4)</f>
        <v>0</v>
      </c>
      <c r="K143" s="11" t="str">
        <f>+IF(VLOOKUP(B143,'[1]TERMELŐ_11.30.'!A:U,21,FALSE)="igen","Technológia módosítás",IF(VLOOKUP(B143,'[1]TERMELŐ_11.30.'!A:U,20,FALSE)&lt;&gt;"nem","Ismétlő","Új igény"))</f>
        <v>Új igény</v>
      </c>
      <c r="L143" s="12">
        <f>+_xlfn.MAXIFS('[1]TERMELŐ_11.30.'!$P:$P,'[1]TERMELŐ_11.30.'!$A:$A,[1]publikáció!$B143)</f>
        <v>4.9800000000000004</v>
      </c>
      <c r="M143" s="12">
        <f>+_xlfn.MAXIFS('[1]TERMELŐ_11.30.'!$Q:$Q,'[1]TERMELŐ_11.30.'!$A:$A,[1]publikáció!$B143)</f>
        <v>5.0000000000000001E-3</v>
      </c>
      <c r="N143" s="10" t="str">
        <f>+IF(VLOOKUP(B143,'[1]TERMELŐ_11.30.'!A:G,7,FALSE)="","",VLOOKUP(B143,'[1]TERMELŐ_11.30.'!A:G,7,FALSE))</f>
        <v>Mátészalka</v>
      </c>
      <c r="O143" s="10">
        <f>+VLOOKUP(B143,'[1]TERMELŐ_11.30.'!A:I,9,FALSE)</f>
        <v>22</v>
      </c>
      <c r="P143" s="10" t="str">
        <f>+IF(OR(VLOOKUP(B143,'[1]TERMELŐ_11.30.'!A:D,4,FALSE)="elutasított",(VLOOKUP(B143,'[1]TERMELŐ_11.30.'!A:D,4,FALSE)="kiesett")),"igen","nem")</f>
        <v>igen</v>
      </c>
      <c r="Q143" s="10" t="str">
        <f>+_xlfn.IFNA(VLOOKUP(IF(VLOOKUP(B143,'[1]TERMELŐ_11.30.'!A:BQ,69,FALSE)="","",VLOOKUP(B143,'[1]TERMELŐ_11.30.'!A:BQ,69,FALSE)),'[1]publikáció segéd tábla'!$D$1:$E$16,2,FALSE),"")</f>
        <v>54/2024 kormány rendelet</v>
      </c>
      <c r="R143" s="10" t="str">
        <f>IF(VLOOKUP(B143,'[1]TERMELŐ_11.30.'!A:AT,46,FALSE)="","",VLOOKUP(B143,'[1]TERMELŐ_11.30.'!A:AT,46,FALSE))</f>
        <v/>
      </c>
      <c r="S143" s="10"/>
      <c r="T143" s="13">
        <f>+VLOOKUP(B143,'[1]TERMELŐ_11.30.'!$A:$AR,37,FALSE)</f>
        <v>0</v>
      </c>
      <c r="U143" s="13">
        <f>+VLOOKUP(B143,'[1]TERMELŐ_11.30.'!$A:$AR,38,FALSE)+VLOOKUP(B143,'[1]TERMELŐ_11.30.'!$A:$AR,39,FALSE)+VLOOKUP(B143,'[1]TERMELŐ_11.30.'!$A:$AR,40,FALSE)+VLOOKUP(B143,'[1]TERMELŐ_11.30.'!$A:$AR,41,FALSE)+VLOOKUP(B143,'[1]TERMELŐ_11.30.'!$A:$AR,42,FALSE)+VLOOKUP(B143,'[1]TERMELŐ_11.30.'!$A:$AR,43,FALSE)+VLOOKUP(B143,'[1]TERMELŐ_11.30.'!$A:$AR,44,FALSE)</f>
        <v>0</v>
      </c>
      <c r="V143" s="14" t="str">
        <f>+IF(VLOOKUP(B143,'[1]TERMELŐ_11.30.'!A:AS,45,FALSE)="","",VLOOKUP(B143,'[1]TERMELŐ_11.30.'!A:AS,45,FALSE))</f>
        <v/>
      </c>
      <c r="W143" s="14" t="str">
        <f>IF(VLOOKUP(B143,'[1]TERMELŐ_11.30.'!A:AJ,36,FALSE)="","",VLOOKUP(B143,'[1]TERMELŐ_11.30.'!A:AJ,36,FALSE))</f>
        <v/>
      </c>
      <c r="X143" s="10"/>
      <c r="Y143" s="13">
        <f>+VLOOKUP(B143,'[1]TERMELŐ_11.30.'!$A:$BH,53,FALSE)</f>
        <v>0</v>
      </c>
      <c r="Z143" s="13">
        <f>+VLOOKUP(B143,'[1]TERMELŐ_11.30.'!$A:$BH,54,FALSE)+VLOOKUP(B143,'[1]TERMELŐ_11.30.'!$A:$BH,55,FALSE)+VLOOKUP(B143,'[1]TERMELŐ_11.30.'!$A:$BH,56,FALSE)+VLOOKUP(B143,'[1]TERMELŐ_11.30.'!$A:$BH,57,FALSE)+VLOOKUP(B143,'[1]TERMELŐ_11.30.'!$A:$BH,58,FALSE)+VLOOKUP(B143,'[1]TERMELŐ_11.30.'!$A:$BH,59,FALSE)+VLOOKUP(B143,'[1]TERMELŐ_11.30.'!$A:$BH,60,FALSE)</f>
        <v>0</v>
      </c>
      <c r="AA143" s="14" t="str">
        <f>IF(VLOOKUP(B143,'[1]TERMELŐ_11.30.'!A:AZ,51,FALSE)="","",VLOOKUP(B143,'[1]TERMELŐ_11.30.'!A:AZ,51,FALSE))</f>
        <v/>
      </c>
      <c r="AB143" s="14" t="str">
        <f>IF(VLOOKUP(B143,'[1]TERMELŐ_11.30.'!A:AZ,52,FALSE)="","",VLOOKUP(B143,'[1]TERMELŐ_11.30.'!A:AZ,52,FALSE))</f>
        <v/>
      </c>
    </row>
    <row r="144" spans="1:28" x14ac:dyDescent="0.3">
      <c r="A144" s="10" t="str">
        <f>VLOOKUP(VLOOKUP(B144,'[1]TERMELŐ_11.30.'!A:F,6,FALSE),'[1]publikáció segéd tábla'!$A$1:$B$7,2,FALSE)</f>
        <v xml:space="preserve">OPUS TITÁSZ Zrt. </v>
      </c>
      <c r="B144" s="10" t="s">
        <v>110</v>
      </c>
      <c r="C144" s="11">
        <f>+SUMIFS('[1]TERMELŐ_11.30.'!$H:$H,'[1]TERMELŐ_11.30.'!$A:$A,[1]publikáció!$B144,'[1]TERMELŐ_11.30.'!$L:$L,[1]publikáció!C$4)</f>
        <v>0</v>
      </c>
      <c r="D144" s="11">
        <f>+SUMIFS('[1]TERMELŐ_11.30.'!$H:$H,'[1]TERMELŐ_11.30.'!$A:$A,[1]publikáció!$B144,'[1]TERMELŐ_11.30.'!$L:$L,[1]publikáció!D$4)</f>
        <v>0</v>
      </c>
      <c r="E144" s="11">
        <f>+SUMIFS('[1]TERMELŐ_11.30.'!$H:$H,'[1]TERMELŐ_11.30.'!$A:$A,[1]publikáció!$B144,'[1]TERMELŐ_11.30.'!$L:$L,[1]publikáció!E$4)</f>
        <v>5</v>
      </c>
      <c r="F144" s="11">
        <f>+SUMIFS('[1]TERMELŐ_11.30.'!$H:$H,'[1]TERMELŐ_11.30.'!$A:$A,[1]publikáció!$B144,'[1]TERMELŐ_11.30.'!$L:$L,[1]publikáció!F$4)</f>
        <v>0</v>
      </c>
      <c r="G144" s="11">
        <f>+SUMIFS('[1]TERMELŐ_11.30.'!$H:$H,'[1]TERMELŐ_11.30.'!$A:$A,[1]publikáció!$B144,'[1]TERMELŐ_11.30.'!$L:$L,[1]publikáció!G$4)</f>
        <v>0</v>
      </c>
      <c r="H144" s="11">
        <f>+SUMIFS('[1]TERMELŐ_11.30.'!$H:$H,'[1]TERMELŐ_11.30.'!$A:$A,[1]publikáció!$B144,'[1]TERMELŐ_11.30.'!$L:$L,[1]publikáció!H$4)</f>
        <v>0</v>
      </c>
      <c r="I144" s="11">
        <f>+SUMIFS('[1]TERMELŐ_11.30.'!$H:$H,'[1]TERMELŐ_11.30.'!$A:$A,[1]publikáció!$B144,'[1]TERMELŐ_11.30.'!$L:$L,[1]publikáció!I$4)</f>
        <v>0</v>
      </c>
      <c r="J144" s="11">
        <f>+SUMIFS('[1]TERMELŐ_11.30.'!$H:$H,'[1]TERMELŐ_11.30.'!$A:$A,[1]publikáció!$B144,'[1]TERMELŐ_11.30.'!$L:$L,[1]publikáció!J$4)</f>
        <v>0</v>
      </c>
      <c r="K144" s="11" t="str">
        <f>+IF(VLOOKUP(B144,'[1]TERMELŐ_11.30.'!A:U,21,FALSE)="igen","Technológia módosítás",IF(VLOOKUP(B144,'[1]TERMELŐ_11.30.'!A:U,20,FALSE)&lt;&gt;"nem","Ismétlő","Új igény"))</f>
        <v>Új igény</v>
      </c>
      <c r="L144" s="12">
        <f>+_xlfn.MAXIFS('[1]TERMELŐ_11.30.'!$P:$P,'[1]TERMELŐ_11.30.'!$A:$A,[1]publikáció!$B144)</f>
        <v>5</v>
      </c>
      <c r="M144" s="12">
        <f>+_xlfn.MAXIFS('[1]TERMELŐ_11.30.'!$Q:$Q,'[1]TERMELŐ_11.30.'!$A:$A,[1]publikáció!$B144)</f>
        <v>5</v>
      </c>
      <c r="N144" s="10" t="str">
        <f>+IF(VLOOKUP(B144,'[1]TERMELŐ_11.30.'!A:G,7,FALSE)="","",VLOOKUP(B144,'[1]TERMELŐ_11.30.'!A:G,7,FALSE))</f>
        <v>Tiszafüred (új)</v>
      </c>
      <c r="O144" s="10">
        <f>+VLOOKUP(B144,'[1]TERMELŐ_11.30.'!A:I,9,FALSE)</f>
        <v>132</v>
      </c>
      <c r="P144" s="10" t="str">
        <f>+IF(OR(VLOOKUP(B144,'[1]TERMELŐ_11.30.'!A:D,4,FALSE)="elutasított",(VLOOKUP(B144,'[1]TERMELŐ_11.30.'!A:D,4,FALSE)="kiesett")),"igen","nem")</f>
        <v>igen</v>
      </c>
      <c r="Q144" s="10" t="str">
        <f>+_xlfn.IFNA(VLOOKUP(IF(VLOOKUP(B144,'[1]TERMELŐ_11.30.'!A:BQ,69,FALSE)="","",VLOOKUP(B144,'[1]TERMELŐ_11.30.'!A:BQ,69,FALSE)),'[1]publikáció segéd tábla'!$D$1:$E$16,2,FALSE),"")</f>
        <v>54/2024 kormány rendelet</v>
      </c>
      <c r="R144" s="10" t="str">
        <f>IF(VLOOKUP(B144,'[1]TERMELŐ_11.30.'!A:AT,46,FALSE)="","",VLOOKUP(B144,'[1]TERMELŐ_11.30.'!A:AT,46,FALSE))</f>
        <v/>
      </c>
      <c r="S144" s="10"/>
      <c r="T144" s="13">
        <f>+VLOOKUP(B144,'[1]TERMELŐ_11.30.'!$A:$AR,37,FALSE)</f>
        <v>0</v>
      </c>
      <c r="U144" s="13">
        <f>+VLOOKUP(B144,'[1]TERMELŐ_11.30.'!$A:$AR,38,FALSE)+VLOOKUP(B144,'[1]TERMELŐ_11.30.'!$A:$AR,39,FALSE)+VLOOKUP(B144,'[1]TERMELŐ_11.30.'!$A:$AR,40,FALSE)+VLOOKUP(B144,'[1]TERMELŐ_11.30.'!$A:$AR,41,FALSE)+VLOOKUP(B144,'[1]TERMELŐ_11.30.'!$A:$AR,42,FALSE)+VLOOKUP(B144,'[1]TERMELŐ_11.30.'!$A:$AR,43,FALSE)+VLOOKUP(B144,'[1]TERMELŐ_11.30.'!$A:$AR,44,FALSE)</f>
        <v>0</v>
      </c>
      <c r="V144" s="14" t="str">
        <f>+IF(VLOOKUP(B144,'[1]TERMELŐ_11.30.'!A:AS,45,FALSE)="","",VLOOKUP(B144,'[1]TERMELŐ_11.30.'!A:AS,45,FALSE))</f>
        <v/>
      </c>
      <c r="W144" s="14" t="str">
        <f>IF(VLOOKUP(B144,'[1]TERMELŐ_11.30.'!A:AJ,36,FALSE)="","",VLOOKUP(B144,'[1]TERMELŐ_11.30.'!A:AJ,36,FALSE))</f>
        <v/>
      </c>
      <c r="X144" s="10"/>
      <c r="Y144" s="13">
        <f>+VLOOKUP(B144,'[1]TERMELŐ_11.30.'!$A:$BH,53,FALSE)</f>
        <v>0</v>
      </c>
      <c r="Z144" s="13">
        <f>+VLOOKUP(B144,'[1]TERMELŐ_11.30.'!$A:$BH,54,FALSE)+VLOOKUP(B144,'[1]TERMELŐ_11.30.'!$A:$BH,55,FALSE)+VLOOKUP(B144,'[1]TERMELŐ_11.30.'!$A:$BH,56,FALSE)+VLOOKUP(B144,'[1]TERMELŐ_11.30.'!$A:$BH,57,FALSE)+VLOOKUP(B144,'[1]TERMELŐ_11.30.'!$A:$BH,58,FALSE)+VLOOKUP(B144,'[1]TERMELŐ_11.30.'!$A:$BH,59,FALSE)+VLOOKUP(B144,'[1]TERMELŐ_11.30.'!$A:$BH,60,FALSE)</f>
        <v>0</v>
      </c>
      <c r="AA144" s="14" t="str">
        <f>IF(VLOOKUP(B144,'[1]TERMELŐ_11.30.'!A:AZ,51,FALSE)="","",VLOOKUP(B144,'[1]TERMELŐ_11.30.'!A:AZ,51,FALSE))</f>
        <v/>
      </c>
      <c r="AB144" s="14" t="str">
        <f>IF(VLOOKUP(B144,'[1]TERMELŐ_11.30.'!A:AZ,52,FALSE)="","",VLOOKUP(B144,'[1]TERMELŐ_11.30.'!A:AZ,52,FALSE))</f>
        <v/>
      </c>
    </row>
    <row r="145" spans="1:28" x14ac:dyDescent="0.3">
      <c r="A145" s="10" t="str">
        <f>VLOOKUP(VLOOKUP(B145,'[1]TERMELŐ_11.30.'!A:F,6,FALSE),'[1]publikáció segéd tábla'!$A$1:$B$7,2,FALSE)</f>
        <v xml:space="preserve">OPUS TITÁSZ Zrt. </v>
      </c>
      <c r="B145" s="10" t="s">
        <v>111</v>
      </c>
      <c r="C145" s="11">
        <f>+SUMIFS('[1]TERMELŐ_11.30.'!$H:$H,'[1]TERMELŐ_11.30.'!$A:$A,[1]publikáció!$B145,'[1]TERMELŐ_11.30.'!$L:$L,[1]publikáció!C$4)</f>
        <v>0</v>
      </c>
      <c r="D145" s="11">
        <f>+SUMIFS('[1]TERMELŐ_11.30.'!$H:$H,'[1]TERMELŐ_11.30.'!$A:$A,[1]publikáció!$B145,'[1]TERMELŐ_11.30.'!$L:$L,[1]publikáció!D$4)</f>
        <v>0</v>
      </c>
      <c r="E145" s="11">
        <f>+SUMIFS('[1]TERMELŐ_11.30.'!$H:$H,'[1]TERMELŐ_11.30.'!$A:$A,[1]publikáció!$B145,'[1]TERMELŐ_11.30.'!$L:$L,[1]publikáció!E$4)</f>
        <v>17.5</v>
      </c>
      <c r="F145" s="11">
        <f>+SUMIFS('[1]TERMELŐ_11.30.'!$H:$H,'[1]TERMELŐ_11.30.'!$A:$A,[1]publikáció!$B145,'[1]TERMELŐ_11.30.'!$L:$L,[1]publikáció!F$4)</f>
        <v>0</v>
      </c>
      <c r="G145" s="11">
        <f>+SUMIFS('[1]TERMELŐ_11.30.'!$H:$H,'[1]TERMELŐ_11.30.'!$A:$A,[1]publikáció!$B145,'[1]TERMELŐ_11.30.'!$L:$L,[1]publikáció!G$4)</f>
        <v>0</v>
      </c>
      <c r="H145" s="11">
        <f>+SUMIFS('[1]TERMELŐ_11.30.'!$H:$H,'[1]TERMELŐ_11.30.'!$A:$A,[1]publikáció!$B145,'[1]TERMELŐ_11.30.'!$L:$L,[1]publikáció!H$4)</f>
        <v>0</v>
      </c>
      <c r="I145" s="11">
        <f>+SUMIFS('[1]TERMELŐ_11.30.'!$H:$H,'[1]TERMELŐ_11.30.'!$A:$A,[1]publikáció!$B145,'[1]TERMELŐ_11.30.'!$L:$L,[1]publikáció!I$4)</f>
        <v>0</v>
      </c>
      <c r="J145" s="11">
        <f>+SUMIFS('[1]TERMELŐ_11.30.'!$H:$H,'[1]TERMELŐ_11.30.'!$A:$A,[1]publikáció!$B145,'[1]TERMELŐ_11.30.'!$L:$L,[1]publikáció!J$4)</f>
        <v>0</v>
      </c>
      <c r="K145" s="11" t="str">
        <f>+IF(VLOOKUP(B145,'[1]TERMELŐ_11.30.'!A:U,21,FALSE)="igen","Technológia módosítás",IF(VLOOKUP(B145,'[1]TERMELŐ_11.30.'!A:U,20,FALSE)&lt;&gt;"nem","Ismétlő","Új igény"))</f>
        <v>Technológia módosítás</v>
      </c>
      <c r="L145" s="12">
        <f>+_xlfn.MAXIFS('[1]TERMELŐ_11.30.'!$P:$P,'[1]TERMELŐ_11.30.'!$A:$A,[1]publikáció!$B145)</f>
        <v>0</v>
      </c>
      <c r="M145" s="12">
        <f>+_xlfn.MAXIFS('[1]TERMELŐ_11.30.'!$Q:$Q,'[1]TERMELŐ_11.30.'!$A:$A,[1]publikáció!$B145)</f>
        <v>17.5</v>
      </c>
      <c r="N145" s="10" t="str">
        <f>+IF(VLOOKUP(B145,'[1]TERMELŐ_11.30.'!A:G,7,FALSE)="","",VLOOKUP(B145,'[1]TERMELŐ_11.30.'!A:G,7,FALSE))</f>
        <v>NYIP - NYIK felhasítása</v>
      </c>
      <c r="O145" s="10">
        <f>+VLOOKUP(B145,'[1]TERMELŐ_11.30.'!A:I,9,FALSE)</f>
        <v>132</v>
      </c>
      <c r="P145" s="10" t="str">
        <f>+IF(OR(VLOOKUP(B145,'[1]TERMELŐ_11.30.'!A:D,4,FALSE)="elutasított",(VLOOKUP(B145,'[1]TERMELŐ_11.30.'!A:D,4,FALSE)="kiesett")),"igen","nem")</f>
        <v>nem</v>
      </c>
      <c r="Q145" s="10" t="str">
        <f>+_xlfn.IFNA(VLOOKUP(IF(VLOOKUP(B145,'[1]TERMELŐ_11.30.'!A:BQ,69,FALSE)="","",VLOOKUP(B145,'[1]TERMELŐ_11.30.'!A:BQ,69,FALSE)),'[1]publikáció segéd tábla'!$D$1:$E$16,2,FALSE),"")</f>
        <v/>
      </c>
      <c r="R145" s="10" t="str">
        <f>IF(VLOOKUP(B145,'[1]TERMELŐ_11.30.'!A:AT,46,FALSE)="","",VLOOKUP(B145,'[1]TERMELŐ_11.30.'!A:AT,46,FALSE))</f>
        <v>nem</v>
      </c>
      <c r="S145" s="10"/>
      <c r="T145" s="13">
        <f>+VLOOKUP(B145,'[1]TERMELŐ_11.30.'!$A:$AR,37,FALSE)</f>
        <v>0</v>
      </c>
      <c r="U145" s="13">
        <f>+VLOOKUP(B145,'[1]TERMELŐ_11.30.'!$A:$AR,38,FALSE)+VLOOKUP(B145,'[1]TERMELŐ_11.30.'!$A:$AR,39,FALSE)+VLOOKUP(B145,'[1]TERMELŐ_11.30.'!$A:$AR,40,FALSE)+VLOOKUP(B145,'[1]TERMELŐ_11.30.'!$A:$AR,41,FALSE)+VLOOKUP(B145,'[1]TERMELŐ_11.30.'!$A:$AR,42,FALSE)+VLOOKUP(B145,'[1]TERMELŐ_11.30.'!$A:$AR,43,FALSE)+VLOOKUP(B145,'[1]TERMELŐ_11.30.'!$A:$AR,44,FALSE)</f>
        <v>251.88642413793499</v>
      </c>
      <c r="V145" s="14">
        <f>+IF(VLOOKUP(B145,'[1]TERMELŐ_11.30.'!A:AS,45,FALSE)="","",VLOOKUP(B145,'[1]TERMELŐ_11.30.'!A:AS,45,FALSE))</f>
        <v>47118</v>
      </c>
      <c r="W145" s="14">
        <f>IF(VLOOKUP(B145,'[1]TERMELŐ_11.30.'!A:AJ,36,FALSE)="","",VLOOKUP(B145,'[1]TERMELŐ_11.30.'!A:AJ,36,FALSE))</f>
        <v>47118</v>
      </c>
      <c r="X145" s="10"/>
      <c r="Y145" s="13">
        <f>+VLOOKUP(B145,'[1]TERMELŐ_11.30.'!$A:$BH,53,FALSE)</f>
        <v>0</v>
      </c>
      <c r="Z145" s="13">
        <f>+VLOOKUP(B145,'[1]TERMELŐ_11.30.'!$A:$BH,54,FALSE)+VLOOKUP(B145,'[1]TERMELŐ_11.30.'!$A:$BH,55,FALSE)+VLOOKUP(B145,'[1]TERMELŐ_11.30.'!$A:$BH,56,FALSE)+VLOOKUP(B145,'[1]TERMELŐ_11.30.'!$A:$BH,57,FALSE)+VLOOKUP(B145,'[1]TERMELŐ_11.30.'!$A:$BH,58,FALSE)+VLOOKUP(B145,'[1]TERMELŐ_11.30.'!$A:$BH,59,FALSE)+VLOOKUP(B145,'[1]TERMELŐ_11.30.'!$A:$BH,60,FALSE)</f>
        <v>0</v>
      </c>
      <c r="AA145" s="14" t="str">
        <f>IF(VLOOKUP(B145,'[1]TERMELŐ_11.30.'!A:AZ,51,FALSE)="","",VLOOKUP(B145,'[1]TERMELŐ_11.30.'!A:AZ,51,FALSE))</f>
        <v/>
      </c>
      <c r="AB145" s="14" t="str">
        <f>IF(VLOOKUP(B145,'[1]TERMELŐ_11.30.'!A:AZ,52,FALSE)="","",VLOOKUP(B145,'[1]TERMELŐ_11.30.'!A:AZ,52,FALSE))</f>
        <v/>
      </c>
    </row>
    <row r="146" spans="1:28" x14ac:dyDescent="0.3">
      <c r="A146" s="10" t="str">
        <f>VLOOKUP(VLOOKUP(B146,'[1]TERMELŐ_11.30.'!A:F,6,FALSE),'[1]publikáció segéd tábla'!$A$1:$B$7,2,FALSE)</f>
        <v xml:space="preserve">OPUS TITÁSZ Zrt. </v>
      </c>
      <c r="B146" s="10" t="s">
        <v>112</v>
      </c>
      <c r="C146" s="11">
        <f>+SUMIFS('[1]TERMELŐ_11.30.'!$H:$H,'[1]TERMELŐ_11.30.'!$A:$A,[1]publikáció!$B146,'[1]TERMELŐ_11.30.'!$L:$L,[1]publikáció!C$4)</f>
        <v>0.99</v>
      </c>
      <c r="D146" s="11">
        <f>+SUMIFS('[1]TERMELŐ_11.30.'!$H:$H,'[1]TERMELŐ_11.30.'!$A:$A,[1]publikáció!$B146,'[1]TERMELŐ_11.30.'!$L:$L,[1]publikáció!D$4)</f>
        <v>0</v>
      </c>
      <c r="E146" s="11">
        <f>+SUMIFS('[1]TERMELŐ_11.30.'!$H:$H,'[1]TERMELŐ_11.30.'!$A:$A,[1]publikáció!$B146,'[1]TERMELŐ_11.30.'!$L:$L,[1]publikáció!E$4)</f>
        <v>0.5</v>
      </c>
      <c r="F146" s="11">
        <f>+SUMIFS('[1]TERMELŐ_11.30.'!$H:$H,'[1]TERMELŐ_11.30.'!$A:$A,[1]publikáció!$B146,'[1]TERMELŐ_11.30.'!$L:$L,[1]publikáció!F$4)</f>
        <v>0</v>
      </c>
      <c r="G146" s="11">
        <f>+SUMIFS('[1]TERMELŐ_11.30.'!$H:$H,'[1]TERMELŐ_11.30.'!$A:$A,[1]publikáció!$B146,'[1]TERMELŐ_11.30.'!$L:$L,[1]publikáció!G$4)</f>
        <v>0</v>
      </c>
      <c r="H146" s="11">
        <f>+SUMIFS('[1]TERMELŐ_11.30.'!$H:$H,'[1]TERMELŐ_11.30.'!$A:$A,[1]publikáció!$B146,'[1]TERMELŐ_11.30.'!$L:$L,[1]publikáció!H$4)</f>
        <v>0</v>
      </c>
      <c r="I146" s="11">
        <f>+SUMIFS('[1]TERMELŐ_11.30.'!$H:$H,'[1]TERMELŐ_11.30.'!$A:$A,[1]publikáció!$B146,'[1]TERMELŐ_11.30.'!$L:$L,[1]publikáció!I$4)</f>
        <v>0</v>
      </c>
      <c r="J146" s="11">
        <f>+SUMIFS('[1]TERMELŐ_11.30.'!$H:$H,'[1]TERMELŐ_11.30.'!$A:$A,[1]publikáció!$B146,'[1]TERMELŐ_11.30.'!$L:$L,[1]publikáció!J$4)</f>
        <v>0</v>
      </c>
      <c r="K146" s="11" t="str">
        <f>+IF(VLOOKUP(B146,'[1]TERMELŐ_11.30.'!A:U,21,FALSE)="igen","Technológia módosítás",IF(VLOOKUP(B146,'[1]TERMELŐ_11.30.'!A:U,20,FALSE)&lt;&gt;"nem","Ismétlő","Új igény"))</f>
        <v>Új igény</v>
      </c>
      <c r="L146" s="12">
        <f>+_xlfn.MAXIFS('[1]TERMELŐ_11.30.'!$P:$P,'[1]TERMELŐ_11.30.'!$A:$A,[1]publikáció!$B146)</f>
        <v>0.99</v>
      </c>
      <c r="M146" s="12">
        <f>+_xlfn.MAXIFS('[1]TERMELŐ_11.30.'!$Q:$Q,'[1]TERMELŐ_11.30.'!$A:$A,[1]publikáció!$B146)</f>
        <v>0.5</v>
      </c>
      <c r="N146" s="10" t="str">
        <f>+IF(VLOOKUP(B146,'[1]TERMELŐ_11.30.'!A:G,7,FALSE)="","",VLOOKUP(B146,'[1]TERMELŐ_11.30.'!A:G,7,FALSE))</f>
        <v>Ibrány</v>
      </c>
      <c r="O146" s="10">
        <f>+VLOOKUP(B146,'[1]TERMELŐ_11.30.'!A:I,9,FALSE)</f>
        <v>22</v>
      </c>
      <c r="P146" s="10" t="str">
        <f>+IF(OR(VLOOKUP(B146,'[1]TERMELŐ_11.30.'!A:D,4,FALSE)="elutasított",(VLOOKUP(B146,'[1]TERMELŐ_11.30.'!A:D,4,FALSE)="kiesett")),"igen","nem")</f>
        <v>igen</v>
      </c>
      <c r="Q146" s="10" t="str">
        <f>+_xlfn.IFNA(VLOOKUP(IF(VLOOKUP(B146,'[1]TERMELŐ_11.30.'!A:BQ,69,FALSE)="","",VLOOKUP(B146,'[1]TERMELŐ_11.30.'!A:BQ,69,FALSE)),'[1]publikáció segéd tábla'!$D$1:$E$16,2,FALSE),"")</f>
        <v>54/2024 kormány rendelet</v>
      </c>
      <c r="R146" s="10" t="str">
        <f>IF(VLOOKUP(B146,'[1]TERMELŐ_11.30.'!A:AT,46,FALSE)="","",VLOOKUP(B146,'[1]TERMELŐ_11.30.'!A:AT,46,FALSE))</f>
        <v/>
      </c>
      <c r="S146" s="10"/>
      <c r="T146" s="13">
        <f>+VLOOKUP(B146,'[1]TERMELŐ_11.30.'!$A:$AR,37,FALSE)</f>
        <v>0</v>
      </c>
      <c r="U146" s="13">
        <f>+VLOOKUP(B146,'[1]TERMELŐ_11.30.'!$A:$AR,38,FALSE)+VLOOKUP(B146,'[1]TERMELŐ_11.30.'!$A:$AR,39,FALSE)+VLOOKUP(B146,'[1]TERMELŐ_11.30.'!$A:$AR,40,FALSE)+VLOOKUP(B146,'[1]TERMELŐ_11.30.'!$A:$AR,41,FALSE)+VLOOKUP(B146,'[1]TERMELŐ_11.30.'!$A:$AR,42,FALSE)+VLOOKUP(B146,'[1]TERMELŐ_11.30.'!$A:$AR,43,FALSE)+VLOOKUP(B146,'[1]TERMELŐ_11.30.'!$A:$AR,44,FALSE)</f>
        <v>0</v>
      </c>
      <c r="V146" s="14" t="str">
        <f>+IF(VLOOKUP(B146,'[1]TERMELŐ_11.30.'!A:AS,45,FALSE)="","",VLOOKUP(B146,'[1]TERMELŐ_11.30.'!A:AS,45,FALSE))</f>
        <v/>
      </c>
      <c r="W146" s="14" t="str">
        <f>IF(VLOOKUP(B146,'[1]TERMELŐ_11.30.'!A:AJ,36,FALSE)="","",VLOOKUP(B146,'[1]TERMELŐ_11.30.'!A:AJ,36,FALSE))</f>
        <v/>
      </c>
      <c r="X146" s="10"/>
      <c r="Y146" s="13">
        <f>+VLOOKUP(B146,'[1]TERMELŐ_11.30.'!$A:$BH,53,FALSE)</f>
        <v>0</v>
      </c>
      <c r="Z146" s="13">
        <f>+VLOOKUP(B146,'[1]TERMELŐ_11.30.'!$A:$BH,54,FALSE)+VLOOKUP(B146,'[1]TERMELŐ_11.30.'!$A:$BH,55,FALSE)+VLOOKUP(B146,'[1]TERMELŐ_11.30.'!$A:$BH,56,FALSE)+VLOOKUP(B146,'[1]TERMELŐ_11.30.'!$A:$BH,57,FALSE)+VLOOKUP(B146,'[1]TERMELŐ_11.30.'!$A:$BH,58,FALSE)+VLOOKUP(B146,'[1]TERMELŐ_11.30.'!$A:$BH,59,FALSE)+VLOOKUP(B146,'[1]TERMELŐ_11.30.'!$A:$BH,60,FALSE)</f>
        <v>0</v>
      </c>
      <c r="AA146" s="14" t="str">
        <f>IF(VLOOKUP(B146,'[1]TERMELŐ_11.30.'!A:AZ,51,FALSE)="","",VLOOKUP(B146,'[1]TERMELŐ_11.30.'!A:AZ,51,FALSE))</f>
        <v/>
      </c>
      <c r="AB146" s="14" t="str">
        <f>IF(VLOOKUP(B146,'[1]TERMELŐ_11.30.'!A:AZ,52,FALSE)="","",VLOOKUP(B146,'[1]TERMELŐ_11.30.'!A:AZ,52,FALSE))</f>
        <v/>
      </c>
    </row>
    <row r="147" spans="1:28" x14ac:dyDescent="0.3">
      <c r="A147" s="10" t="str">
        <f>VLOOKUP(VLOOKUP(B147,'[1]TERMELŐ_11.30.'!A:F,6,FALSE),'[1]publikáció segéd tábla'!$A$1:$B$7,2,FALSE)</f>
        <v xml:space="preserve">OPUS TITÁSZ Zrt. </v>
      </c>
      <c r="B147" s="10" t="s">
        <v>113</v>
      </c>
      <c r="C147" s="11">
        <f>+SUMIFS('[1]TERMELŐ_11.30.'!$H:$H,'[1]TERMELŐ_11.30.'!$A:$A,[1]publikáció!$B147,'[1]TERMELŐ_11.30.'!$L:$L,[1]publikáció!C$4)</f>
        <v>0.4985</v>
      </c>
      <c r="D147" s="11">
        <f>+SUMIFS('[1]TERMELŐ_11.30.'!$H:$H,'[1]TERMELŐ_11.30.'!$A:$A,[1]publikáció!$B147,'[1]TERMELŐ_11.30.'!$L:$L,[1]publikáció!D$4)</f>
        <v>0</v>
      </c>
      <c r="E147" s="11">
        <f>+SUMIFS('[1]TERMELŐ_11.30.'!$H:$H,'[1]TERMELŐ_11.30.'!$A:$A,[1]publikáció!$B147,'[1]TERMELŐ_11.30.'!$L:$L,[1]publikáció!E$4)</f>
        <v>0</v>
      </c>
      <c r="F147" s="11">
        <f>+SUMIFS('[1]TERMELŐ_11.30.'!$H:$H,'[1]TERMELŐ_11.30.'!$A:$A,[1]publikáció!$B147,'[1]TERMELŐ_11.30.'!$L:$L,[1]publikáció!F$4)</f>
        <v>0</v>
      </c>
      <c r="G147" s="11">
        <f>+SUMIFS('[1]TERMELŐ_11.30.'!$H:$H,'[1]TERMELŐ_11.30.'!$A:$A,[1]publikáció!$B147,'[1]TERMELŐ_11.30.'!$L:$L,[1]publikáció!G$4)</f>
        <v>0</v>
      </c>
      <c r="H147" s="11">
        <f>+SUMIFS('[1]TERMELŐ_11.30.'!$H:$H,'[1]TERMELŐ_11.30.'!$A:$A,[1]publikáció!$B147,'[1]TERMELŐ_11.30.'!$L:$L,[1]publikáció!H$4)</f>
        <v>0</v>
      </c>
      <c r="I147" s="11">
        <f>+SUMIFS('[1]TERMELŐ_11.30.'!$H:$H,'[1]TERMELŐ_11.30.'!$A:$A,[1]publikáció!$B147,'[1]TERMELŐ_11.30.'!$L:$L,[1]publikáció!I$4)</f>
        <v>0</v>
      </c>
      <c r="J147" s="11">
        <f>+SUMIFS('[1]TERMELŐ_11.30.'!$H:$H,'[1]TERMELŐ_11.30.'!$A:$A,[1]publikáció!$B147,'[1]TERMELŐ_11.30.'!$L:$L,[1]publikáció!J$4)</f>
        <v>0</v>
      </c>
      <c r="K147" s="11" t="str">
        <f>+IF(VLOOKUP(B147,'[1]TERMELŐ_11.30.'!A:U,21,FALSE)="igen","Technológia módosítás",IF(VLOOKUP(B147,'[1]TERMELŐ_11.30.'!A:U,20,FALSE)&lt;&gt;"nem","Ismétlő","Új igény"))</f>
        <v>Ismétlő</v>
      </c>
      <c r="L147" s="12">
        <f>+_xlfn.MAXIFS('[1]TERMELŐ_11.30.'!$P:$P,'[1]TERMELŐ_11.30.'!$A:$A,[1]publikáció!$B147)</f>
        <v>0.4985</v>
      </c>
      <c r="M147" s="12">
        <f>+_xlfn.MAXIFS('[1]TERMELŐ_11.30.'!$Q:$Q,'[1]TERMELŐ_11.30.'!$A:$A,[1]publikáció!$B147)</f>
        <v>0</v>
      </c>
      <c r="N147" s="10" t="str">
        <f>+IF(VLOOKUP(B147,'[1]TERMELŐ_11.30.'!A:G,7,FALSE)="","",VLOOKUP(B147,'[1]TERMELŐ_11.30.'!A:G,7,FALSE))</f>
        <v>Ibrány</v>
      </c>
      <c r="O147" s="10">
        <f>+VLOOKUP(B147,'[1]TERMELŐ_11.30.'!A:I,9,FALSE)</f>
        <v>22</v>
      </c>
      <c r="P147" s="10" t="str">
        <f>+IF(OR(VLOOKUP(B147,'[1]TERMELŐ_11.30.'!A:D,4,FALSE)="elutasított",(VLOOKUP(B147,'[1]TERMELŐ_11.30.'!A:D,4,FALSE)="kiesett")),"igen","nem")</f>
        <v>nem</v>
      </c>
      <c r="Q147" s="10" t="str">
        <f>+_xlfn.IFNA(VLOOKUP(IF(VLOOKUP(B147,'[1]TERMELŐ_11.30.'!A:BQ,69,FALSE)="","",VLOOKUP(B147,'[1]TERMELŐ_11.30.'!A:BQ,69,FALSE)),'[1]publikáció segéd tábla'!$D$1:$E$16,2,FALSE),"")</f>
        <v/>
      </c>
      <c r="R147" s="10" t="str">
        <f>IF(VLOOKUP(B147,'[1]TERMELŐ_11.30.'!A:AT,46,FALSE)="","",VLOOKUP(B147,'[1]TERMELŐ_11.30.'!A:AT,46,FALSE))</f>
        <v>igen</v>
      </c>
      <c r="S147" s="10"/>
      <c r="T147" s="13">
        <f>+VLOOKUP(B147,'[1]TERMELŐ_11.30.'!$A:$AR,37,FALSE)</f>
        <v>17.399999999999999</v>
      </c>
      <c r="U147" s="13">
        <f>+VLOOKUP(B147,'[1]TERMELŐ_11.30.'!$A:$AR,38,FALSE)+VLOOKUP(B147,'[1]TERMELŐ_11.30.'!$A:$AR,39,FALSE)+VLOOKUP(B147,'[1]TERMELŐ_11.30.'!$A:$AR,40,FALSE)+VLOOKUP(B147,'[1]TERMELŐ_11.30.'!$A:$AR,41,FALSE)+VLOOKUP(B147,'[1]TERMELŐ_11.30.'!$A:$AR,42,FALSE)+VLOOKUP(B147,'[1]TERMELŐ_11.30.'!$A:$AR,43,FALSE)+VLOOKUP(B147,'[1]TERMELŐ_11.30.'!$A:$AR,44,FALSE)</f>
        <v>0</v>
      </c>
      <c r="V147" s="14">
        <f>+IF(VLOOKUP(B147,'[1]TERMELŐ_11.30.'!A:AS,45,FALSE)="","",VLOOKUP(B147,'[1]TERMELŐ_11.30.'!A:AS,45,FALSE))</f>
        <v>47848</v>
      </c>
      <c r="W147" s="14" t="str">
        <f>IF(VLOOKUP(B147,'[1]TERMELŐ_11.30.'!A:AJ,36,FALSE)="","",VLOOKUP(B147,'[1]TERMELŐ_11.30.'!A:AJ,36,FALSE))</f>
        <v/>
      </c>
      <c r="X147" s="10"/>
      <c r="Y147" s="13">
        <f>+VLOOKUP(B147,'[1]TERMELŐ_11.30.'!$A:$BH,53,FALSE)</f>
        <v>17.399999999999999</v>
      </c>
      <c r="Z147" s="13">
        <f>+VLOOKUP(B147,'[1]TERMELŐ_11.30.'!$A:$BH,54,FALSE)+VLOOKUP(B147,'[1]TERMELŐ_11.30.'!$A:$BH,55,FALSE)+VLOOKUP(B147,'[1]TERMELŐ_11.30.'!$A:$BH,56,FALSE)+VLOOKUP(B147,'[1]TERMELŐ_11.30.'!$A:$BH,57,FALSE)+VLOOKUP(B147,'[1]TERMELŐ_11.30.'!$A:$BH,58,FALSE)+VLOOKUP(B147,'[1]TERMELŐ_11.30.'!$A:$BH,59,FALSE)+VLOOKUP(B147,'[1]TERMELŐ_11.30.'!$A:$BH,60,FALSE)</f>
        <v>0</v>
      </c>
      <c r="AA147" s="14">
        <f>IF(VLOOKUP(B147,'[1]TERMELŐ_11.30.'!A:AZ,51,FALSE)="","",VLOOKUP(B147,'[1]TERMELŐ_11.30.'!A:AZ,51,FALSE))</f>
        <v>47848</v>
      </c>
      <c r="AB147" s="14" t="str">
        <f>IF(VLOOKUP(B147,'[1]TERMELŐ_11.30.'!A:AZ,52,FALSE)="","",VLOOKUP(B147,'[1]TERMELŐ_11.30.'!A:AZ,52,FALSE))</f>
        <v>-</v>
      </c>
    </row>
    <row r="148" spans="1:28" x14ac:dyDescent="0.3">
      <c r="A148" s="10" t="str">
        <f>VLOOKUP(VLOOKUP(B148,'[1]TERMELŐ_11.30.'!A:F,6,FALSE),'[1]publikáció segéd tábla'!$A$1:$B$7,2,FALSE)</f>
        <v xml:space="preserve">OPUS TITÁSZ Zrt. </v>
      </c>
      <c r="B148" s="10" t="s">
        <v>114</v>
      </c>
      <c r="C148" s="11">
        <f>+SUMIFS('[1]TERMELŐ_11.30.'!$H:$H,'[1]TERMELŐ_11.30.'!$A:$A,[1]publikáció!$B148,'[1]TERMELŐ_11.30.'!$L:$L,[1]publikáció!C$4)</f>
        <v>46.4</v>
      </c>
      <c r="D148" s="11">
        <f>+SUMIFS('[1]TERMELŐ_11.30.'!$H:$H,'[1]TERMELŐ_11.30.'!$A:$A,[1]publikáció!$B148,'[1]TERMELŐ_11.30.'!$L:$L,[1]publikáció!D$4)</f>
        <v>0</v>
      </c>
      <c r="E148" s="11">
        <f>+SUMIFS('[1]TERMELŐ_11.30.'!$H:$H,'[1]TERMELŐ_11.30.'!$A:$A,[1]publikáció!$B148,'[1]TERMELŐ_11.30.'!$L:$L,[1]publikáció!E$4)</f>
        <v>0</v>
      </c>
      <c r="F148" s="11">
        <f>+SUMIFS('[1]TERMELŐ_11.30.'!$H:$H,'[1]TERMELŐ_11.30.'!$A:$A,[1]publikáció!$B148,'[1]TERMELŐ_11.30.'!$L:$L,[1]publikáció!F$4)</f>
        <v>0</v>
      </c>
      <c r="G148" s="11">
        <f>+SUMIFS('[1]TERMELŐ_11.30.'!$H:$H,'[1]TERMELŐ_11.30.'!$A:$A,[1]publikáció!$B148,'[1]TERMELŐ_11.30.'!$L:$L,[1]publikáció!G$4)</f>
        <v>0</v>
      </c>
      <c r="H148" s="11">
        <f>+SUMIFS('[1]TERMELŐ_11.30.'!$H:$H,'[1]TERMELŐ_11.30.'!$A:$A,[1]publikáció!$B148,'[1]TERMELŐ_11.30.'!$L:$L,[1]publikáció!H$4)</f>
        <v>0</v>
      </c>
      <c r="I148" s="11">
        <f>+SUMIFS('[1]TERMELŐ_11.30.'!$H:$H,'[1]TERMELŐ_11.30.'!$A:$A,[1]publikáció!$B148,'[1]TERMELŐ_11.30.'!$L:$L,[1]publikáció!I$4)</f>
        <v>0</v>
      </c>
      <c r="J148" s="11">
        <f>+SUMIFS('[1]TERMELŐ_11.30.'!$H:$H,'[1]TERMELŐ_11.30.'!$A:$A,[1]publikáció!$B148,'[1]TERMELŐ_11.30.'!$L:$L,[1]publikáció!J$4)</f>
        <v>0</v>
      </c>
      <c r="K148" s="11" t="str">
        <f>+IF(VLOOKUP(B148,'[1]TERMELŐ_11.30.'!A:U,21,FALSE)="igen","Technológia módosítás",IF(VLOOKUP(B148,'[1]TERMELŐ_11.30.'!A:U,20,FALSE)&lt;&gt;"nem","Ismétlő","Új igény"))</f>
        <v>Új igény</v>
      </c>
      <c r="L148" s="12">
        <f>+_xlfn.MAXIFS('[1]TERMELŐ_11.30.'!$P:$P,'[1]TERMELŐ_11.30.'!$A:$A,[1]publikáció!$B148)</f>
        <v>46.4</v>
      </c>
      <c r="M148" s="12">
        <f>+_xlfn.MAXIFS('[1]TERMELŐ_11.30.'!$Q:$Q,'[1]TERMELŐ_11.30.'!$A:$A,[1]publikáció!$B148)</f>
        <v>0.1</v>
      </c>
      <c r="N148" s="10" t="str">
        <f>+IF(VLOOKUP(B148,'[1]TERMELŐ_11.30.'!A:G,7,FALSE)="","",VLOOKUP(B148,'[1]TERMELŐ_11.30.'!A:G,7,FALSE))</f>
        <v>Létavértes</v>
      </c>
      <c r="O148" s="10">
        <f>+VLOOKUP(B148,'[1]TERMELŐ_11.30.'!A:I,9,FALSE)</f>
        <v>132</v>
      </c>
      <c r="P148" s="10" t="str">
        <f>+IF(OR(VLOOKUP(B148,'[1]TERMELŐ_11.30.'!A:D,4,FALSE)="elutasított",(VLOOKUP(B148,'[1]TERMELŐ_11.30.'!A:D,4,FALSE)="kiesett")),"igen","nem")</f>
        <v>igen</v>
      </c>
      <c r="Q148" s="10" t="str">
        <f>+_xlfn.IFNA(VLOOKUP(IF(VLOOKUP(B148,'[1]TERMELŐ_11.30.'!A:BQ,69,FALSE)="","",VLOOKUP(B148,'[1]TERMELŐ_11.30.'!A:BQ,69,FALSE)),'[1]publikáció segéd tábla'!$D$1:$E$16,2,FALSE),"")</f>
        <v>54/2024 kormány rendelet</v>
      </c>
      <c r="R148" s="10" t="str">
        <f>IF(VLOOKUP(B148,'[1]TERMELŐ_11.30.'!A:AT,46,FALSE)="","",VLOOKUP(B148,'[1]TERMELŐ_11.30.'!A:AT,46,FALSE))</f>
        <v/>
      </c>
      <c r="S148" s="10"/>
      <c r="T148" s="13">
        <f>+VLOOKUP(B148,'[1]TERMELŐ_11.30.'!$A:$AR,37,FALSE)</f>
        <v>0</v>
      </c>
      <c r="U148" s="13">
        <f>+VLOOKUP(B148,'[1]TERMELŐ_11.30.'!$A:$AR,38,FALSE)+VLOOKUP(B148,'[1]TERMELŐ_11.30.'!$A:$AR,39,FALSE)+VLOOKUP(B148,'[1]TERMELŐ_11.30.'!$A:$AR,40,FALSE)+VLOOKUP(B148,'[1]TERMELŐ_11.30.'!$A:$AR,41,FALSE)+VLOOKUP(B148,'[1]TERMELŐ_11.30.'!$A:$AR,42,FALSE)+VLOOKUP(B148,'[1]TERMELŐ_11.30.'!$A:$AR,43,FALSE)+VLOOKUP(B148,'[1]TERMELŐ_11.30.'!$A:$AR,44,FALSE)</f>
        <v>0</v>
      </c>
      <c r="V148" s="14" t="str">
        <f>+IF(VLOOKUP(B148,'[1]TERMELŐ_11.30.'!A:AS,45,FALSE)="","",VLOOKUP(B148,'[1]TERMELŐ_11.30.'!A:AS,45,FALSE))</f>
        <v/>
      </c>
      <c r="W148" s="14" t="str">
        <f>IF(VLOOKUP(B148,'[1]TERMELŐ_11.30.'!A:AJ,36,FALSE)="","",VLOOKUP(B148,'[1]TERMELŐ_11.30.'!A:AJ,36,FALSE))</f>
        <v/>
      </c>
      <c r="X148" s="10"/>
      <c r="Y148" s="13">
        <f>+VLOOKUP(B148,'[1]TERMELŐ_11.30.'!$A:$BH,53,FALSE)</f>
        <v>0</v>
      </c>
      <c r="Z148" s="13">
        <f>+VLOOKUP(B148,'[1]TERMELŐ_11.30.'!$A:$BH,54,FALSE)+VLOOKUP(B148,'[1]TERMELŐ_11.30.'!$A:$BH,55,FALSE)+VLOOKUP(B148,'[1]TERMELŐ_11.30.'!$A:$BH,56,FALSE)+VLOOKUP(B148,'[1]TERMELŐ_11.30.'!$A:$BH,57,FALSE)+VLOOKUP(B148,'[1]TERMELŐ_11.30.'!$A:$BH,58,FALSE)+VLOOKUP(B148,'[1]TERMELŐ_11.30.'!$A:$BH,59,FALSE)+VLOOKUP(B148,'[1]TERMELŐ_11.30.'!$A:$BH,60,FALSE)</f>
        <v>0</v>
      </c>
      <c r="AA148" s="14" t="str">
        <f>IF(VLOOKUP(B148,'[1]TERMELŐ_11.30.'!A:AZ,51,FALSE)="","",VLOOKUP(B148,'[1]TERMELŐ_11.30.'!A:AZ,51,FALSE))</f>
        <v/>
      </c>
      <c r="AB148" s="14" t="str">
        <f>IF(VLOOKUP(B148,'[1]TERMELŐ_11.30.'!A:AZ,52,FALSE)="","",VLOOKUP(B148,'[1]TERMELŐ_11.30.'!A:AZ,52,FALSE))</f>
        <v/>
      </c>
    </row>
    <row r="149" spans="1:28" x14ac:dyDescent="0.3">
      <c r="A149" s="10" t="str">
        <f>VLOOKUP(VLOOKUP(B149,'[1]TERMELŐ_11.30.'!A:F,6,FALSE),'[1]publikáció segéd tábla'!$A$1:$B$7,2,FALSE)</f>
        <v xml:space="preserve">OPUS TITÁSZ Zrt. </v>
      </c>
      <c r="B149" s="10" t="s">
        <v>115</v>
      </c>
      <c r="C149" s="11">
        <f>+SUMIFS('[1]TERMELŐ_11.30.'!$H:$H,'[1]TERMELŐ_11.30.'!$A:$A,[1]publikáció!$B149,'[1]TERMELŐ_11.30.'!$L:$L,[1]publikáció!C$4)</f>
        <v>1</v>
      </c>
      <c r="D149" s="11">
        <f>+SUMIFS('[1]TERMELŐ_11.30.'!$H:$H,'[1]TERMELŐ_11.30.'!$A:$A,[1]publikáció!$B149,'[1]TERMELŐ_11.30.'!$L:$L,[1]publikáció!D$4)</f>
        <v>0</v>
      </c>
      <c r="E149" s="11">
        <f>+SUMIFS('[1]TERMELŐ_11.30.'!$H:$H,'[1]TERMELŐ_11.30.'!$A:$A,[1]publikáció!$B149,'[1]TERMELŐ_11.30.'!$L:$L,[1]publikáció!E$4)</f>
        <v>0.4</v>
      </c>
      <c r="F149" s="11">
        <f>+SUMIFS('[1]TERMELŐ_11.30.'!$H:$H,'[1]TERMELŐ_11.30.'!$A:$A,[1]publikáció!$B149,'[1]TERMELŐ_11.30.'!$L:$L,[1]publikáció!F$4)</f>
        <v>0</v>
      </c>
      <c r="G149" s="11">
        <f>+SUMIFS('[1]TERMELŐ_11.30.'!$H:$H,'[1]TERMELŐ_11.30.'!$A:$A,[1]publikáció!$B149,'[1]TERMELŐ_11.30.'!$L:$L,[1]publikáció!G$4)</f>
        <v>0</v>
      </c>
      <c r="H149" s="11">
        <f>+SUMIFS('[1]TERMELŐ_11.30.'!$H:$H,'[1]TERMELŐ_11.30.'!$A:$A,[1]publikáció!$B149,'[1]TERMELŐ_11.30.'!$L:$L,[1]publikáció!H$4)</f>
        <v>0</v>
      </c>
      <c r="I149" s="11">
        <f>+SUMIFS('[1]TERMELŐ_11.30.'!$H:$H,'[1]TERMELŐ_11.30.'!$A:$A,[1]publikáció!$B149,'[1]TERMELŐ_11.30.'!$L:$L,[1]publikáció!I$4)</f>
        <v>0</v>
      </c>
      <c r="J149" s="11">
        <f>+SUMIFS('[1]TERMELŐ_11.30.'!$H:$H,'[1]TERMELŐ_11.30.'!$A:$A,[1]publikáció!$B149,'[1]TERMELŐ_11.30.'!$L:$L,[1]publikáció!J$4)</f>
        <v>0</v>
      </c>
      <c r="K149" s="11" t="str">
        <f>+IF(VLOOKUP(B149,'[1]TERMELŐ_11.30.'!A:U,21,FALSE)="igen","Technológia módosítás",IF(VLOOKUP(B149,'[1]TERMELŐ_11.30.'!A:U,20,FALSE)&lt;&gt;"nem","Ismétlő","Új igény"))</f>
        <v>Új igény</v>
      </c>
      <c r="L149" s="12">
        <f>+_xlfn.MAXIFS('[1]TERMELŐ_11.30.'!$P:$P,'[1]TERMELŐ_11.30.'!$A:$A,[1]publikáció!$B149)</f>
        <v>1</v>
      </c>
      <c r="M149" s="12">
        <f>+_xlfn.MAXIFS('[1]TERMELŐ_11.30.'!$Q:$Q,'[1]TERMELŐ_11.30.'!$A:$A,[1]publikáció!$B149)</f>
        <v>0.01</v>
      </c>
      <c r="N149" s="10" t="str">
        <f>+IF(VLOOKUP(B149,'[1]TERMELŐ_11.30.'!A:G,7,FALSE)="","",VLOOKUP(B149,'[1]TERMELŐ_11.30.'!A:G,7,FALSE))</f>
        <v>Létavértes</v>
      </c>
      <c r="O149" s="10">
        <f>+VLOOKUP(B149,'[1]TERMELŐ_11.30.'!A:I,9,FALSE)</f>
        <v>22</v>
      </c>
      <c r="P149" s="10" t="str">
        <f>+IF(OR(VLOOKUP(B149,'[1]TERMELŐ_11.30.'!A:D,4,FALSE)="elutasított",(VLOOKUP(B149,'[1]TERMELŐ_11.30.'!A:D,4,FALSE)="kiesett")),"igen","nem")</f>
        <v>igen</v>
      </c>
      <c r="Q149" s="10" t="str">
        <f>+_xlfn.IFNA(VLOOKUP(IF(VLOOKUP(B149,'[1]TERMELŐ_11.30.'!A:BQ,69,FALSE)="","",VLOOKUP(B149,'[1]TERMELŐ_11.30.'!A:BQ,69,FALSE)),'[1]publikáció segéd tábla'!$D$1:$E$16,2,FALSE),"")</f>
        <v>54/2024 kormány rendelet</v>
      </c>
      <c r="R149" s="10" t="str">
        <f>IF(VLOOKUP(B149,'[1]TERMELŐ_11.30.'!A:AT,46,FALSE)="","",VLOOKUP(B149,'[1]TERMELŐ_11.30.'!A:AT,46,FALSE))</f>
        <v/>
      </c>
      <c r="S149" s="10"/>
      <c r="T149" s="13">
        <f>+VLOOKUP(B149,'[1]TERMELŐ_11.30.'!$A:$AR,37,FALSE)</f>
        <v>0</v>
      </c>
      <c r="U149" s="13">
        <f>+VLOOKUP(B149,'[1]TERMELŐ_11.30.'!$A:$AR,38,FALSE)+VLOOKUP(B149,'[1]TERMELŐ_11.30.'!$A:$AR,39,FALSE)+VLOOKUP(B149,'[1]TERMELŐ_11.30.'!$A:$AR,40,FALSE)+VLOOKUP(B149,'[1]TERMELŐ_11.30.'!$A:$AR,41,FALSE)+VLOOKUP(B149,'[1]TERMELŐ_11.30.'!$A:$AR,42,FALSE)+VLOOKUP(B149,'[1]TERMELŐ_11.30.'!$A:$AR,43,FALSE)+VLOOKUP(B149,'[1]TERMELŐ_11.30.'!$A:$AR,44,FALSE)</f>
        <v>0</v>
      </c>
      <c r="V149" s="14" t="str">
        <f>+IF(VLOOKUP(B149,'[1]TERMELŐ_11.30.'!A:AS,45,FALSE)="","",VLOOKUP(B149,'[1]TERMELŐ_11.30.'!A:AS,45,FALSE))</f>
        <v/>
      </c>
      <c r="W149" s="14" t="str">
        <f>IF(VLOOKUP(B149,'[1]TERMELŐ_11.30.'!A:AJ,36,FALSE)="","",VLOOKUP(B149,'[1]TERMELŐ_11.30.'!A:AJ,36,FALSE))</f>
        <v/>
      </c>
      <c r="X149" s="10"/>
      <c r="Y149" s="13">
        <f>+VLOOKUP(B149,'[1]TERMELŐ_11.30.'!$A:$BH,53,FALSE)</f>
        <v>0</v>
      </c>
      <c r="Z149" s="13">
        <f>+VLOOKUP(B149,'[1]TERMELŐ_11.30.'!$A:$BH,54,FALSE)+VLOOKUP(B149,'[1]TERMELŐ_11.30.'!$A:$BH,55,FALSE)+VLOOKUP(B149,'[1]TERMELŐ_11.30.'!$A:$BH,56,FALSE)+VLOOKUP(B149,'[1]TERMELŐ_11.30.'!$A:$BH,57,FALSE)+VLOOKUP(B149,'[1]TERMELŐ_11.30.'!$A:$BH,58,FALSE)+VLOOKUP(B149,'[1]TERMELŐ_11.30.'!$A:$BH,59,FALSE)+VLOOKUP(B149,'[1]TERMELŐ_11.30.'!$A:$BH,60,FALSE)</f>
        <v>0</v>
      </c>
      <c r="AA149" s="14" t="str">
        <f>IF(VLOOKUP(B149,'[1]TERMELŐ_11.30.'!A:AZ,51,FALSE)="","",VLOOKUP(B149,'[1]TERMELŐ_11.30.'!A:AZ,51,FALSE))</f>
        <v/>
      </c>
      <c r="AB149" s="14" t="str">
        <f>IF(VLOOKUP(B149,'[1]TERMELŐ_11.30.'!A:AZ,52,FALSE)="","",VLOOKUP(B149,'[1]TERMELŐ_11.30.'!A:AZ,52,FALSE))</f>
        <v/>
      </c>
    </row>
    <row r="150" spans="1:28" x14ac:dyDescent="0.3">
      <c r="A150" s="10" t="str">
        <f>VLOOKUP(VLOOKUP(B150,'[1]TERMELŐ_11.30.'!A:F,6,FALSE),'[1]publikáció segéd tábla'!$A$1:$B$7,2,FALSE)</f>
        <v xml:space="preserve">OPUS TITÁSZ Zrt. </v>
      </c>
      <c r="B150" s="10" t="s">
        <v>116</v>
      </c>
      <c r="C150" s="11">
        <f>+SUMIFS('[1]TERMELŐ_11.30.'!$H:$H,'[1]TERMELŐ_11.30.'!$A:$A,[1]publikáció!$B150,'[1]TERMELŐ_11.30.'!$L:$L,[1]publikáció!C$4)</f>
        <v>8.5</v>
      </c>
      <c r="D150" s="11">
        <f>+SUMIFS('[1]TERMELŐ_11.30.'!$H:$H,'[1]TERMELŐ_11.30.'!$A:$A,[1]publikáció!$B150,'[1]TERMELŐ_11.30.'!$L:$L,[1]publikáció!D$4)</f>
        <v>0</v>
      </c>
      <c r="E150" s="11">
        <f>+SUMIFS('[1]TERMELŐ_11.30.'!$H:$H,'[1]TERMELŐ_11.30.'!$A:$A,[1]publikáció!$B150,'[1]TERMELŐ_11.30.'!$L:$L,[1]publikáció!E$4)</f>
        <v>0</v>
      </c>
      <c r="F150" s="11">
        <f>+SUMIFS('[1]TERMELŐ_11.30.'!$H:$H,'[1]TERMELŐ_11.30.'!$A:$A,[1]publikáció!$B150,'[1]TERMELŐ_11.30.'!$L:$L,[1]publikáció!F$4)</f>
        <v>0</v>
      </c>
      <c r="G150" s="11">
        <f>+SUMIFS('[1]TERMELŐ_11.30.'!$H:$H,'[1]TERMELŐ_11.30.'!$A:$A,[1]publikáció!$B150,'[1]TERMELŐ_11.30.'!$L:$L,[1]publikáció!G$4)</f>
        <v>0</v>
      </c>
      <c r="H150" s="11">
        <f>+SUMIFS('[1]TERMELŐ_11.30.'!$H:$H,'[1]TERMELŐ_11.30.'!$A:$A,[1]publikáció!$B150,'[1]TERMELŐ_11.30.'!$L:$L,[1]publikáció!H$4)</f>
        <v>0</v>
      </c>
      <c r="I150" s="11">
        <f>+SUMIFS('[1]TERMELŐ_11.30.'!$H:$H,'[1]TERMELŐ_11.30.'!$A:$A,[1]publikáció!$B150,'[1]TERMELŐ_11.30.'!$L:$L,[1]publikáció!I$4)</f>
        <v>0</v>
      </c>
      <c r="J150" s="11">
        <f>+SUMIFS('[1]TERMELŐ_11.30.'!$H:$H,'[1]TERMELŐ_11.30.'!$A:$A,[1]publikáció!$B150,'[1]TERMELŐ_11.30.'!$L:$L,[1]publikáció!J$4)</f>
        <v>0</v>
      </c>
      <c r="K150" s="11" t="str">
        <f>+IF(VLOOKUP(B150,'[1]TERMELŐ_11.30.'!A:U,21,FALSE)="igen","Technológia módosítás",IF(VLOOKUP(B150,'[1]TERMELŐ_11.30.'!A:U,20,FALSE)&lt;&gt;"nem","Ismétlő","Új igény"))</f>
        <v>Új igény</v>
      </c>
      <c r="L150" s="12">
        <f>+_xlfn.MAXIFS('[1]TERMELŐ_11.30.'!$P:$P,'[1]TERMELŐ_11.30.'!$A:$A,[1]publikáció!$B150)</f>
        <v>8.5</v>
      </c>
      <c r="M150" s="12">
        <f>+_xlfn.MAXIFS('[1]TERMELŐ_11.30.'!$Q:$Q,'[1]TERMELŐ_11.30.'!$A:$A,[1]publikáció!$B150)</f>
        <v>0.09</v>
      </c>
      <c r="N150" s="10" t="str">
        <f>+IF(VLOOKUP(B150,'[1]TERMELŐ_11.30.'!A:G,7,FALSE)="","",VLOOKUP(B150,'[1]TERMELŐ_11.30.'!A:G,7,FALSE))</f>
        <v>Ibrány</v>
      </c>
      <c r="O150" s="10">
        <f>+VLOOKUP(B150,'[1]TERMELŐ_11.30.'!A:I,9,FALSE)</f>
        <v>22</v>
      </c>
      <c r="P150" s="10" t="str">
        <f>+IF(OR(VLOOKUP(B150,'[1]TERMELŐ_11.30.'!A:D,4,FALSE)="elutasított",(VLOOKUP(B150,'[1]TERMELŐ_11.30.'!A:D,4,FALSE)="kiesett")),"igen","nem")</f>
        <v>igen</v>
      </c>
      <c r="Q150" s="10" t="str">
        <f>+_xlfn.IFNA(VLOOKUP(IF(VLOOKUP(B150,'[1]TERMELŐ_11.30.'!A:BQ,69,FALSE)="","",VLOOKUP(B150,'[1]TERMELŐ_11.30.'!A:BQ,69,FALSE)),'[1]publikáció segéd tábla'!$D$1:$E$16,2,FALSE),"")</f>
        <v>54/2024 kormány rendelet</v>
      </c>
      <c r="R150" s="10" t="str">
        <f>IF(VLOOKUP(B150,'[1]TERMELŐ_11.30.'!A:AT,46,FALSE)="","",VLOOKUP(B150,'[1]TERMELŐ_11.30.'!A:AT,46,FALSE))</f>
        <v/>
      </c>
      <c r="S150" s="10"/>
      <c r="T150" s="13">
        <f>+VLOOKUP(B150,'[1]TERMELŐ_11.30.'!$A:$AR,37,FALSE)</f>
        <v>0</v>
      </c>
      <c r="U150" s="13">
        <f>+VLOOKUP(B150,'[1]TERMELŐ_11.30.'!$A:$AR,38,FALSE)+VLOOKUP(B150,'[1]TERMELŐ_11.30.'!$A:$AR,39,FALSE)+VLOOKUP(B150,'[1]TERMELŐ_11.30.'!$A:$AR,40,FALSE)+VLOOKUP(B150,'[1]TERMELŐ_11.30.'!$A:$AR,41,FALSE)+VLOOKUP(B150,'[1]TERMELŐ_11.30.'!$A:$AR,42,FALSE)+VLOOKUP(B150,'[1]TERMELŐ_11.30.'!$A:$AR,43,FALSE)+VLOOKUP(B150,'[1]TERMELŐ_11.30.'!$A:$AR,44,FALSE)</f>
        <v>0</v>
      </c>
      <c r="V150" s="14" t="str">
        <f>+IF(VLOOKUP(B150,'[1]TERMELŐ_11.30.'!A:AS,45,FALSE)="","",VLOOKUP(B150,'[1]TERMELŐ_11.30.'!A:AS,45,FALSE))</f>
        <v/>
      </c>
      <c r="W150" s="14" t="str">
        <f>IF(VLOOKUP(B150,'[1]TERMELŐ_11.30.'!A:AJ,36,FALSE)="","",VLOOKUP(B150,'[1]TERMELŐ_11.30.'!A:AJ,36,FALSE))</f>
        <v/>
      </c>
      <c r="X150" s="10"/>
      <c r="Y150" s="13">
        <f>+VLOOKUP(B150,'[1]TERMELŐ_11.30.'!$A:$BH,53,FALSE)</f>
        <v>0</v>
      </c>
      <c r="Z150" s="13">
        <f>+VLOOKUP(B150,'[1]TERMELŐ_11.30.'!$A:$BH,54,FALSE)+VLOOKUP(B150,'[1]TERMELŐ_11.30.'!$A:$BH,55,FALSE)+VLOOKUP(B150,'[1]TERMELŐ_11.30.'!$A:$BH,56,FALSE)+VLOOKUP(B150,'[1]TERMELŐ_11.30.'!$A:$BH,57,FALSE)+VLOOKUP(B150,'[1]TERMELŐ_11.30.'!$A:$BH,58,FALSE)+VLOOKUP(B150,'[1]TERMELŐ_11.30.'!$A:$BH,59,FALSE)+VLOOKUP(B150,'[1]TERMELŐ_11.30.'!$A:$BH,60,FALSE)</f>
        <v>0</v>
      </c>
      <c r="AA150" s="14" t="str">
        <f>IF(VLOOKUP(B150,'[1]TERMELŐ_11.30.'!A:AZ,51,FALSE)="","",VLOOKUP(B150,'[1]TERMELŐ_11.30.'!A:AZ,51,FALSE))</f>
        <v/>
      </c>
      <c r="AB150" s="14" t="str">
        <f>IF(VLOOKUP(B150,'[1]TERMELŐ_11.30.'!A:AZ,52,FALSE)="","",VLOOKUP(B150,'[1]TERMELŐ_11.30.'!A:AZ,52,FALSE))</f>
        <v/>
      </c>
    </row>
    <row r="151" spans="1:28" x14ac:dyDescent="0.3">
      <c r="A151" s="10" t="str">
        <f>VLOOKUP(VLOOKUP(B151,'[1]TERMELŐ_11.30.'!A:F,6,FALSE),'[1]publikáció segéd tábla'!$A$1:$B$7,2,FALSE)</f>
        <v xml:space="preserve">OPUS TITÁSZ Zrt. </v>
      </c>
      <c r="B151" s="10" t="s">
        <v>117</v>
      </c>
      <c r="C151" s="11">
        <f>+SUMIFS('[1]TERMELŐ_11.30.'!$H:$H,'[1]TERMELŐ_11.30.'!$A:$A,[1]publikáció!$B151,'[1]TERMELŐ_11.30.'!$L:$L,[1]publikáció!C$4)</f>
        <v>0.2</v>
      </c>
      <c r="D151" s="11">
        <f>+SUMIFS('[1]TERMELŐ_11.30.'!$H:$H,'[1]TERMELŐ_11.30.'!$A:$A,[1]publikáció!$B151,'[1]TERMELŐ_11.30.'!$L:$L,[1]publikáció!D$4)</f>
        <v>0</v>
      </c>
      <c r="E151" s="11">
        <f>+SUMIFS('[1]TERMELŐ_11.30.'!$H:$H,'[1]TERMELŐ_11.30.'!$A:$A,[1]publikáció!$B151,'[1]TERMELŐ_11.30.'!$L:$L,[1]publikáció!E$4)</f>
        <v>0</v>
      </c>
      <c r="F151" s="11">
        <f>+SUMIFS('[1]TERMELŐ_11.30.'!$H:$H,'[1]TERMELŐ_11.30.'!$A:$A,[1]publikáció!$B151,'[1]TERMELŐ_11.30.'!$L:$L,[1]publikáció!F$4)</f>
        <v>0</v>
      </c>
      <c r="G151" s="11">
        <f>+SUMIFS('[1]TERMELŐ_11.30.'!$H:$H,'[1]TERMELŐ_11.30.'!$A:$A,[1]publikáció!$B151,'[1]TERMELŐ_11.30.'!$L:$L,[1]publikáció!G$4)</f>
        <v>0</v>
      </c>
      <c r="H151" s="11">
        <f>+SUMIFS('[1]TERMELŐ_11.30.'!$H:$H,'[1]TERMELŐ_11.30.'!$A:$A,[1]publikáció!$B151,'[1]TERMELŐ_11.30.'!$L:$L,[1]publikáció!H$4)</f>
        <v>0</v>
      </c>
      <c r="I151" s="11">
        <f>+SUMIFS('[1]TERMELŐ_11.30.'!$H:$H,'[1]TERMELŐ_11.30.'!$A:$A,[1]publikáció!$B151,'[1]TERMELŐ_11.30.'!$L:$L,[1]publikáció!I$4)</f>
        <v>0</v>
      </c>
      <c r="J151" s="11">
        <f>+SUMIFS('[1]TERMELŐ_11.30.'!$H:$H,'[1]TERMELŐ_11.30.'!$A:$A,[1]publikáció!$B151,'[1]TERMELŐ_11.30.'!$L:$L,[1]publikáció!J$4)</f>
        <v>0</v>
      </c>
      <c r="K151" s="11" t="str">
        <f>+IF(VLOOKUP(B151,'[1]TERMELŐ_11.30.'!A:U,21,FALSE)="igen","Technológia módosítás",IF(VLOOKUP(B151,'[1]TERMELŐ_11.30.'!A:U,20,FALSE)&lt;&gt;"nem","Ismétlő","Új igény"))</f>
        <v>Új igény</v>
      </c>
      <c r="L151" s="12">
        <f>+_xlfn.MAXIFS('[1]TERMELŐ_11.30.'!$P:$P,'[1]TERMELŐ_11.30.'!$A:$A,[1]publikáció!$B151)</f>
        <v>0.2</v>
      </c>
      <c r="M151" s="12">
        <f>+_xlfn.MAXIFS('[1]TERMELŐ_11.30.'!$Q:$Q,'[1]TERMELŐ_11.30.'!$A:$A,[1]publikáció!$B151)</f>
        <v>0.01</v>
      </c>
      <c r="N151" s="10" t="str">
        <f>+IF(VLOOKUP(B151,'[1]TERMELŐ_11.30.'!A:G,7,FALSE)="","",VLOOKUP(B151,'[1]TERMELŐ_11.30.'!A:G,7,FALSE))</f>
        <v>Nyíregyháza Simai út</v>
      </c>
      <c r="O151" s="10">
        <f>+VLOOKUP(B151,'[1]TERMELŐ_11.30.'!A:I,9,FALSE)</f>
        <v>22</v>
      </c>
      <c r="P151" s="10" t="str">
        <f>+IF(OR(VLOOKUP(B151,'[1]TERMELŐ_11.30.'!A:D,4,FALSE)="elutasított",(VLOOKUP(B151,'[1]TERMELŐ_11.30.'!A:D,4,FALSE)="kiesett")),"igen","nem")</f>
        <v>igen</v>
      </c>
      <c r="Q151" s="10" t="str">
        <f>+_xlfn.IFNA(VLOOKUP(IF(VLOOKUP(B151,'[1]TERMELŐ_11.30.'!A:BQ,69,FALSE)="","",VLOOKUP(B151,'[1]TERMELŐ_11.30.'!A:BQ,69,FALSE)),'[1]publikáció segéd tábla'!$D$1:$E$16,2,FALSE),"")</f>
        <v>54/2024 kormány rendelet</v>
      </c>
      <c r="R151" s="10" t="str">
        <f>IF(VLOOKUP(B151,'[1]TERMELŐ_11.30.'!A:AT,46,FALSE)="","",VLOOKUP(B151,'[1]TERMELŐ_11.30.'!A:AT,46,FALSE))</f>
        <v/>
      </c>
      <c r="S151" s="10"/>
      <c r="T151" s="13">
        <f>+VLOOKUP(B151,'[1]TERMELŐ_11.30.'!$A:$AR,37,FALSE)</f>
        <v>0</v>
      </c>
      <c r="U151" s="13">
        <f>+VLOOKUP(B151,'[1]TERMELŐ_11.30.'!$A:$AR,38,FALSE)+VLOOKUP(B151,'[1]TERMELŐ_11.30.'!$A:$AR,39,FALSE)+VLOOKUP(B151,'[1]TERMELŐ_11.30.'!$A:$AR,40,FALSE)+VLOOKUP(B151,'[1]TERMELŐ_11.30.'!$A:$AR,41,FALSE)+VLOOKUP(B151,'[1]TERMELŐ_11.30.'!$A:$AR,42,FALSE)+VLOOKUP(B151,'[1]TERMELŐ_11.30.'!$A:$AR,43,FALSE)+VLOOKUP(B151,'[1]TERMELŐ_11.30.'!$A:$AR,44,FALSE)</f>
        <v>0</v>
      </c>
      <c r="V151" s="14" t="str">
        <f>+IF(VLOOKUP(B151,'[1]TERMELŐ_11.30.'!A:AS,45,FALSE)="","",VLOOKUP(B151,'[1]TERMELŐ_11.30.'!A:AS,45,FALSE))</f>
        <v/>
      </c>
      <c r="W151" s="14" t="str">
        <f>IF(VLOOKUP(B151,'[1]TERMELŐ_11.30.'!A:AJ,36,FALSE)="","",VLOOKUP(B151,'[1]TERMELŐ_11.30.'!A:AJ,36,FALSE))</f>
        <v/>
      </c>
      <c r="X151" s="10"/>
      <c r="Y151" s="13">
        <f>+VLOOKUP(B151,'[1]TERMELŐ_11.30.'!$A:$BH,53,FALSE)</f>
        <v>0</v>
      </c>
      <c r="Z151" s="13">
        <f>+VLOOKUP(B151,'[1]TERMELŐ_11.30.'!$A:$BH,54,FALSE)+VLOOKUP(B151,'[1]TERMELŐ_11.30.'!$A:$BH,55,FALSE)+VLOOKUP(B151,'[1]TERMELŐ_11.30.'!$A:$BH,56,FALSE)+VLOOKUP(B151,'[1]TERMELŐ_11.30.'!$A:$BH,57,FALSE)+VLOOKUP(B151,'[1]TERMELŐ_11.30.'!$A:$BH,58,FALSE)+VLOOKUP(B151,'[1]TERMELŐ_11.30.'!$A:$BH,59,FALSE)+VLOOKUP(B151,'[1]TERMELŐ_11.30.'!$A:$BH,60,FALSE)</f>
        <v>0</v>
      </c>
      <c r="AA151" s="14" t="str">
        <f>IF(VLOOKUP(B151,'[1]TERMELŐ_11.30.'!A:AZ,51,FALSE)="","",VLOOKUP(B151,'[1]TERMELŐ_11.30.'!A:AZ,51,FALSE))</f>
        <v/>
      </c>
      <c r="AB151" s="14" t="str">
        <f>IF(VLOOKUP(B151,'[1]TERMELŐ_11.30.'!A:AZ,52,FALSE)="","",VLOOKUP(B151,'[1]TERMELŐ_11.30.'!A:AZ,52,FALSE))</f>
        <v/>
      </c>
    </row>
    <row r="152" spans="1:28" x14ac:dyDescent="0.3">
      <c r="A152" s="10" t="str">
        <f>VLOOKUP(VLOOKUP(B152,'[1]TERMELŐ_11.30.'!A:F,6,FALSE),'[1]publikáció segéd tábla'!$A$1:$B$7,2,FALSE)</f>
        <v xml:space="preserve">OPUS TITÁSZ Zrt. </v>
      </c>
      <c r="B152" s="10" t="s">
        <v>118</v>
      </c>
      <c r="C152" s="11">
        <f>+SUMIFS('[1]TERMELŐ_11.30.'!$H:$H,'[1]TERMELŐ_11.30.'!$A:$A,[1]publikáció!$B152,'[1]TERMELŐ_11.30.'!$L:$L,[1]publikáció!C$4)</f>
        <v>2.4999899999999999</v>
      </c>
      <c r="D152" s="11">
        <f>+SUMIFS('[1]TERMELŐ_11.30.'!$H:$H,'[1]TERMELŐ_11.30.'!$A:$A,[1]publikáció!$B152,'[1]TERMELŐ_11.30.'!$L:$L,[1]publikáció!D$4)</f>
        <v>0</v>
      </c>
      <c r="E152" s="11">
        <f>+SUMIFS('[1]TERMELŐ_11.30.'!$H:$H,'[1]TERMELŐ_11.30.'!$A:$A,[1]publikáció!$B152,'[1]TERMELŐ_11.30.'!$L:$L,[1]publikáció!E$4)</f>
        <v>0</v>
      </c>
      <c r="F152" s="11">
        <f>+SUMIFS('[1]TERMELŐ_11.30.'!$H:$H,'[1]TERMELŐ_11.30.'!$A:$A,[1]publikáció!$B152,'[1]TERMELŐ_11.30.'!$L:$L,[1]publikáció!F$4)</f>
        <v>0</v>
      </c>
      <c r="G152" s="11">
        <f>+SUMIFS('[1]TERMELŐ_11.30.'!$H:$H,'[1]TERMELŐ_11.30.'!$A:$A,[1]publikáció!$B152,'[1]TERMELŐ_11.30.'!$L:$L,[1]publikáció!G$4)</f>
        <v>0</v>
      </c>
      <c r="H152" s="11">
        <f>+SUMIFS('[1]TERMELŐ_11.30.'!$H:$H,'[1]TERMELŐ_11.30.'!$A:$A,[1]publikáció!$B152,'[1]TERMELŐ_11.30.'!$L:$L,[1]publikáció!H$4)</f>
        <v>0</v>
      </c>
      <c r="I152" s="11">
        <f>+SUMIFS('[1]TERMELŐ_11.30.'!$H:$H,'[1]TERMELŐ_11.30.'!$A:$A,[1]publikáció!$B152,'[1]TERMELŐ_11.30.'!$L:$L,[1]publikáció!I$4)</f>
        <v>0</v>
      </c>
      <c r="J152" s="11">
        <f>+SUMIFS('[1]TERMELŐ_11.30.'!$H:$H,'[1]TERMELŐ_11.30.'!$A:$A,[1]publikáció!$B152,'[1]TERMELŐ_11.30.'!$L:$L,[1]publikáció!J$4)</f>
        <v>0</v>
      </c>
      <c r="K152" s="11" t="str">
        <f>+IF(VLOOKUP(B152,'[1]TERMELŐ_11.30.'!A:U,21,FALSE)="igen","Technológia módosítás",IF(VLOOKUP(B152,'[1]TERMELŐ_11.30.'!A:U,20,FALSE)&lt;&gt;"nem","Ismétlő","Új igény"))</f>
        <v>Új igény</v>
      </c>
      <c r="L152" s="12">
        <f>+_xlfn.MAXIFS('[1]TERMELŐ_11.30.'!$P:$P,'[1]TERMELŐ_11.30.'!$A:$A,[1]publikáció!$B152)</f>
        <v>2.4999899999999999</v>
      </c>
      <c r="M152" s="12">
        <f>+_xlfn.MAXIFS('[1]TERMELŐ_11.30.'!$Q:$Q,'[1]TERMELŐ_11.30.'!$A:$A,[1]publikáció!$B152)</f>
        <v>0.01</v>
      </c>
      <c r="N152" s="10" t="str">
        <f>+IF(VLOOKUP(B152,'[1]TERMELŐ_11.30.'!A:G,7,FALSE)="","",VLOOKUP(B152,'[1]TERMELŐ_11.30.'!A:G,7,FALSE))</f>
        <v>Karcag</v>
      </c>
      <c r="O152" s="10">
        <f>+VLOOKUP(B152,'[1]TERMELŐ_11.30.'!A:I,9,FALSE)</f>
        <v>22</v>
      </c>
      <c r="P152" s="10" t="str">
        <f>+IF(OR(VLOOKUP(B152,'[1]TERMELŐ_11.30.'!A:D,4,FALSE)="elutasított",(VLOOKUP(B152,'[1]TERMELŐ_11.30.'!A:D,4,FALSE)="kiesett")),"igen","nem")</f>
        <v>igen</v>
      </c>
      <c r="Q152" s="10" t="str">
        <f>+_xlfn.IFNA(VLOOKUP(IF(VLOOKUP(B152,'[1]TERMELŐ_11.30.'!A:BQ,69,FALSE)="","",VLOOKUP(B152,'[1]TERMELŐ_11.30.'!A:BQ,69,FALSE)),'[1]publikáció segéd tábla'!$D$1:$E$16,2,FALSE),"")</f>
        <v>54/2024 kormány rendelet</v>
      </c>
      <c r="R152" s="10" t="str">
        <f>IF(VLOOKUP(B152,'[1]TERMELŐ_11.30.'!A:AT,46,FALSE)="","",VLOOKUP(B152,'[1]TERMELŐ_11.30.'!A:AT,46,FALSE))</f>
        <v/>
      </c>
      <c r="S152" s="10"/>
      <c r="T152" s="13">
        <f>+VLOOKUP(B152,'[1]TERMELŐ_11.30.'!$A:$AR,37,FALSE)</f>
        <v>0</v>
      </c>
      <c r="U152" s="13">
        <f>+VLOOKUP(B152,'[1]TERMELŐ_11.30.'!$A:$AR,38,FALSE)+VLOOKUP(B152,'[1]TERMELŐ_11.30.'!$A:$AR,39,FALSE)+VLOOKUP(B152,'[1]TERMELŐ_11.30.'!$A:$AR,40,FALSE)+VLOOKUP(B152,'[1]TERMELŐ_11.30.'!$A:$AR,41,FALSE)+VLOOKUP(B152,'[1]TERMELŐ_11.30.'!$A:$AR,42,FALSE)+VLOOKUP(B152,'[1]TERMELŐ_11.30.'!$A:$AR,43,FALSE)+VLOOKUP(B152,'[1]TERMELŐ_11.30.'!$A:$AR,44,FALSE)</f>
        <v>0</v>
      </c>
      <c r="V152" s="14" t="str">
        <f>+IF(VLOOKUP(B152,'[1]TERMELŐ_11.30.'!A:AS,45,FALSE)="","",VLOOKUP(B152,'[1]TERMELŐ_11.30.'!A:AS,45,FALSE))</f>
        <v/>
      </c>
      <c r="W152" s="14" t="str">
        <f>IF(VLOOKUP(B152,'[1]TERMELŐ_11.30.'!A:AJ,36,FALSE)="","",VLOOKUP(B152,'[1]TERMELŐ_11.30.'!A:AJ,36,FALSE))</f>
        <v/>
      </c>
      <c r="X152" s="10"/>
      <c r="Y152" s="13">
        <f>+VLOOKUP(B152,'[1]TERMELŐ_11.30.'!$A:$BH,53,FALSE)</f>
        <v>0</v>
      </c>
      <c r="Z152" s="13">
        <f>+VLOOKUP(B152,'[1]TERMELŐ_11.30.'!$A:$BH,54,FALSE)+VLOOKUP(B152,'[1]TERMELŐ_11.30.'!$A:$BH,55,FALSE)+VLOOKUP(B152,'[1]TERMELŐ_11.30.'!$A:$BH,56,FALSE)+VLOOKUP(B152,'[1]TERMELŐ_11.30.'!$A:$BH,57,FALSE)+VLOOKUP(B152,'[1]TERMELŐ_11.30.'!$A:$BH,58,FALSE)+VLOOKUP(B152,'[1]TERMELŐ_11.30.'!$A:$BH,59,FALSE)+VLOOKUP(B152,'[1]TERMELŐ_11.30.'!$A:$BH,60,FALSE)</f>
        <v>0</v>
      </c>
      <c r="AA152" s="14" t="str">
        <f>IF(VLOOKUP(B152,'[1]TERMELŐ_11.30.'!A:AZ,51,FALSE)="","",VLOOKUP(B152,'[1]TERMELŐ_11.30.'!A:AZ,51,FALSE))</f>
        <v/>
      </c>
      <c r="AB152" s="14" t="str">
        <f>IF(VLOOKUP(B152,'[1]TERMELŐ_11.30.'!A:AZ,52,FALSE)="","",VLOOKUP(B152,'[1]TERMELŐ_11.30.'!A:AZ,52,FALSE))</f>
        <v/>
      </c>
    </row>
    <row r="153" spans="1:28" x14ac:dyDescent="0.3">
      <c r="A153" s="10" t="str">
        <f>VLOOKUP(VLOOKUP(B153,'[1]TERMELŐ_11.30.'!A:F,6,FALSE),'[1]publikáció segéd tábla'!$A$1:$B$7,2,FALSE)</f>
        <v xml:space="preserve">OPUS TITÁSZ Zrt. </v>
      </c>
      <c r="B153" s="10" t="s">
        <v>119</v>
      </c>
      <c r="C153" s="11">
        <f>+SUMIFS('[1]TERMELŐ_11.30.'!$H:$H,'[1]TERMELŐ_11.30.'!$A:$A,[1]publikáció!$B153,'[1]TERMELŐ_11.30.'!$L:$L,[1]publikáció!C$4)</f>
        <v>0.48</v>
      </c>
      <c r="D153" s="11">
        <f>+SUMIFS('[1]TERMELŐ_11.30.'!$H:$H,'[1]TERMELŐ_11.30.'!$A:$A,[1]publikáció!$B153,'[1]TERMELŐ_11.30.'!$L:$L,[1]publikáció!D$4)</f>
        <v>0</v>
      </c>
      <c r="E153" s="11">
        <f>+SUMIFS('[1]TERMELŐ_11.30.'!$H:$H,'[1]TERMELŐ_11.30.'!$A:$A,[1]publikáció!$B153,'[1]TERMELŐ_11.30.'!$L:$L,[1]publikáció!E$4)</f>
        <v>7.1999999999999995E-2</v>
      </c>
      <c r="F153" s="11">
        <f>+SUMIFS('[1]TERMELŐ_11.30.'!$H:$H,'[1]TERMELŐ_11.30.'!$A:$A,[1]publikáció!$B153,'[1]TERMELŐ_11.30.'!$L:$L,[1]publikáció!F$4)</f>
        <v>0</v>
      </c>
      <c r="G153" s="11">
        <f>+SUMIFS('[1]TERMELŐ_11.30.'!$H:$H,'[1]TERMELŐ_11.30.'!$A:$A,[1]publikáció!$B153,'[1]TERMELŐ_11.30.'!$L:$L,[1]publikáció!G$4)</f>
        <v>0</v>
      </c>
      <c r="H153" s="11">
        <f>+SUMIFS('[1]TERMELŐ_11.30.'!$H:$H,'[1]TERMELŐ_11.30.'!$A:$A,[1]publikáció!$B153,'[1]TERMELŐ_11.30.'!$L:$L,[1]publikáció!H$4)</f>
        <v>0</v>
      </c>
      <c r="I153" s="11">
        <f>+SUMIFS('[1]TERMELŐ_11.30.'!$H:$H,'[1]TERMELŐ_11.30.'!$A:$A,[1]publikáció!$B153,'[1]TERMELŐ_11.30.'!$L:$L,[1]publikáció!I$4)</f>
        <v>0</v>
      </c>
      <c r="J153" s="11">
        <f>+SUMIFS('[1]TERMELŐ_11.30.'!$H:$H,'[1]TERMELŐ_11.30.'!$A:$A,[1]publikáció!$B153,'[1]TERMELŐ_11.30.'!$L:$L,[1]publikáció!J$4)</f>
        <v>0</v>
      </c>
      <c r="K153" s="11" t="str">
        <f>+IF(VLOOKUP(B153,'[1]TERMELŐ_11.30.'!A:U,21,FALSE)="igen","Technológia módosítás",IF(VLOOKUP(B153,'[1]TERMELŐ_11.30.'!A:U,20,FALSE)&lt;&gt;"nem","Ismétlő","Új igény"))</f>
        <v>Új igény</v>
      </c>
      <c r="L153" s="12">
        <f>+_xlfn.MAXIFS('[1]TERMELŐ_11.30.'!$P:$P,'[1]TERMELŐ_11.30.'!$A:$A,[1]publikáció!$B153)</f>
        <v>0.48</v>
      </c>
      <c r="M153" s="12">
        <f>+_xlfn.MAXIFS('[1]TERMELŐ_11.30.'!$Q:$Q,'[1]TERMELŐ_11.30.'!$A:$A,[1]publikáció!$B153)</f>
        <v>7.1999999999999995E-2</v>
      </c>
      <c r="N153" s="10" t="str">
        <f>+IF(VLOOKUP(B153,'[1]TERMELŐ_11.30.'!A:G,7,FALSE)="","",VLOOKUP(B153,'[1]TERMELŐ_11.30.'!A:G,7,FALSE))</f>
        <v>Szeghalom</v>
      </c>
      <c r="O153" s="10">
        <f>+VLOOKUP(B153,'[1]TERMELŐ_11.30.'!A:I,9,FALSE)</f>
        <v>22</v>
      </c>
      <c r="P153" s="10" t="str">
        <f>+IF(OR(VLOOKUP(B153,'[1]TERMELŐ_11.30.'!A:D,4,FALSE)="elutasított",(VLOOKUP(B153,'[1]TERMELŐ_11.30.'!A:D,4,FALSE)="kiesett")),"igen","nem")</f>
        <v>igen</v>
      </c>
      <c r="Q153" s="10" t="str">
        <f>+_xlfn.IFNA(VLOOKUP(IF(VLOOKUP(B153,'[1]TERMELŐ_11.30.'!A:BQ,69,FALSE)="","",VLOOKUP(B153,'[1]TERMELŐ_11.30.'!A:BQ,69,FALSE)),'[1]publikáció segéd tábla'!$D$1:$E$16,2,FALSE),"")</f>
        <v>54/2024 kormány rendelet</v>
      </c>
      <c r="R153" s="10" t="str">
        <f>IF(VLOOKUP(B153,'[1]TERMELŐ_11.30.'!A:AT,46,FALSE)="","",VLOOKUP(B153,'[1]TERMELŐ_11.30.'!A:AT,46,FALSE))</f>
        <v/>
      </c>
      <c r="S153" s="10"/>
      <c r="T153" s="13">
        <f>+VLOOKUP(B153,'[1]TERMELŐ_11.30.'!$A:$AR,37,FALSE)</f>
        <v>0</v>
      </c>
      <c r="U153" s="13">
        <f>+VLOOKUP(B153,'[1]TERMELŐ_11.30.'!$A:$AR,38,FALSE)+VLOOKUP(B153,'[1]TERMELŐ_11.30.'!$A:$AR,39,FALSE)+VLOOKUP(B153,'[1]TERMELŐ_11.30.'!$A:$AR,40,FALSE)+VLOOKUP(B153,'[1]TERMELŐ_11.30.'!$A:$AR,41,FALSE)+VLOOKUP(B153,'[1]TERMELŐ_11.30.'!$A:$AR,42,FALSE)+VLOOKUP(B153,'[1]TERMELŐ_11.30.'!$A:$AR,43,FALSE)+VLOOKUP(B153,'[1]TERMELŐ_11.30.'!$A:$AR,44,FALSE)</f>
        <v>0</v>
      </c>
      <c r="V153" s="14" t="str">
        <f>+IF(VLOOKUP(B153,'[1]TERMELŐ_11.30.'!A:AS,45,FALSE)="","",VLOOKUP(B153,'[1]TERMELŐ_11.30.'!A:AS,45,FALSE))</f>
        <v/>
      </c>
      <c r="W153" s="14" t="str">
        <f>IF(VLOOKUP(B153,'[1]TERMELŐ_11.30.'!A:AJ,36,FALSE)="","",VLOOKUP(B153,'[1]TERMELŐ_11.30.'!A:AJ,36,FALSE))</f>
        <v/>
      </c>
      <c r="X153" s="10"/>
      <c r="Y153" s="13">
        <f>+VLOOKUP(B153,'[1]TERMELŐ_11.30.'!$A:$BH,53,FALSE)</f>
        <v>0</v>
      </c>
      <c r="Z153" s="13">
        <f>+VLOOKUP(B153,'[1]TERMELŐ_11.30.'!$A:$BH,54,FALSE)+VLOOKUP(B153,'[1]TERMELŐ_11.30.'!$A:$BH,55,FALSE)+VLOOKUP(B153,'[1]TERMELŐ_11.30.'!$A:$BH,56,FALSE)+VLOOKUP(B153,'[1]TERMELŐ_11.30.'!$A:$BH,57,FALSE)+VLOOKUP(B153,'[1]TERMELŐ_11.30.'!$A:$BH,58,FALSE)+VLOOKUP(B153,'[1]TERMELŐ_11.30.'!$A:$BH,59,FALSE)+VLOOKUP(B153,'[1]TERMELŐ_11.30.'!$A:$BH,60,FALSE)</f>
        <v>0</v>
      </c>
      <c r="AA153" s="14" t="str">
        <f>IF(VLOOKUP(B153,'[1]TERMELŐ_11.30.'!A:AZ,51,FALSE)="","",VLOOKUP(B153,'[1]TERMELŐ_11.30.'!A:AZ,51,FALSE))</f>
        <v/>
      </c>
      <c r="AB153" s="14" t="str">
        <f>IF(VLOOKUP(B153,'[1]TERMELŐ_11.30.'!A:AZ,52,FALSE)="","",VLOOKUP(B153,'[1]TERMELŐ_11.30.'!A:AZ,52,FALSE))</f>
        <v/>
      </c>
    </row>
    <row r="154" spans="1:28" x14ac:dyDescent="0.3">
      <c r="A154" s="10" t="str">
        <f>VLOOKUP(VLOOKUP(B154,'[1]TERMELŐ_11.30.'!A:F,6,FALSE),'[1]publikáció segéd tábla'!$A$1:$B$7,2,FALSE)</f>
        <v xml:space="preserve">OPUS TITÁSZ Zrt. </v>
      </c>
      <c r="B154" s="10" t="s">
        <v>120</v>
      </c>
      <c r="C154" s="11">
        <f>+SUMIFS('[1]TERMELŐ_11.30.'!$H:$H,'[1]TERMELŐ_11.30.'!$A:$A,[1]publikáció!$B154,'[1]TERMELŐ_11.30.'!$L:$L,[1]publikáció!C$4)</f>
        <v>0.499</v>
      </c>
      <c r="D154" s="11">
        <f>+SUMIFS('[1]TERMELŐ_11.30.'!$H:$H,'[1]TERMELŐ_11.30.'!$A:$A,[1]publikáció!$B154,'[1]TERMELŐ_11.30.'!$L:$L,[1]publikáció!D$4)</f>
        <v>0</v>
      </c>
      <c r="E154" s="11">
        <f>+SUMIFS('[1]TERMELŐ_11.30.'!$H:$H,'[1]TERMELŐ_11.30.'!$A:$A,[1]publikáció!$B154,'[1]TERMELŐ_11.30.'!$L:$L,[1]publikáció!E$4)</f>
        <v>0</v>
      </c>
      <c r="F154" s="11">
        <f>+SUMIFS('[1]TERMELŐ_11.30.'!$H:$H,'[1]TERMELŐ_11.30.'!$A:$A,[1]publikáció!$B154,'[1]TERMELŐ_11.30.'!$L:$L,[1]publikáció!F$4)</f>
        <v>0</v>
      </c>
      <c r="G154" s="11">
        <f>+SUMIFS('[1]TERMELŐ_11.30.'!$H:$H,'[1]TERMELŐ_11.30.'!$A:$A,[1]publikáció!$B154,'[1]TERMELŐ_11.30.'!$L:$L,[1]publikáció!G$4)</f>
        <v>0</v>
      </c>
      <c r="H154" s="11">
        <f>+SUMIFS('[1]TERMELŐ_11.30.'!$H:$H,'[1]TERMELŐ_11.30.'!$A:$A,[1]publikáció!$B154,'[1]TERMELŐ_11.30.'!$L:$L,[1]publikáció!H$4)</f>
        <v>0</v>
      </c>
      <c r="I154" s="11">
        <f>+SUMIFS('[1]TERMELŐ_11.30.'!$H:$H,'[1]TERMELŐ_11.30.'!$A:$A,[1]publikáció!$B154,'[1]TERMELŐ_11.30.'!$L:$L,[1]publikáció!I$4)</f>
        <v>0</v>
      </c>
      <c r="J154" s="11">
        <f>+SUMIFS('[1]TERMELŐ_11.30.'!$H:$H,'[1]TERMELŐ_11.30.'!$A:$A,[1]publikáció!$B154,'[1]TERMELŐ_11.30.'!$L:$L,[1]publikáció!J$4)</f>
        <v>0</v>
      </c>
      <c r="K154" s="11" t="str">
        <f>+IF(VLOOKUP(B154,'[1]TERMELŐ_11.30.'!A:U,21,FALSE)="igen","Technológia módosítás",IF(VLOOKUP(B154,'[1]TERMELŐ_11.30.'!A:U,20,FALSE)&lt;&gt;"nem","Ismétlő","Új igény"))</f>
        <v>Új igény</v>
      </c>
      <c r="L154" s="12">
        <f>+_xlfn.MAXIFS('[1]TERMELŐ_11.30.'!$P:$P,'[1]TERMELŐ_11.30.'!$A:$A,[1]publikáció!$B154)</f>
        <v>0.499</v>
      </c>
      <c r="M154" s="12">
        <f>+_xlfn.MAXIFS('[1]TERMELŐ_11.30.'!$Q:$Q,'[1]TERMELŐ_11.30.'!$A:$A,[1]publikáció!$B154)</f>
        <v>4.0000000000000001E-3</v>
      </c>
      <c r="N154" s="10" t="str">
        <f>+IF(VLOOKUP(B154,'[1]TERMELŐ_11.30.'!A:G,7,FALSE)="","",VLOOKUP(B154,'[1]TERMELŐ_11.30.'!A:G,7,FALSE))</f>
        <v>Nyíregyháza Simai út</v>
      </c>
      <c r="O154" s="10">
        <f>+VLOOKUP(B154,'[1]TERMELŐ_11.30.'!A:I,9,FALSE)</f>
        <v>22</v>
      </c>
      <c r="P154" s="10" t="str">
        <f>+IF(OR(VLOOKUP(B154,'[1]TERMELŐ_11.30.'!A:D,4,FALSE)="elutasított",(VLOOKUP(B154,'[1]TERMELŐ_11.30.'!A:D,4,FALSE)="kiesett")),"igen","nem")</f>
        <v>igen</v>
      </c>
      <c r="Q154" s="10" t="str">
        <f>+_xlfn.IFNA(VLOOKUP(IF(VLOOKUP(B154,'[1]TERMELŐ_11.30.'!A:BQ,69,FALSE)="","",VLOOKUP(B154,'[1]TERMELŐ_11.30.'!A:BQ,69,FALSE)),'[1]publikáció segéd tábla'!$D$1:$E$16,2,FALSE),"")</f>
        <v>54/2024 kormány rendelet</v>
      </c>
      <c r="R154" s="10" t="str">
        <f>IF(VLOOKUP(B154,'[1]TERMELŐ_11.30.'!A:AT,46,FALSE)="","",VLOOKUP(B154,'[1]TERMELŐ_11.30.'!A:AT,46,FALSE))</f>
        <v/>
      </c>
      <c r="S154" s="10"/>
      <c r="T154" s="13">
        <f>+VLOOKUP(B154,'[1]TERMELŐ_11.30.'!$A:$AR,37,FALSE)</f>
        <v>0</v>
      </c>
      <c r="U154" s="13">
        <f>+VLOOKUP(B154,'[1]TERMELŐ_11.30.'!$A:$AR,38,FALSE)+VLOOKUP(B154,'[1]TERMELŐ_11.30.'!$A:$AR,39,FALSE)+VLOOKUP(B154,'[1]TERMELŐ_11.30.'!$A:$AR,40,FALSE)+VLOOKUP(B154,'[1]TERMELŐ_11.30.'!$A:$AR,41,FALSE)+VLOOKUP(B154,'[1]TERMELŐ_11.30.'!$A:$AR,42,FALSE)+VLOOKUP(B154,'[1]TERMELŐ_11.30.'!$A:$AR,43,FALSE)+VLOOKUP(B154,'[1]TERMELŐ_11.30.'!$A:$AR,44,FALSE)</f>
        <v>0</v>
      </c>
      <c r="V154" s="14" t="str">
        <f>+IF(VLOOKUP(B154,'[1]TERMELŐ_11.30.'!A:AS,45,FALSE)="","",VLOOKUP(B154,'[1]TERMELŐ_11.30.'!A:AS,45,FALSE))</f>
        <v/>
      </c>
      <c r="W154" s="14" t="str">
        <f>IF(VLOOKUP(B154,'[1]TERMELŐ_11.30.'!A:AJ,36,FALSE)="","",VLOOKUP(B154,'[1]TERMELŐ_11.30.'!A:AJ,36,FALSE))</f>
        <v/>
      </c>
      <c r="X154" s="10"/>
      <c r="Y154" s="13">
        <f>+VLOOKUP(B154,'[1]TERMELŐ_11.30.'!$A:$BH,53,FALSE)</f>
        <v>0</v>
      </c>
      <c r="Z154" s="13">
        <f>+VLOOKUP(B154,'[1]TERMELŐ_11.30.'!$A:$BH,54,FALSE)+VLOOKUP(B154,'[1]TERMELŐ_11.30.'!$A:$BH,55,FALSE)+VLOOKUP(B154,'[1]TERMELŐ_11.30.'!$A:$BH,56,FALSE)+VLOOKUP(B154,'[1]TERMELŐ_11.30.'!$A:$BH,57,FALSE)+VLOOKUP(B154,'[1]TERMELŐ_11.30.'!$A:$BH,58,FALSE)+VLOOKUP(B154,'[1]TERMELŐ_11.30.'!$A:$BH,59,FALSE)+VLOOKUP(B154,'[1]TERMELŐ_11.30.'!$A:$BH,60,FALSE)</f>
        <v>0</v>
      </c>
      <c r="AA154" s="14" t="str">
        <f>IF(VLOOKUP(B154,'[1]TERMELŐ_11.30.'!A:AZ,51,FALSE)="","",VLOOKUP(B154,'[1]TERMELŐ_11.30.'!A:AZ,51,FALSE))</f>
        <v/>
      </c>
      <c r="AB154" s="14" t="str">
        <f>IF(VLOOKUP(B154,'[1]TERMELŐ_11.30.'!A:AZ,52,FALSE)="","",VLOOKUP(B154,'[1]TERMELŐ_11.30.'!A:AZ,52,FALSE))</f>
        <v/>
      </c>
    </row>
    <row r="155" spans="1:28" x14ac:dyDescent="0.3">
      <c r="A155" s="10" t="str">
        <f>VLOOKUP(VLOOKUP(B155,'[1]TERMELŐ_11.30.'!A:F,6,FALSE),'[1]publikáció segéd tábla'!$A$1:$B$7,2,FALSE)</f>
        <v xml:space="preserve">OPUS TITÁSZ Zrt. </v>
      </c>
      <c r="B155" s="10" t="s">
        <v>121</v>
      </c>
      <c r="C155" s="11">
        <f>+SUMIFS('[1]TERMELŐ_11.30.'!$H:$H,'[1]TERMELŐ_11.30.'!$A:$A,[1]publikáció!$B155,'[1]TERMELŐ_11.30.'!$L:$L,[1]publikáció!C$4)</f>
        <v>0.48</v>
      </c>
      <c r="D155" s="11">
        <f>+SUMIFS('[1]TERMELŐ_11.30.'!$H:$H,'[1]TERMELŐ_11.30.'!$A:$A,[1]publikáció!$B155,'[1]TERMELŐ_11.30.'!$L:$L,[1]publikáció!D$4)</f>
        <v>0</v>
      </c>
      <c r="E155" s="11">
        <f>+SUMIFS('[1]TERMELŐ_11.30.'!$H:$H,'[1]TERMELŐ_11.30.'!$A:$A,[1]publikáció!$B155,'[1]TERMELŐ_11.30.'!$L:$L,[1]publikáció!E$4)</f>
        <v>7.1999999999999995E-2</v>
      </c>
      <c r="F155" s="11">
        <f>+SUMIFS('[1]TERMELŐ_11.30.'!$H:$H,'[1]TERMELŐ_11.30.'!$A:$A,[1]publikáció!$B155,'[1]TERMELŐ_11.30.'!$L:$L,[1]publikáció!F$4)</f>
        <v>0</v>
      </c>
      <c r="G155" s="11">
        <f>+SUMIFS('[1]TERMELŐ_11.30.'!$H:$H,'[1]TERMELŐ_11.30.'!$A:$A,[1]publikáció!$B155,'[1]TERMELŐ_11.30.'!$L:$L,[1]publikáció!G$4)</f>
        <v>0</v>
      </c>
      <c r="H155" s="11">
        <f>+SUMIFS('[1]TERMELŐ_11.30.'!$H:$H,'[1]TERMELŐ_11.30.'!$A:$A,[1]publikáció!$B155,'[1]TERMELŐ_11.30.'!$L:$L,[1]publikáció!H$4)</f>
        <v>0</v>
      </c>
      <c r="I155" s="11">
        <f>+SUMIFS('[1]TERMELŐ_11.30.'!$H:$H,'[1]TERMELŐ_11.30.'!$A:$A,[1]publikáció!$B155,'[1]TERMELŐ_11.30.'!$L:$L,[1]publikáció!I$4)</f>
        <v>0</v>
      </c>
      <c r="J155" s="11">
        <f>+SUMIFS('[1]TERMELŐ_11.30.'!$H:$H,'[1]TERMELŐ_11.30.'!$A:$A,[1]publikáció!$B155,'[1]TERMELŐ_11.30.'!$L:$L,[1]publikáció!J$4)</f>
        <v>0</v>
      </c>
      <c r="K155" s="11" t="str">
        <f>+IF(VLOOKUP(B155,'[1]TERMELŐ_11.30.'!A:U,21,FALSE)="igen","Technológia módosítás",IF(VLOOKUP(B155,'[1]TERMELŐ_11.30.'!A:U,20,FALSE)&lt;&gt;"nem","Ismétlő","Új igény"))</f>
        <v>Új igény</v>
      </c>
      <c r="L155" s="12">
        <f>+_xlfn.MAXIFS('[1]TERMELŐ_11.30.'!$P:$P,'[1]TERMELŐ_11.30.'!$A:$A,[1]publikáció!$B155)</f>
        <v>0.48</v>
      </c>
      <c r="M155" s="12">
        <f>+_xlfn.MAXIFS('[1]TERMELŐ_11.30.'!$Q:$Q,'[1]TERMELŐ_11.30.'!$A:$A,[1]publikáció!$B155)</f>
        <v>7.1999999999999995E-2</v>
      </c>
      <c r="N155" s="10" t="str">
        <f>+IF(VLOOKUP(B155,'[1]TERMELŐ_11.30.'!A:G,7,FALSE)="","",VLOOKUP(B155,'[1]TERMELŐ_11.30.'!A:G,7,FALSE))</f>
        <v>Szeghalom</v>
      </c>
      <c r="O155" s="10">
        <f>+VLOOKUP(B155,'[1]TERMELŐ_11.30.'!A:I,9,FALSE)</f>
        <v>22</v>
      </c>
      <c r="P155" s="10" t="str">
        <f>+IF(OR(VLOOKUP(B155,'[1]TERMELŐ_11.30.'!A:D,4,FALSE)="elutasított",(VLOOKUP(B155,'[1]TERMELŐ_11.30.'!A:D,4,FALSE)="kiesett")),"igen","nem")</f>
        <v>igen</v>
      </c>
      <c r="Q155" s="10" t="str">
        <f>+_xlfn.IFNA(VLOOKUP(IF(VLOOKUP(B155,'[1]TERMELŐ_11.30.'!A:BQ,69,FALSE)="","",VLOOKUP(B155,'[1]TERMELŐ_11.30.'!A:BQ,69,FALSE)),'[1]publikáció segéd tábla'!$D$1:$E$16,2,FALSE),"")</f>
        <v>54/2024 kormány rendelet</v>
      </c>
      <c r="R155" s="10" t="str">
        <f>IF(VLOOKUP(B155,'[1]TERMELŐ_11.30.'!A:AT,46,FALSE)="","",VLOOKUP(B155,'[1]TERMELŐ_11.30.'!A:AT,46,FALSE))</f>
        <v/>
      </c>
      <c r="S155" s="10"/>
      <c r="T155" s="13">
        <f>+VLOOKUP(B155,'[1]TERMELŐ_11.30.'!$A:$AR,37,FALSE)</f>
        <v>0</v>
      </c>
      <c r="U155" s="13">
        <f>+VLOOKUP(B155,'[1]TERMELŐ_11.30.'!$A:$AR,38,FALSE)+VLOOKUP(B155,'[1]TERMELŐ_11.30.'!$A:$AR,39,FALSE)+VLOOKUP(B155,'[1]TERMELŐ_11.30.'!$A:$AR,40,FALSE)+VLOOKUP(B155,'[1]TERMELŐ_11.30.'!$A:$AR,41,FALSE)+VLOOKUP(B155,'[1]TERMELŐ_11.30.'!$A:$AR,42,FALSE)+VLOOKUP(B155,'[1]TERMELŐ_11.30.'!$A:$AR,43,FALSE)+VLOOKUP(B155,'[1]TERMELŐ_11.30.'!$A:$AR,44,FALSE)</f>
        <v>0</v>
      </c>
      <c r="V155" s="14" t="str">
        <f>+IF(VLOOKUP(B155,'[1]TERMELŐ_11.30.'!A:AS,45,FALSE)="","",VLOOKUP(B155,'[1]TERMELŐ_11.30.'!A:AS,45,FALSE))</f>
        <v/>
      </c>
      <c r="W155" s="14" t="str">
        <f>IF(VLOOKUP(B155,'[1]TERMELŐ_11.30.'!A:AJ,36,FALSE)="","",VLOOKUP(B155,'[1]TERMELŐ_11.30.'!A:AJ,36,FALSE))</f>
        <v/>
      </c>
      <c r="X155" s="10"/>
      <c r="Y155" s="13">
        <f>+VLOOKUP(B155,'[1]TERMELŐ_11.30.'!$A:$BH,53,FALSE)</f>
        <v>0</v>
      </c>
      <c r="Z155" s="13">
        <f>+VLOOKUP(B155,'[1]TERMELŐ_11.30.'!$A:$BH,54,FALSE)+VLOOKUP(B155,'[1]TERMELŐ_11.30.'!$A:$BH,55,FALSE)+VLOOKUP(B155,'[1]TERMELŐ_11.30.'!$A:$BH,56,FALSE)+VLOOKUP(B155,'[1]TERMELŐ_11.30.'!$A:$BH,57,FALSE)+VLOOKUP(B155,'[1]TERMELŐ_11.30.'!$A:$BH,58,FALSE)+VLOOKUP(B155,'[1]TERMELŐ_11.30.'!$A:$BH,59,FALSE)+VLOOKUP(B155,'[1]TERMELŐ_11.30.'!$A:$BH,60,FALSE)</f>
        <v>0</v>
      </c>
      <c r="AA155" s="14" t="str">
        <f>IF(VLOOKUP(B155,'[1]TERMELŐ_11.30.'!A:AZ,51,FALSE)="","",VLOOKUP(B155,'[1]TERMELŐ_11.30.'!A:AZ,51,FALSE))</f>
        <v/>
      </c>
      <c r="AB155" s="14" t="str">
        <f>IF(VLOOKUP(B155,'[1]TERMELŐ_11.30.'!A:AZ,52,FALSE)="","",VLOOKUP(B155,'[1]TERMELŐ_11.30.'!A:AZ,52,FALSE))</f>
        <v/>
      </c>
    </row>
    <row r="156" spans="1:28" x14ac:dyDescent="0.3">
      <c r="A156" s="10" t="str">
        <f>VLOOKUP(VLOOKUP(B156,'[1]TERMELŐ_11.30.'!A:F,6,FALSE),'[1]publikáció segéd tábla'!$A$1:$B$7,2,FALSE)</f>
        <v xml:space="preserve">OPUS TITÁSZ Zrt. </v>
      </c>
      <c r="B156" s="10" t="s">
        <v>122</v>
      </c>
      <c r="C156" s="11">
        <f>+SUMIFS('[1]TERMELŐ_11.30.'!$H:$H,'[1]TERMELŐ_11.30.'!$A:$A,[1]publikáció!$B156,'[1]TERMELŐ_11.30.'!$L:$L,[1]publikáció!C$4)</f>
        <v>0.499</v>
      </c>
      <c r="D156" s="11">
        <f>+SUMIFS('[1]TERMELŐ_11.30.'!$H:$H,'[1]TERMELŐ_11.30.'!$A:$A,[1]publikáció!$B156,'[1]TERMELŐ_11.30.'!$L:$L,[1]publikáció!D$4)</f>
        <v>0</v>
      </c>
      <c r="E156" s="11">
        <f>+SUMIFS('[1]TERMELŐ_11.30.'!$H:$H,'[1]TERMELŐ_11.30.'!$A:$A,[1]publikáció!$B156,'[1]TERMELŐ_11.30.'!$L:$L,[1]publikáció!E$4)</f>
        <v>0</v>
      </c>
      <c r="F156" s="11">
        <f>+SUMIFS('[1]TERMELŐ_11.30.'!$H:$H,'[1]TERMELŐ_11.30.'!$A:$A,[1]publikáció!$B156,'[1]TERMELŐ_11.30.'!$L:$L,[1]publikáció!F$4)</f>
        <v>0</v>
      </c>
      <c r="G156" s="11">
        <f>+SUMIFS('[1]TERMELŐ_11.30.'!$H:$H,'[1]TERMELŐ_11.30.'!$A:$A,[1]publikáció!$B156,'[1]TERMELŐ_11.30.'!$L:$L,[1]publikáció!G$4)</f>
        <v>0</v>
      </c>
      <c r="H156" s="11">
        <f>+SUMIFS('[1]TERMELŐ_11.30.'!$H:$H,'[1]TERMELŐ_11.30.'!$A:$A,[1]publikáció!$B156,'[1]TERMELŐ_11.30.'!$L:$L,[1]publikáció!H$4)</f>
        <v>0</v>
      </c>
      <c r="I156" s="11">
        <f>+SUMIFS('[1]TERMELŐ_11.30.'!$H:$H,'[1]TERMELŐ_11.30.'!$A:$A,[1]publikáció!$B156,'[1]TERMELŐ_11.30.'!$L:$L,[1]publikáció!I$4)</f>
        <v>0</v>
      </c>
      <c r="J156" s="11">
        <f>+SUMIFS('[1]TERMELŐ_11.30.'!$H:$H,'[1]TERMELŐ_11.30.'!$A:$A,[1]publikáció!$B156,'[1]TERMELŐ_11.30.'!$L:$L,[1]publikáció!J$4)</f>
        <v>0</v>
      </c>
      <c r="K156" s="11" t="str">
        <f>+IF(VLOOKUP(B156,'[1]TERMELŐ_11.30.'!A:U,21,FALSE)="igen","Technológia módosítás",IF(VLOOKUP(B156,'[1]TERMELŐ_11.30.'!A:U,20,FALSE)&lt;&gt;"nem","Ismétlő","Új igény"))</f>
        <v>Új igény</v>
      </c>
      <c r="L156" s="12">
        <f>+_xlfn.MAXIFS('[1]TERMELŐ_11.30.'!$P:$P,'[1]TERMELŐ_11.30.'!$A:$A,[1]publikáció!$B156)</f>
        <v>0.499</v>
      </c>
      <c r="M156" s="12">
        <f>+_xlfn.MAXIFS('[1]TERMELŐ_11.30.'!$Q:$Q,'[1]TERMELŐ_11.30.'!$A:$A,[1]publikáció!$B156)</f>
        <v>4.0000000000000001E-3</v>
      </c>
      <c r="N156" s="10" t="str">
        <f>+IF(VLOOKUP(B156,'[1]TERMELŐ_11.30.'!A:G,7,FALSE)="","",VLOOKUP(B156,'[1]TERMELŐ_11.30.'!A:G,7,FALSE))</f>
        <v>Fehérgyarmat</v>
      </c>
      <c r="O156" s="10">
        <f>+VLOOKUP(B156,'[1]TERMELŐ_11.30.'!A:I,9,FALSE)</f>
        <v>22</v>
      </c>
      <c r="P156" s="10" t="str">
        <f>+IF(OR(VLOOKUP(B156,'[1]TERMELŐ_11.30.'!A:D,4,FALSE)="elutasított",(VLOOKUP(B156,'[1]TERMELŐ_11.30.'!A:D,4,FALSE)="kiesett")),"igen","nem")</f>
        <v>igen</v>
      </c>
      <c r="Q156" s="10" t="str">
        <f>+_xlfn.IFNA(VLOOKUP(IF(VLOOKUP(B156,'[1]TERMELŐ_11.30.'!A:BQ,69,FALSE)="","",VLOOKUP(B156,'[1]TERMELŐ_11.30.'!A:BQ,69,FALSE)),'[1]publikáció segéd tábla'!$D$1:$E$16,2,FALSE),"")</f>
        <v>54/2024 kormány rendelet</v>
      </c>
      <c r="R156" s="10" t="str">
        <f>IF(VLOOKUP(B156,'[1]TERMELŐ_11.30.'!A:AT,46,FALSE)="","",VLOOKUP(B156,'[1]TERMELŐ_11.30.'!A:AT,46,FALSE))</f>
        <v/>
      </c>
      <c r="S156" s="10"/>
      <c r="T156" s="13">
        <f>+VLOOKUP(B156,'[1]TERMELŐ_11.30.'!$A:$AR,37,FALSE)</f>
        <v>0</v>
      </c>
      <c r="U156" s="13">
        <f>+VLOOKUP(B156,'[1]TERMELŐ_11.30.'!$A:$AR,38,FALSE)+VLOOKUP(B156,'[1]TERMELŐ_11.30.'!$A:$AR,39,FALSE)+VLOOKUP(B156,'[1]TERMELŐ_11.30.'!$A:$AR,40,FALSE)+VLOOKUP(B156,'[1]TERMELŐ_11.30.'!$A:$AR,41,FALSE)+VLOOKUP(B156,'[1]TERMELŐ_11.30.'!$A:$AR,42,FALSE)+VLOOKUP(B156,'[1]TERMELŐ_11.30.'!$A:$AR,43,FALSE)+VLOOKUP(B156,'[1]TERMELŐ_11.30.'!$A:$AR,44,FALSE)</f>
        <v>0</v>
      </c>
      <c r="V156" s="14" t="str">
        <f>+IF(VLOOKUP(B156,'[1]TERMELŐ_11.30.'!A:AS,45,FALSE)="","",VLOOKUP(B156,'[1]TERMELŐ_11.30.'!A:AS,45,FALSE))</f>
        <v/>
      </c>
      <c r="W156" s="14" t="str">
        <f>IF(VLOOKUP(B156,'[1]TERMELŐ_11.30.'!A:AJ,36,FALSE)="","",VLOOKUP(B156,'[1]TERMELŐ_11.30.'!A:AJ,36,FALSE))</f>
        <v/>
      </c>
      <c r="X156" s="10"/>
      <c r="Y156" s="13">
        <f>+VLOOKUP(B156,'[1]TERMELŐ_11.30.'!$A:$BH,53,FALSE)</f>
        <v>0</v>
      </c>
      <c r="Z156" s="13">
        <f>+VLOOKUP(B156,'[1]TERMELŐ_11.30.'!$A:$BH,54,FALSE)+VLOOKUP(B156,'[1]TERMELŐ_11.30.'!$A:$BH,55,FALSE)+VLOOKUP(B156,'[1]TERMELŐ_11.30.'!$A:$BH,56,FALSE)+VLOOKUP(B156,'[1]TERMELŐ_11.30.'!$A:$BH,57,FALSE)+VLOOKUP(B156,'[1]TERMELŐ_11.30.'!$A:$BH,58,FALSE)+VLOOKUP(B156,'[1]TERMELŐ_11.30.'!$A:$BH,59,FALSE)+VLOOKUP(B156,'[1]TERMELŐ_11.30.'!$A:$BH,60,FALSE)</f>
        <v>0</v>
      </c>
      <c r="AA156" s="14" t="str">
        <f>IF(VLOOKUP(B156,'[1]TERMELŐ_11.30.'!A:AZ,51,FALSE)="","",VLOOKUP(B156,'[1]TERMELŐ_11.30.'!A:AZ,51,FALSE))</f>
        <v/>
      </c>
      <c r="AB156" s="14" t="str">
        <f>IF(VLOOKUP(B156,'[1]TERMELŐ_11.30.'!A:AZ,52,FALSE)="","",VLOOKUP(B156,'[1]TERMELŐ_11.30.'!A:AZ,52,FALSE))</f>
        <v/>
      </c>
    </row>
    <row r="157" spans="1:28" x14ac:dyDescent="0.3">
      <c r="A157" s="10" t="str">
        <f>VLOOKUP(VLOOKUP(B157,'[1]TERMELŐ_11.30.'!A:F,6,FALSE),'[1]publikáció segéd tábla'!$A$1:$B$7,2,FALSE)</f>
        <v xml:space="preserve">OPUS TITÁSZ Zrt. </v>
      </c>
      <c r="B157" s="10" t="s">
        <v>123</v>
      </c>
      <c r="C157" s="11">
        <f>+SUMIFS('[1]TERMELŐ_11.30.'!$H:$H,'[1]TERMELŐ_11.30.'!$A:$A,[1]publikáció!$B157,'[1]TERMELŐ_11.30.'!$L:$L,[1]publikáció!C$4)</f>
        <v>0.96</v>
      </c>
      <c r="D157" s="11">
        <f>+SUMIFS('[1]TERMELŐ_11.30.'!$H:$H,'[1]TERMELŐ_11.30.'!$A:$A,[1]publikáció!$B157,'[1]TERMELŐ_11.30.'!$L:$L,[1]publikáció!D$4)</f>
        <v>0</v>
      </c>
      <c r="E157" s="11">
        <f>+SUMIFS('[1]TERMELŐ_11.30.'!$H:$H,'[1]TERMELŐ_11.30.'!$A:$A,[1]publikáció!$B157,'[1]TERMELŐ_11.30.'!$L:$L,[1]publikáció!E$4)</f>
        <v>0</v>
      </c>
      <c r="F157" s="11">
        <f>+SUMIFS('[1]TERMELŐ_11.30.'!$H:$H,'[1]TERMELŐ_11.30.'!$A:$A,[1]publikáció!$B157,'[1]TERMELŐ_11.30.'!$L:$L,[1]publikáció!F$4)</f>
        <v>0</v>
      </c>
      <c r="G157" s="11">
        <f>+SUMIFS('[1]TERMELŐ_11.30.'!$H:$H,'[1]TERMELŐ_11.30.'!$A:$A,[1]publikáció!$B157,'[1]TERMELŐ_11.30.'!$L:$L,[1]publikáció!G$4)</f>
        <v>0</v>
      </c>
      <c r="H157" s="11">
        <f>+SUMIFS('[1]TERMELŐ_11.30.'!$H:$H,'[1]TERMELŐ_11.30.'!$A:$A,[1]publikáció!$B157,'[1]TERMELŐ_11.30.'!$L:$L,[1]publikáció!H$4)</f>
        <v>0</v>
      </c>
      <c r="I157" s="11">
        <f>+SUMIFS('[1]TERMELŐ_11.30.'!$H:$H,'[1]TERMELŐ_11.30.'!$A:$A,[1]publikáció!$B157,'[1]TERMELŐ_11.30.'!$L:$L,[1]publikáció!I$4)</f>
        <v>0</v>
      </c>
      <c r="J157" s="11">
        <f>+SUMIFS('[1]TERMELŐ_11.30.'!$H:$H,'[1]TERMELŐ_11.30.'!$A:$A,[1]publikáció!$B157,'[1]TERMELŐ_11.30.'!$L:$L,[1]publikáció!J$4)</f>
        <v>0</v>
      </c>
      <c r="K157" s="11" t="str">
        <f>+IF(VLOOKUP(B157,'[1]TERMELŐ_11.30.'!A:U,21,FALSE)="igen","Technológia módosítás",IF(VLOOKUP(B157,'[1]TERMELŐ_11.30.'!A:U,20,FALSE)&lt;&gt;"nem","Ismétlő","Új igény"))</f>
        <v>Új igény</v>
      </c>
      <c r="L157" s="12">
        <f>+_xlfn.MAXIFS('[1]TERMELŐ_11.30.'!$P:$P,'[1]TERMELŐ_11.30.'!$A:$A,[1]publikáció!$B157)</f>
        <v>0.96</v>
      </c>
      <c r="M157" s="12">
        <f>+_xlfn.MAXIFS('[1]TERMELŐ_11.30.'!$Q:$Q,'[1]TERMELŐ_11.30.'!$A:$A,[1]publikáció!$B157)</f>
        <v>8.0000000000000002E-3</v>
      </c>
      <c r="N157" s="10" t="str">
        <f>+IF(VLOOKUP(B157,'[1]TERMELŐ_11.30.'!A:G,7,FALSE)="","",VLOOKUP(B157,'[1]TERMELŐ_11.30.'!A:G,7,FALSE))</f>
        <v>Nyíregyháza Simai út</v>
      </c>
      <c r="O157" s="10">
        <f>+VLOOKUP(B157,'[1]TERMELŐ_11.30.'!A:I,9,FALSE)</f>
        <v>22</v>
      </c>
      <c r="P157" s="10" t="str">
        <f>+IF(OR(VLOOKUP(B157,'[1]TERMELŐ_11.30.'!A:D,4,FALSE)="elutasított",(VLOOKUP(B157,'[1]TERMELŐ_11.30.'!A:D,4,FALSE)="kiesett")),"igen","nem")</f>
        <v>igen</v>
      </c>
      <c r="Q157" s="10" t="str">
        <f>+_xlfn.IFNA(VLOOKUP(IF(VLOOKUP(B157,'[1]TERMELŐ_11.30.'!A:BQ,69,FALSE)="","",VLOOKUP(B157,'[1]TERMELŐ_11.30.'!A:BQ,69,FALSE)),'[1]publikáció segéd tábla'!$D$1:$E$16,2,FALSE),"")</f>
        <v>54/2024 kormány rendelet</v>
      </c>
      <c r="R157" s="10" t="str">
        <f>IF(VLOOKUP(B157,'[1]TERMELŐ_11.30.'!A:AT,46,FALSE)="","",VLOOKUP(B157,'[1]TERMELŐ_11.30.'!A:AT,46,FALSE))</f>
        <v/>
      </c>
      <c r="S157" s="10"/>
      <c r="T157" s="13">
        <f>+VLOOKUP(B157,'[1]TERMELŐ_11.30.'!$A:$AR,37,FALSE)</f>
        <v>0</v>
      </c>
      <c r="U157" s="13">
        <f>+VLOOKUP(B157,'[1]TERMELŐ_11.30.'!$A:$AR,38,FALSE)+VLOOKUP(B157,'[1]TERMELŐ_11.30.'!$A:$AR,39,FALSE)+VLOOKUP(B157,'[1]TERMELŐ_11.30.'!$A:$AR,40,FALSE)+VLOOKUP(B157,'[1]TERMELŐ_11.30.'!$A:$AR,41,FALSE)+VLOOKUP(B157,'[1]TERMELŐ_11.30.'!$A:$AR,42,FALSE)+VLOOKUP(B157,'[1]TERMELŐ_11.30.'!$A:$AR,43,FALSE)+VLOOKUP(B157,'[1]TERMELŐ_11.30.'!$A:$AR,44,FALSE)</f>
        <v>0</v>
      </c>
      <c r="V157" s="14" t="str">
        <f>+IF(VLOOKUP(B157,'[1]TERMELŐ_11.30.'!A:AS,45,FALSE)="","",VLOOKUP(B157,'[1]TERMELŐ_11.30.'!A:AS,45,FALSE))</f>
        <v/>
      </c>
      <c r="W157" s="14" t="str">
        <f>IF(VLOOKUP(B157,'[1]TERMELŐ_11.30.'!A:AJ,36,FALSE)="","",VLOOKUP(B157,'[1]TERMELŐ_11.30.'!A:AJ,36,FALSE))</f>
        <v/>
      </c>
      <c r="X157" s="10"/>
      <c r="Y157" s="13">
        <f>+VLOOKUP(B157,'[1]TERMELŐ_11.30.'!$A:$BH,53,FALSE)</f>
        <v>0</v>
      </c>
      <c r="Z157" s="13">
        <f>+VLOOKUP(B157,'[1]TERMELŐ_11.30.'!$A:$BH,54,FALSE)+VLOOKUP(B157,'[1]TERMELŐ_11.30.'!$A:$BH,55,FALSE)+VLOOKUP(B157,'[1]TERMELŐ_11.30.'!$A:$BH,56,FALSE)+VLOOKUP(B157,'[1]TERMELŐ_11.30.'!$A:$BH,57,FALSE)+VLOOKUP(B157,'[1]TERMELŐ_11.30.'!$A:$BH,58,FALSE)+VLOOKUP(B157,'[1]TERMELŐ_11.30.'!$A:$BH,59,FALSE)+VLOOKUP(B157,'[1]TERMELŐ_11.30.'!$A:$BH,60,FALSE)</f>
        <v>0</v>
      </c>
      <c r="AA157" s="14" t="str">
        <f>IF(VLOOKUP(B157,'[1]TERMELŐ_11.30.'!A:AZ,51,FALSE)="","",VLOOKUP(B157,'[1]TERMELŐ_11.30.'!A:AZ,51,FALSE))</f>
        <v/>
      </c>
      <c r="AB157" s="14" t="str">
        <f>IF(VLOOKUP(B157,'[1]TERMELŐ_11.30.'!A:AZ,52,FALSE)="","",VLOOKUP(B157,'[1]TERMELŐ_11.30.'!A:AZ,52,FALSE))</f>
        <v/>
      </c>
    </row>
    <row r="158" spans="1:28" x14ac:dyDescent="0.3">
      <c r="A158" s="10" t="str">
        <f>VLOOKUP(VLOOKUP(B158,'[1]TERMELŐ_11.30.'!A:F,6,FALSE),'[1]publikáció segéd tábla'!$A$1:$B$7,2,FALSE)</f>
        <v xml:space="preserve">OPUS TITÁSZ Zrt. </v>
      </c>
      <c r="B158" s="10" t="s">
        <v>124</v>
      </c>
      <c r="C158" s="11">
        <f>+SUMIFS('[1]TERMELŐ_11.30.'!$H:$H,'[1]TERMELŐ_11.30.'!$A:$A,[1]publikáció!$B158,'[1]TERMELŐ_11.30.'!$L:$L,[1]publikáció!C$4)</f>
        <v>0.499</v>
      </c>
      <c r="D158" s="11">
        <f>+SUMIFS('[1]TERMELŐ_11.30.'!$H:$H,'[1]TERMELŐ_11.30.'!$A:$A,[1]publikáció!$B158,'[1]TERMELŐ_11.30.'!$L:$L,[1]publikáció!D$4)</f>
        <v>0</v>
      </c>
      <c r="E158" s="11">
        <f>+SUMIFS('[1]TERMELŐ_11.30.'!$H:$H,'[1]TERMELŐ_11.30.'!$A:$A,[1]publikáció!$B158,'[1]TERMELŐ_11.30.'!$L:$L,[1]publikáció!E$4)</f>
        <v>0</v>
      </c>
      <c r="F158" s="11">
        <f>+SUMIFS('[1]TERMELŐ_11.30.'!$H:$H,'[1]TERMELŐ_11.30.'!$A:$A,[1]publikáció!$B158,'[1]TERMELŐ_11.30.'!$L:$L,[1]publikáció!F$4)</f>
        <v>0</v>
      </c>
      <c r="G158" s="11">
        <f>+SUMIFS('[1]TERMELŐ_11.30.'!$H:$H,'[1]TERMELŐ_11.30.'!$A:$A,[1]publikáció!$B158,'[1]TERMELŐ_11.30.'!$L:$L,[1]publikáció!G$4)</f>
        <v>0</v>
      </c>
      <c r="H158" s="11">
        <f>+SUMIFS('[1]TERMELŐ_11.30.'!$H:$H,'[1]TERMELŐ_11.30.'!$A:$A,[1]publikáció!$B158,'[1]TERMELŐ_11.30.'!$L:$L,[1]publikáció!H$4)</f>
        <v>0</v>
      </c>
      <c r="I158" s="11">
        <f>+SUMIFS('[1]TERMELŐ_11.30.'!$H:$H,'[1]TERMELŐ_11.30.'!$A:$A,[1]publikáció!$B158,'[1]TERMELŐ_11.30.'!$L:$L,[1]publikáció!I$4)</f>
        <v>0</v>
      </c>
      <c r="J158" s="11">
        <f>+SUMIFS('[1]TERMELŐ_11.30.'!$H:$H,'[1]TERMELŐ_11.30.'!$A:$A,[1]publikáció!$B158,'[1]TERMELŐ_11.30.'!$L:$L,[1]publikáció!J$4)</f>
        <v>0</v>
      </c>
      <c r="K158" s="11" t="str">
        <f>+IF(VLOOKUP(B158,'[1]TERMELŐ_11.30.'!A:U,21,FALSE)="igen","Technológia módosítás",IF(VLOOKUP(B158,'[1]TERMELŐ_11.30.'!A:U,20,FALSE)&lt;&gt;"nem","Ismétlő","Új igény"))</f>
        <v>Új igény</v>
      </c>
      <c r="L158" s="12">
        <f>+_xlfn.MAXIFS('[1]TERMELŐ_11.30.'!$P:$P,'[1]TERMELŐ_11.30.'!$A:$A,[1]publikáció!$B158)</f>
        <v>0.499</v>
      </c>
      <c r="M158" s="12">
        <f>+_xlfn.MAXIFS('[1]TERMELŐ_11.30.'!$Q:$Q,'[1]TERMELŐ_11.30.'!$A:$A,[1]publikáció!$B158)</f>
        <v>4.0000000000000001E-3</v>
      </c>
      <c r="N158" s="10" t="str">
        <f>+IF(VLOOKUP(B158,'[1]TERMELŐ_11.30.'!A:G,7,FALSE)="","",VLOOKUP(B158,'[1]TERMELŐ_11.30.'!A:G,7,FALSE))</f>
        <v>Martfű</v>
      </c>
      <c r="O158" s="10">
        <f>+VLOOKUP(B158,'[1]TERMELŐ_11.30.'!A:I,9,FALSE)</f>
        <v>22</v>
      </c>
      <c r="P158" s="10" t="str">
        <f>+IF(OR(VLOOKUP(B158,'[1]TERMELŐ_11.30.'!A:D,4,FALSE)="elutasított",(VLOOKUP(B158,'[1]TERMELŐ_11.30.'!A:D,4,FALSE)="kiesett")),"igen","nem")</f>
        <v>igen</v>
      </c>
      <c r="Q158" s="10" t="str">
        <f>+_xlfn.IFNA(VLOOKUP(IF(VLOOKUP(B158,'[1]TERMELŐ_11.30.'!A:BQ,69,FALSE)="","",VLOOKUP(B158,'[1]TERMELŐ_11.30.'!A:BQ,69,FALSE)),'[1]publikáció segéd tábla'!$D$1:$E$16,2,FALSE),"")</f>
        <v>54/2024 kormány rendelet</v>
      </c>
      <c r="R158" s="10" t="str">
        <f>IF(VLOOKUP(B158,'[1]TERMELŐ_11.30.'!A:AT,46,FALSE)="","",VLOOKUP(B158,'[1]TERMELŐ_11.30.'!A:AT,46,FALSE))</f>
        <v/>
      </c>
      <c r="S158" s="10"/>
      <c r="T158" s="13">
        <f>+VLOOKUP(B158,'[1]TERMELŐ_11.30.'!$A:$AR,37,FALSE)</f>
        <v>0</v>
      </c>
      <c r="U158" s="13">
        <f>+VLOOKUP(B158,'[1]TERMELŐ_11.30.'!$A:$AR,38,FALSE)+VLOOKUP(B158,'[1]TERMELŐ_11.30.'!$A:$AR,39,FALSE)+VLOOKUP(B158,'[1]TERMELŐ_11.30.'!$A:$AR,40,FALSE)+VLOOKUP(B158,'[1]TERMELŐ_11.30.'!$A:$AR,41,FALSE)+VLOOKUP(B158,'[1]TERMELŐ_11.30.'!$A:$AR,42,FALSE)+VLOOKUP(B158,'[1]TERMELŐ_11.30.'!$A:$AR,43,FALSE)+VLOOKUP(B158,'[1]TERMELŐ_11.30.'!$A:$AR,44,FALSE)</f>
        <v>0</v>
      </c>
      <c r="V158" s="14" t="str">
        <f>+IF(VLOOKUP(B158,'[1]TERMELŐ_11.30.'!A:AS,45,FALSE)="","",VLOOKUP(B158,'[1]TERMELŐ_11.30.'!A:AS,45,FALSE))</f>
        <v/>
      </c>
      <c r="W158" s="14" t="str">
        <f>IF(VLOOKUP(B158,'[1]TERMELŐ_11.30.'!A:AJ,36,FALSE)="","",VLOOKUP(B158,'[1]TERMELŐ_11.30.'!A:AJ,36,FALSE))</f>
        <v/>
      </c>
      <c r="X158" s="10"/>
      <c r="Y158" s="13">
        <f>+VLOOKUP(B158,'[1]TERMELŐ_11.30.'!$A:$BH,53,FALSE)</f>
        <v>0</v>
      </c>
      <c r="Z158" s="13">
        <f>+VLOOKUP(B158,'[1]TERMELŐ_11.30.'!$A:$BH,54,FALSE)+VLOOKUP(B158,'[1]TERMELŐ_11.30.'!$A:$BH,55,FALSE)+VLOOKUP(B158,'[1]TERMELŐ_11.30.'!$A:$BH,56,FALSE)+VLOOKUP(B158,'[1]TERMELŐ_11.30.'!$A:$BH,57,FALSE)+VLOOKUP(B158,'[1]TERMELŐ_11.30.'!$A:$BH,58,FALSE)+VLOOKUP(B158,'[1]TERMELŐ_11.30.'!$A:$BH,59,FALSE)+VLOOKUP(B158,'[1]TERMELŐ_11.30.'!$A:$BH,60,FALSE)</f>
        <v>0</v>
      </c>
      <c r="AA158" s="14" t="str">
        <f>IF(VLOOKUP(B158,'[1]TERMELŐ_11.30.'!A:AZ,51,FALSE)="","",VLOOKUP(B158,'[1]TERMELŐ_11.30.'!A:AZ,51,FALSE))</f>
        <v/>
      </c>
      <c r="AB158" s="14" t="str">
        <f>IF(VLOOKUP(B158,'[1]TERMELŐ_11.30.'!A:AZ,52,FALSE)="","",VLOOKUP(B158,'[1]TERMELŐ_11.30.'!A:AZ,52,FALSE))</f>
        <v/>
      </c>
    </row>
    <row r="159" spans="1:28" x14ac:dyDescent="0.3">
      <c r="A159" s="10" t="str">
        <f>VLOOKUP(VLOOKUP(B159,'[1]TERMELŐ_11.30.'!A:F,6,FALSE),'[1]publikáció segéd tábla'!$A$1:$B$7,2,FALSE)</f>
        <v xml:space="preserve">OPUS TITÁSZ Zrt. </v>
      </c>
      <c r="B159" s="10" t="s">
        <v>125</v>
      </c>
      <c r="C159" s="11">
        <f>+SUMIFS('[1]TERMELŐ_11.30.'!$H:$H,'[1]TERMELŐ_11.30.'!$A:$A,[1]publikáció!$B159,'[1]TERMELŐ_11.30.'!$L:$L,[1]publikáció!C$4)</f>
        <v>2</v>
      </c>
      <c r="D159" s="11">
        <f>+SUMIFS('[1]TERMELŐ_11.30.'!$H:$H,'[1]TERMELŐ_11.30.'!$A:$A,[1]publikáció!$B159,'[1]TERMELŐ_11.30.'!$L:$L,[1]publikáció!D$4)</f>
        <v>0</v>
      </c>
      <c r="E159" s="11">
        <f>+SUMIFS('[1]TERMELŐ_11.30.'!$H:$H,'[1]TERMELŐ_11.30.'!$A:$A,[1]publikáció!$B159,'[1]TERMELŐ_11.30.'!$L:$L,[1]publikáció!E$4)</f>
        <v>0.5</v>
      </c>
      <c r="F159" s="11">
        <f>+SUMIFS('[1]TERMELŐ_11.30.'!$H:$H,'[1]TERMELŐ_11.30.'!$A:$A,[1]publikáció!$B159,'[1]TERMELŐ_11.30.'!$L:$L,[1]publikáció!F$4)</f>
        <v>0</v>
      </c>
      <c r="G159" s="11">
        <f>+SUMIFS('[1]TERMELŐ_11.30.'!$H:$H,'[1]TERMELŐ_11.30.'!$A:$A,[1]publikáció!$B159,'[1]TERMELŐ_11.30.'!$L:$L,[1]publikáció!G$4)</f>
        <v>0</v>
      </c>
      <c r="H159" s="11">
        <f>+SUMIFS('[1]TERMELŐ_11.30.'!$H:$H,'[1]TERMELŐ_11.30.'!$A:$A,[1]publikáció!$B159,'[1]TERMELŐ_11.30.'!$L:$L,[1]publikáció!H$4)</f>
        <v>0</v>
      </c>
      <c r="I159" s="11">
        <f>+SUMIFS('[1]TERMELŐ_11.30.'!$H:$H,'[1]TERMELŐ_11.30.'!$A:$A,[1]publikáció!$B159,'[1]TERMELŐ_11.30.'!$L:$L,[1]publikáció!I$4)</f>
        <v>0</v>
      </c>
      <c r="J159" s="11">
        <f>+SUMIFS('[1]TERMELŐ_11.30.'!$H:$H,'[1]TERMELŐ_11.30.'!$A:$A,[1]publikáció!$B159,'[1]TERMELŐ_11.30.'!$L:$L,[1]publikáció!J$4)</f>
        <v>0</v>
      </c>
      <c r="K159" s="11" t="str">
        <f>+IF(VLOOKUP(B159,'[1]TERMELŐ_11.30.'!A:U,21,FALSE)="igen","Technológia módosítás",IF(VLOOKUP(B159,'[1]TERMELŐ_11.30.'!A:U,20,FALSE)&lt;&gt;"nem","Ismétlő","Új igény"))</f>
        <v>Új igény</v>
      </c>
      <c r="L159" s="12">
        <f>+_xlfn.MAXIFS('[1]TERMELŐ_11.30.'!$P:$P,'[1]TERMELŐ_11.30.'!$A:$A,[1]publikáció!$B159)</f>
        <v>2</v>
      </c>
      <c r="M159" s="12">
        <f>+_xlfn.MAXIFS('[1]TERMELŐ_11.30.'!$Q:$Q,'[1]TERMELŐ_11.30.'!$A:$A,[1]publikáció!$B159)</f>
        <v>0.25</v>
      </c>
      <c r="N159" s="10" t="str">
        <f>+IF(VLOOKUP(B159,'[1]TERMELŐ_11.30.'!A:G,7,FALSE)="","",VLOOKUP(B159,'[1]TERMELŐ_11.30.'!A:G,7,FALSE))</f>
        <v>Nyírbogdány</v>
      </c>
      <c r="O159" s="10">
        <f>+VLOOKUP(B159,'[1]TERMELŐ_11.30.'!A:I,9,FALSE)</f>
        <v>22</v>
      </c>
      <c r="P159" s="10" t="str">
        <f>+IF(OR(VLOOKUP(B159,'[1]TERMELŐ_11.30.'!A:D,4,FALSE)="elutasított",(VLOOKUP(B159,'[1]TERMELŐ_11.30.'!A:D,4,FALSE)="kiesett")),"igen","nem")</f>
        <v>igen</v>
      </c>
      <c r="Q159" s="10" t="str">
        <f>+_xlfn.IFNA(VLOOKUP(IF(VLOOKUP(B159,'[1]TERMELŐ_11.30.'!A:BQ,69,FALSE)="","",VLOOKUP(B159,'[1]TERMELŐ_11.30.'!A:BQ,69,FALSE)),'[1]publikáció segéd tábla'!$D$1:$E$16,2,FALSE),"")</f>
        <v>54/2024 kormány rendelet</v>
      </c>
      <c r="R159" s="10" t="str">
        <f>IF(VLOOKUP(B159,'[1]TERMELŐ_11.30.'!A:AT,46,FALSE)="","",VLOOKUP(B159,'[1]TERMELŐ_11.30.'!A:AT,46,FALSE))</f>
        <v/>
      </c>
      <c r="S159" s="10"/>
      <c r="T159" s="13">
        <f>+VLOOKUP(B159,'[1]TERMELŐ_11.30.'!$A:$AR,37,FALSE)</f>
        <v>0</v>
      </c>
      <c r="U159" s="13">
        <f>+VLOOKUP(B159,'[1]TERMELŐ_11.30.'!$A:$AR,38,FALSE)+VLOOKUP(B159,'[1]TERMELŐ_11.30.'!$A:$AR,39,FALSE)+VLOOKUP(B159,'[1]TERMELŐ_11.30.'!$A:$AR,40,FALSE)+VLOOKUP(B159,'[1]TERMELŐ_11.30.'!$A:$AR,41,FALSE)+VLOOKUP(B159,'[1]TERMELŐ_11.30.'!$A:$AR,42,FALSE)+VLOOKUP(B159,'[1]TERMELŐ_11.30.'!$A:$AR,43,FALSE)+VLOOKUP(B159,'[1]TERMELŐ_11.30.'!$A:$AR,44,FALSE)</f>
        <v>0</v>
      </c>
      <c r="V159" s="14" t="str">
        <f>+IF(VLOOKUP(B159,'[1]TERMELŐ_11.30.'!A:AS,45,FALSE)="","",VLOOKUP(B159,'[1]TERMELŐ_11.30.'!A:AS,45,FALSE))</f>
        <v/>
      </c>
      <c r="W159" s="14" t="str">
        <f>IF(VLOOKUP(B159,'[1]TERMELŐ_11.30.'!A:AJ,36,FALSE)="","",VLOOKUP(B159,'[1]TERMELŐ_11.30.'!A:AJ,36,FALSE))</f>
        <v/>
      </c>
      <c r="X159" s="10"/>
      <c r="Y159" s="13">
        <f>+VLOOKUP(B159,'[1]TERMELŐ_11.30.'!$A:$BH,53,FALSE)</f>
        <v>0</v>
      </c>
      <c r="Z159" s="13">
        <f>+VLOOKUP(B159,'[1]TERMELŐ_11.30.'!$A:$BH,54,FALSE)+VLOOKUP(B159,'[1]TERMELŐ_11.30.'!$A:$BH,55,FALSE)+VLOOKUP(B159,'[1]TERMELŐ_11.30.'!$A:$BH,56,FALSE)+VLOOKUP(B159,'[1]TERMELŐ_11.30.'!$A:$BH,57,FALSE)+VLOOKUP(B159,'[1]TERMELŐ_11.30.'!$A:$BH,58,FALSE)+VLOOKUP(B159,'[1]TERMELŐ_11.30.'!$A:$BH,59,FALSE)+VLOOKUP(B159,'[1]TERMELŐ_11.30.'!$A:$BH,60,FALSE)</f>
        <v>0</v>
      </c>
      <c r="AA159" s="14" t="str">
        <f>IF(VLOOKUP(B159,'[1]TERMELŐ_11.30.'!A:AZ,51,FALSE)="","",VLOOKUP(B159,'[1]TERMELŐ_11.30.'!A:AZ,51,FALSE))</f>
        <v/>
      </c>
      <c r="AB159" s="14" t="str">
        <f>IF(VLOOKUP(B159,'[1]TERMELŐ_11.30.'!A:AZ,52,FALSE)="","",VLOOKUP(B159,'[1]TERMELŐ_11.30.'!A:AZ,52,FALSE))</f>
        <v/>
      </c>
    </row>
    <row r="160" spans="1:28" x14ac:dyDescent="0.3">
      <c r="A160" s="10" t="str">
        <f>VLOOKUP(VLOOKUP(B160,'[1]TERMELŐ_11.30.'!A:F,6,FALSE),'[1]publikáció segéd tábla'!$A$1:$B$7,2,FALSE)</f>
        <v xml:space="preserve">OPUS TITÁSZ Zrt. </v>
      </c>
      <c r="B160" s="10" t="s">
        <v>126</v>
      </c>
      <c r="C160" s="11">
        <f>+SUMIFS('[1]TERMELŐ_11.30.'!$H:$H,'[1]TERMELŐ_11.30.'!$A:$A,[1]publikáció!$B160,'[1]TERMELŐ_11.30.'!$L:$L,[1]publikáció!C$4)</f>
        <v>4.9800000000000004</v>
      </c>
      <c r="D160" s="11">
        <f>+SUMIFS('[1]TERMELŐ_11.30.'!$H:$H,'[1]TERMELŐ_11.30.'!$A:$A,[1]publikáció!$B160,'[1]TERMELŐ_11.30.'!$L:$L,[1]publikáció!D$4)</f>
        <v>0</v>
      </c>
      <c r="E160" s="11">
        <f>+SUMIFS('[1]TERMELŐ_11.30.'!$H:$H,'[1]TERMELŐ_11.30.'!$A:$A,[1]publikáció!$B160,'[1]TERMELŐ_11.30.'!$L:$L,[1]publikáció!E$4)</f>
        <v>0.75</v>
      </c>
      <c r="F160" s="11">
        <f>+SUMIFS('[1]TERMELŐ_11.30.'!$H:$H,'[1]TERMELŐ_11.30.'!$A:$A,[1]publikáció!$B160,'[1]TERMELŐ_11.30.'!$L:$L,[1]publikáció!F$4)</f>
        <v>0</v>
      </c>
      <c r="G160" s="11">
        <f>+SUMIFS('[1]TERMELŐ_11.30.'!$H:$H,'[1]TERMELŐ_11.30.'!$A:$A,[1]publikáció!$B160,'[1]TERMELŐ_11.30.'!$L:$L,[1]publikáció!G$4)</f>
        <v>0</v>
      </c>
      <c r="H160" s="11">
        <f>+SUMIFS('[1]TERMELŐ_11.30.'!$H:$H,'[1]TERMELŐ_11.30.'!$A:$A,[1]publikáció!$B160,'[1]TERMELŐ_11.30.'!$L:$L,[1]publikáció!H$4)</f>
        <v>0</v>
      </c>
      <c r="I160" s="11">
        <f>+SUMIFS('[1]TERMELŐ_11.30.'!$H:$H,'[1]TERMELŐ_11.30.'!$A:$A,[1]publikáció!$B160,'[1]TERMELŐ_11.30.'!$L:$L,[1]publikáció!I$4)</f>
        <v>0</v>
      </c>
      <c r="J160" s="11">
        <f>+SUMIFS('[1]TERMELŐ_11.30.'!$H:$H,'[1]TERMELŐ_11.30.'!$A:$A,[1]publikáció!$B160,'[1]TERMELŐ_11.30.'!$L:$L,[1]publikáció!J$4)</f>
        <v>0</v>
      </c>
      <c r="K160" s="11" t="str">
        <f>+IF(VLOOKUP(B160,'[1]TERMELŐ_11.30.'!A:U,21,FALSE)="igen","Technológia módosítás",IF(VLOOKUP(B160,'[1]TERMELŐ_11.30.'!A:U,20,FALSE)&lt;&gt;"nem","Ismétlő","Új igény"))</f>
        <v>Új igény</v>
      </c>
      <c r="L160" s="12">
        <f>+_xlfn.MAXIFS('[1]TERMELŐ_11.30.'!$P:$P,'[1]TERMELŐ_11.30.'!$A:$A,[1]publikáció!$B160)</f>
        <v>4.9800000000000004</v>
      </c>
      <c r="M160" s="12">
        <f>+_xlfn.MAXIFS('[1]TERMELŐ_11.30.'!$Q:$Q,'[1]TERMELŐ_11.30.'!$A:$A,[1]publikáció!$B160)</f>
        <v>0.04</v>
      </c>
      <c r="N160" s="10" t="str">
        <f>+IF(VLOOKUP(B160,'[1]TERMELŐ_11.30.'!A:G,7,FALSE)="","",VLOOKUP(B160,'[1]TERMELŐ_11.30.'!A:G,7,FALSE))</f>
        <v>Létavértes</v>
      </c>
      <c r="O160" s="10">
        <f>+VLOOKUP(B160,'[1]TERMELŐ_11.30.'!A:I,9,FALSE)</f>
        <v>22</v>
      </c>
      <c r="P160" s="10" t="str">
        <f>+IF(OR(VLOOKUP(B160,'[1]TERMELŐ_11.30.'!A:D,4,FALSE)="elutasított",(VLOOKUP(B160,'[1]TERMELŐ_11.30.'!A:D,4,FALSE)="kiesett")),"igen","nem")</f>
        <v>igen</v>
      </c>
      <c r="Q160" s="10" t="str">
        <f>+_xlfn.IFNA(VLOOKUP(IF(VLOOKUP(B160,'[1]TERMELŐ_11.30.'!A:BQ,69,FALSE)="","",VLOOKUP(B160,'[1]TERMELŐ_11.30.'!A:BQ,69,FALSE)),'[1]publikáció segéd tábla'!$D$1:$E$16,2,FALSE),"")</f>
        <v>54/2024 kormány rendelet</v>
      </c>
      <c r="R160" s="10" t="str">
        <f>IF(VLOOKUP(B160,'[1]TERMELŐ_11.30.'!A:AT,46,FALSE)="","",VLOOKUP(B160,'[1]TERMELŐ_11.30.'!A:AT,46,FALSE))</f>
        <v/>
      </c>
      <c r="S160" s="10"/>
      <c r="T160" s="13">
        <f>+VLOOKUP(B160,'[1]TERMELŐ_11.30.'!$A:$AR,37,FALSE)</f>
        <v>0</v>
      </c>
      <c r="U160" s="13">
        <f>+VLOOKUP(B160,'[1]TERMELŐ_11.30.'!$A:$AR,38,FALSE)+VLOOKUP(B160,'[1]TERMELŐ_11.30.'!$A:$AR,39,FALSE)+VLOOKUP(B160,'[1]TERMELŐ_11.30.'!$A:$AR,40,FALSE)+VLOOKUP(B160,'[1]TERMELŐ_11.30.'!$A:$AR,41,FALSE)+VLOOKUP(B160,'[1]TERMELŐ_11.30.'!$A:$AR,42,FALSE)+VLOOKUP(B160,'[1]TERMELŐ_11.30.'!$A:$AR,43,FALSE)+VLOOKUP(B160,'[1]TERMELŐ_11.30.'!$A:$AR,44,FALSE)</f>
        <v>0</v>
      </c>
      <c r="V160" s="14" t="str">
        <f>+IF(VLOOKUP(B160,'[1]TERMELŐ_11.30.'!A:AS,45,FALSE)="","",VLOOKUP(B160,'[1]TERMELŐ_11.30.'!A:AS,45,FALSE))</f>
        <v/>
      </c>
      <c r="W160" s="14" t="str">
        <f>IF(VLOOKUP(B160,'[1]TERMELŐ_11.30.'!A:AJ,36,FALSE)="","",VLOOKUP(B160,'[1]TERMELŐ_11.30.'!A:AJ,36,FALSE))</f>
        <v/>
      </c>
      <c r="X160" s="10"/>
      <c r="Y160" s="13">
        <f>+VLOOKUP(B160,'[1]TERMELŐ_11.30.'!$A:$BH,53,FALSE)</f>
        <v>0</v>
      </c>
      <c r="Z160" s="13">
        <f>+VLOOKUP(B160,'[1]TERMELŐ_11.30.'!$A:$BH,54,FALSE)+VLOOKUP(B160,'[1]TERMELŐ_11.30.'!$A:$BH,55,FALSE)+VLOOKUP(B160,'[1]TERMELŐ_11.30.'!$A:$BH,56,FALSE)+VLOOKUP(B160,'[1]TERMELŐ_11.30.'!$A:$BH,57,FALSE)+VLOOKUP(B160,'[1]TERMELŐ_11.30.'!$A:$BH,58,FALSE)+VLOOKUP(B160,'[1]TERMELŐ_11.30.'!$A:$BH,59,FALSE)+VLOOKUP(B160,'[1]TERMELŐ_11.30.'!$A:$BH,60,FALSE)</f>
        <v>0</v>
      </c>
      <c r="AA160" s="14" t="str">
        <f>IF(VLOOKUP(B160,'[1]TERMELŐ_11.30.'!A:AZ,51,FALSE)="","",VLOOKUP(B160,'[1]TERMELŐ_11.30.'!A:AZ,51,FALSE))</f>
        <v/>
      </c>
      <c r="AB160" s="14" t="str">
        <f>IF(VLOOKUP(B160,'[1]TERMELŐ_11.30.'!A:AZ,52,FALSE)="","",VLOOKUP(B160,'[1]TERMELŐ_11.30.'!A:AZ,52,FALSE))</f>
        <v/>
      </c>
    </row>
    <row r="161" spans="1:28" x14ac:dyDescent="0.3">
      <c r="A161" s="10" t="str">
        <f>VLOOKUP(VLOOKUP(B161,'[1]TERMELŐ_11.30.'!A:F,6,FALSE),'[1]publikáció segéd tábla'!$A$1:$B$7,2,FALSE)</f>
        <v xml:space="preserve">OPUS TITÁSZ Zrt. </v>
      </c>
      <c r="B161" s="10" t="s">
        <v>127</v>
      </c>
      <c r="C161" s="11">
        <f>+SUMIFS('[1]TERMELŐ_11.30.'!$H:$H,'[1]TERMELŐ_11.30.'!$A:$A,[1]publikáció!$B161,'[1]TERMELŐ_11.30.'!$L:$L,[1]publikáció!C$4)</f>
        <v>4.9800000000000004</v>
      </c>
      <c r="D161" s="11">
        <f>+SUMIFS('[1]TERMELŐ_11.30.'!$H:$H,'[1]TERMELŐ_11.30.'!$A:$A,[1]publikáció!$B161,'[1]TERMELŐ_11.30.'!$L:$L,[1]publikáció!D$4)</f>
        <v>0</v>
      </c>
      <c r="E161" s="11">
        <f>+SUMIFS('[1]TERMELŐ_11.30.'!$H:$H,'[1]TERMELŐ_11.30.'!$A:$A,[1]publikáció!$B161,'[1]TERMELŐ_11.30.'!$L:$L,[1]publikáció!E$4)</f>
        <v>0.75</v>
      </c>
      <c r="F161" s="11">
        <f>+SUMIFS('[1]TERMELŐ_11.30.'!$H:$H,'[1]TERMELŐ_11.30.'!$A:$A,[1]publikáció!$B161,'[1]TERMELŐ_11.30.'!$L:$L,[1]publikáció!F$4)</f>
        <v>0</v>
      </c>
      <c r="G161" s="11">
        <f>+SUMIFS('[1]TERMELŐ_11.30.'!$H:$H,'[1]TERMELŐ_11.30.'!$A:$A,[1]publikáció!$B161,'[1]TERMELŐ_11.30.'!$L:$L,[1]publikáció!G$4)</f>
        <v>0</v>
      </c>
      <c r="H161" s="11">
        <f>+SUMIFS('[1]TERMELŐ_11.30.'!$H:$H,'[1]TERMELŐ_11.30.'!$A:$A,[1]publikáció!$B161,'[1]TERMELŐ_11.30.'!$L:$L,[1]publikáció!H$4)</f>
        <v>0</v>
      </c>
      <c r="I161" s="11">
        <f>+SUMIFS('[1]TERMELŐ_11.30.'!$H:$H,'[1]TERMELŐ_11.30.'!$A:$A,[1]publikáció!$B161,'[1]TERMELŐ_11.30.'!$L:$L,[1]publikáció!I$4)</f>
        <v>0</v>
      </c>
      <c r="J161" s="11">
        <f>+SUMIFS('[1]TERMELŐ_11.30.'!$H:$H,'[1]TERMELŐ_11.30.'!$A:$A,[1]publikáció!$B161,'[1]TERMELŐ_11.30.'!$L:$L,[1]publikáció!J$4)</f>
        <v>0</v>
      </c>
      <c r="K161" s="11" t="str">
        <f>+IF(VLOOKUP(B161,'[1]TERMELŐ_11.30.'!A:U,21,FALSE)="igen","Technológia módosítás",IF(VLOOKUP(B161,'[1]TERMELŐ_11.30.'!A:U,20,FALSE)&lt;&gt;"nem","Ismétlő","Új igény"))</f>
        <v>Új igény</v>
      </c>
      <c r="L161" s="12">
        <f>+_xlfn.MAXIFS('[1]TERMELŐ_11.30.'!$P:$P,'[1]TERMELŐ_11.30.'!$A:$A,[1]publikáció!$B161)</f>
        <v>4.9800000000000004</v>
      </c>
      <c r="M161" s="12">
        <f>+_xlfn.MAXIFS('[1]TERMELŐ_11.30.'!$Q:$Q,'[1]TERMELŐ_11.30.'!$A:$A,[1]publikáció!$B161)</f>
        <v>0.04</v>
      </c>
      <c r="N161" s="10" t="str">
        <f>+IF(VLOOKUP(B161,'[1]TERMELŐ_11.30.'!A:G,7,FALSE)="","",VLOOKUP(B161,'[1]TERMELŐ_11.30.'!A:G,7,FALSE))</f>
        <v>Létavértes</v>
      </c>
      <c r="O161" s="10">
        <f>+VLOOKUP(B161,'[1]TERMELŐ_11.30.'!A:I,9,FALSE)</f>
        <v>22</v>
      </c>
      <c r="P161" s="10" t="str">
        <f>+IF(OR(VLOOKUP(B161,'[1]TERMELŐ_11.30.'!A:D,4,FALSE)="elutasított",(VLOOKUP(B161,'[1]TERMELŐ_11.30.'!A:D,4,FALSE)="kiesett")),"igen","nem")</f>
        <v>igen</v>
      </c>
      <c r="Q161" s="10" t="str">
        <f>+_xlfn.IFNA(VLOOKUP(IF(VLOOKUP(B161,'[1]TERMELŐ_11.30.'!A:BQ,69,FALSE)="","",VLOOKUP(B161,'[1]TERMELŐ_11.30.'!A:BQ,69,FALSE)),'[1]publikáció segéd tábla'!$D$1:$E$16,2,FALSE),"")</f>
        <v>54/2024 kormány rendelet</v>
      </c>
      <c r="R161" s="10" t="str">
        <f>IF(VLOOKUP(B161,'[1]TERMELŐ_11.30.'!A:AT,46,FALSE)="","",VLOOKUP(B161,'[1]TERMELŐ_11.30.'!A:AT,46,FALSE))</f>
        <v/>
      </c>
      <c r="S161" s="10"/>
      <c r="T161" s="13">
        <f>+VLOOKUP(B161,'[1]TERMELŐ_11.30.'!$A:$AR,37,FALSE)</f>
        <v>0</v>
      </c>
      <c r="U161" s="13">
        <f>+VLOOKUP(B161,'[1]TERMELŐ_11.30.'!$A:$AR,38,FALSE)+VLOOKUP(B161,'[1]TERMELŐ_11.30.'!$A:$AR,39,FALSE)+VLOOKUP(B161,'[1]TERMELŐ_11.30.'!$A:$AR,40,FALSE)+VLOOKUP(B161,'[1]TERMELŐ_11.30.'!$A:$AR,41,FALSE)+VLOOKUP(B161,'[1]TERMELŐ_11.30.'!$A:$AR,42,FALSE)+VLOOKUP(B161,'[1]TERMELŐ_11.30.'!$A:$AR,43,FALSE)+VLOOKUP(B161,'[1]TERMELŐ_11.30.'!$A:$AR,44,FALSE)</f>
        <v>0</v>
      </c>
      <c r="V161" s="14" t="str">
        <f>+IF(VLOOKUP(B161,'[1]TERMELŐ_11.30.'!A:AS,45,FALSE)="","",VLOOKUP(B161,'[1]TERMELŐ_11.30.'!A:AS,45,FALSE))</f>
        <v/>
      </c>
      <c r="W161" s="14" t="str">
        <f>IF(VLOOKUP(B161,'[1]TERMELŐ_11.30.'!A:AJ,36,FALSE)="","",VLOOKUP(B161,'[1]TERMELŐ_11.30.'!A:AJ,36,FALSE))</f>
        <v/>
      </c>
      <c r="X161" s="10"/>
      <c r="Y161" s="13">
        <f>+VLOOKUP(B161,'[1]TERMELŐ_11.30.'!$A:$BH,53,FALSE)</f>
        <v>0</v>
      </c>
      <c r="Z161" s="13">
        <f>+VLOOKUP(B161,'[1]TERMELŐ_11.30.'!$A:$BH,54,FALSE)+VLOOKUP(B161,'[1]TERMELŐ_11.30.'!$A:$BH,55,FALSE)+VLOOKUP(B161,'[1]TERMELŐ_11.30.'!$A:$BH,56,FALSE)+VLOOKUP(B161,'[1]TERMELŐ_11.30.'!$A:$BH,57,FALSE)+VLOOKUP(B161,'[1]TERMELŐ_11.30.'!$A:$BH,58,FALSE)+VLOOKUP(B161,'[1]TERMELŐ_11.30.'!$A:$BH,59,FALSE)+VLOOKUP(B161,'[1]TERMELŐ_11.30.'!$A:$BH,60,FALSE)</f>
        <v>0</v>
      </c>
      <c r="AA161" s="14" t="str">
        <f>IF(VLOOKUP(B161,'[1]TERMELŐ_11.30.'!A:AZ,51,FALSE)="","",VLOOKUP(B161,'[1]TERMELŐ_11.30.'!A:AZ,51,FALSE))</f>
        <v/>
      </c>
      <c r="AB161" s="14" t="str">
        <f>IF(VLOOKUP(B161,'[1]TERMELŐ_11.30.'!A:AZ,52,FALSE)="","",VLOOKUP(B161,'[1]TERMELŐ_11.30.'!A:AZ,52,FALSE))</f>
        <v/>
      </c>
    </row>
    <row r="162" spans="1:28" x14ac:dyDescent="0.3">
      <c r="A162" s="10" t="str">
        <f>VLOOKUP(VLOOKUP(B162,'[1]TERMELŐ_11.30.'!A:F,6,FALSE),'[1]publikáció segéd tábla'!$A$1:$B$7,2,FALSE)</f>
        <v xml:space="preserve">OPUS TITÁSZ Zrt. </v>
      </c>
      <c r="B162" s="10" t="s">
        <v>128</v>
      </c>
      <c r="C162" s="11">
        <f>+SUMIFS('[1]TERMELŐ_11.30.'!$H:$H,'[1]TERMELŐ_11.30.'!$A:$A,[1]publikáció!$B162,'[1]TERMELŐ_11.30.'!$L:$L,[1]publikáció!C$4)</f>
        <v>4.9800000000000004</v>
      </c>
      <c r="D162" s="11">
        <f>+SUMIFS('[1]TERMELŐ_11.30.'!$H:$H,'[1]TERMELŐ_11.30.'!$A:$A,[1]publikáció!$B162,'[1]TERMELŐ_11.30.'!$L:$L,[1]publikáció!D$4)</f>
        <v>0</v>
      </c>
      <c r="E162" s="11">
        <f>+SUMIFS('[1]TERMELŐ_11.30.'!$H:$H,'[1]TERMELŐ_11.30.'!$A:$A,[1]publikáció!$B162,'[1]TERMELŐ_11.30.'!$L:$L,[1]publikáció!E$4)</f>
        <v>0.75</v>
      </c>
      <c r="F162" s="11">
        <f>+SUMIFS('[1]TERMELŐ_11.30.'!$H:$H,'[1]TERMELŐ_11.30.'!$A:$A,[1]publikáció!$B162,'[1]TERMELŐ_11.30.'!$L:$L,[1]publikáció!F$4)</f>
        <v>0</v>
      </c>
      <c r="G162" s="11">
        <f>+SUMIFS('[1]TERMELŐ_11.30.'!$H:$H,'[1]TERMELŐ_11.30.'!$A:$A,[1]publikáció!$B162,'[1]TERMELŐ_11.30.'!$L:$L,[1]publikáció!G$4)</f>
        <v>0</v>
      </c>
      <c r="H162" s="11">
        <f>+SUMIFS('[1]TERMELŐ_11.30.'!$H:$H,'[1]TERMELŐ_11.30.'!$A:$A,[1]publikáció!$B162,'[1]TERMELŐ_11.30.'!$L:$L,[1]publikáció!H$4)</f>
        <v>0</v>
      </c>
      <c r="I162" s="11">
        <f>+SUMIFS('[1]TERMELŐ_11.30.'!$H:$H,'[1]TERMELŐ_11.30.'!$A:$A,[1]publikáció!$B162,'[1]TERMELŐ_11.30.'!$L:$L,[1]publikáció!I$4)</f>
        <v>0</v>
      </c>
      <c r="J162" s="11">
        <f>+SUMIFS('[1]TERMELŐ_11.30.'!$H:$H,'[1]TERMELŐ_11.30.'!$A:$A,[1]publikáció!$B162,'[1]TERMELŐ_11.30.'!$L:$L,[1]publikáció!J$4)</f>
        <v>0</v>
      </c>
      <c r="K162" s="11" t="str">
        <f>+IF(VLOOKUP(B162,'[1]TERMELŐ_11.30.'!A:U,21,FALSE)="igen","Technológia módosítás",IF(VLOOKUP(B162,'[1]TERMELŐ_11.30.'!A:U,20,FALSE)&lt;&gt;"nem","Ismétlő","Új igény"))</f>
        <v>Új igény</v>
      </c>
      <c r="L162" s="12">
        <f>+_xlfn.MAXIFS('[1]TERMELŐ_11.30.'!$P:$P,'[1]TERMELŐ_11.30.'!$A:$A,[1]publikáció!$B162)</f>
        <v>4.9800000000000004</v>
      </c>
      <c r="M162" s="12">
        <f>+_xlfn.MAXIFS('[1]TERMELŐ_11.30.'!$Q:$Q,'[1]TERMELŐ_11.30.'!$A:$A,[1]publikáció!$B162)</f>
        <v>0.04</v>
      </c>
      <c r="N162" s="10" t="str">
        <f>+IF(VLOOKUP(B162,'[1]TERMELŐ_11.30.'!A:G,7,FALSE)="","",VLOOKUP(B162,'[1]TERMELŐ_11.30.'!A:G,7,FALSE))</f>
        <v>Létavértes</v>
      </c>
      <c r="O162" s="10">
        <f>+VLOOKUP(B162,'[1]TERMELŐ_11.30.'!A:I,9,FALSE)</f>
        <v>22</v>
      </c>
      <c r="P162" s="10" t="str">
        <f>+IF(OR(VLOOKUP(B162,'[1]TERMELŐ_11.30.'!A:D,4,FALSE)="elutasított",(VLOOKUP(B162,'[1]TERMELŐ_11.30.'!A:D,4,FALSE)="kiesett")),"igen","nem")</f>
        <v>igen</v>
      </c>
      <c r="Q162" s="10" t="str">
        <f>+_xlfn.IFNA(VLOOKUP(IF(VLOOKUP(B162,'[1]TERMELŐ_11.30.'!A:BQ,69,FALSE)="","",VLOOKUP(B162,'[1]TERMELŐ_11.30.'!A:BQ,69,FALSE)),'[1]publikáció segéd tábla'!$D$1:$E$16,2,FALSE),"")</f>
        <v>54/2024 kormány rendelet</v>
      </c>
      <c r="R162" s="10" t="str">
        <f>IF(VLOOKUP(B162,'[1]TERMELŐ_11.30.'!A:AT,46,FALSE)="","",VLOOKUP(B162,'[1]TERMELŐ_11.30.'!A:AT,46,FALSE))</f>
        <v/>
      </c>
      <c r="S162" s="10"/>
      <c r="T162" s="13">
        <f>+VLOOKUP(B162,'[1]TERMELŐ_11.30.'!$A:$AR,37,FALSE)</f>
        <v>0</v>
      </c>
      <c r="U162" s="13">
        <f>+VLOOKUP(B162,'[1]TERMELŐ_11.30.'!$A:$AR,38,FALSE)+VLOOKUP(B162,'[1]TERMELŐ_11.30.'!$A:$AR,39,FALSE)+VLOOKUP(B162,'[1]TERMELŐ_11.30.'!$A:$AR,40,FALSE)+VLOOKUP(B162,'[1]TERMELŐ_11.30.'!$A:$AR,41,FALSE)+VLOOKUP(B162,'[1]TERMELŐ_11.30.'!$A:$AR,42,FALSE)+VLOOKUP(B162,'[1]TERMELŐ_11.30.'!$A:$AR,43,FALSE)+VLOOKUP(B162,'[1]TERMELŐ_11.30.'!$A:$AR,44,FALSE)</f>
        <v>0</v>
      </c>
      <c r="V162" s="14" t="str">
        <f>+IF(VLOOKUP(B162,'[1]TERMELŐ_11.30.'!A:AS,45,FALSE)="","",VLOOKUP(B162,'[1]TERMELŐ_11.30.'!A:AS,45,FALSE))</f>
        <v/>
      </c>
      <c r="W162" s="14" t="str">
        <f>IF(VLOOKUP(B162,'[1]TERMELŐ_11.30.'!A:AJ,36,FALSE)="","",VLOOKUP(B162,'[1]TERMELŐ_11.30.'!A:AJ,36,FALSE))</f>
        <v/>
      </c>
      <c r="X162" s="10"/>
      <c r="Y162" s="13">
        <f>+VLOOKUP(B162,'[1]TERMELŐ_11.30.'!$A:$BH,53,FALSE)</f>
        <v>0</v>
      </c>
      <c r="Z162" s="13">
        <f>+VLOOKUP(B162,'[1]TERMELŐ_11.30.'!$A:$BH,54,FALSE)+VLOOKUP(B162,'[1]TERMELŐ_11.30.'!$A:$BH,55,FALSE)+VLOOKUP(B162,'[1]TERMELŐ_11.30.'!$A:$BH,56,FALSE)+VLOOKUP(B162,'[1]TERMELŐ_11.30.'!$A:$BH,57,FALSE)+VLOOKUP(B162,'[1]TERMELŐ_11.30.'!$A:$BH,58,FALSE)+VLOOKUP(B162,'[1]TERMELŐ_11.30.'!$A:$BH,59,FALSE)+VLOOKUP(B162,'[1]TERMELŐ_11.30.'!$A:$BH,60,FALSE)</f>
        <v>0</v>
      </c>
      <c r="AA162" s="14" t="str">
        <f>IF(VLOOKUP(B162,'[1]TERMELŐ_11.30.'!A:AZ,51,FALSE)="","",VLOOKUP(B162,'[1]TERMELŐ_11.30.'!A:AZ,51,FALSE))</f>
        <v/>
      </c>
      <c r="AB162" s="14" t="str">
        <f>IF(VLOOKUP(B162,'[1]TERMELŐ_11.30.'!A:AZ,52,FALSE)="","",VLOOKUP(B162,'[1]TERMELŐ_11.30.'!A:AZ,52,FALSE))</f>
        <v/>
      </c>
    </row>
    <row r="163" spans="1:28" x14ac:dyDescent="0.3">
      <c r="A163" s="10" t="str">
        <f>VLOOKUP(VLOOKUP(B163,'[1]TERMELŐ_11.30.'!A:F,6,FALSE),'[1]publikáció segéd tábla'!$A$1:$B$7,2,FALSE)</f>
        <v xml:space="preserve">OPUS TITÁSZ Zrt. </v>
      </c>
      <c r="B163" s="10" t="s">
        <v>129</v>
      </c>
      <c r="C163" s="11">
        <f>+SUMIFS('[1]TERMELŐ_11.30.'!$H:$H,'[1]TERMELŐ_11.30.'!$A:$A,[1]publikáció!$B163,'[1]TERMELŐ_11.30.'!$L:$L,[1]publikáció!C$4)</f>
        <v>0.36</v>
      </c>
      <c r="D163" s="11">
        <f>+SUMIFS('[1]TERMELŐ_11.30.'!$H:$H,'[1]TERMELŐ_11.30.'!$A:$A,[1]publikáció!$B163,'[1]TERMELŐ_11.30.'!$L:$L,[1]publikáció!D$4)</f>
        <v>0</v>
      </c>
      <c r="E163" s="11">
        <f>+SUMIFS('[1]TERMELŐ_11.30.'!$H:$H,'[1]TERMELŐ_11.30.'!$A:$A,[1]publikáció!$B163,'[1]TERMELŐ_11.30.'!$L:$L,[1]publikáció!E$4)</f>
        <v>0.3</v>
      </c>
      <c r="F163" s="11">
        <f>+SUMIFS('[1]TERMELŐ_11.30.'!$H:$H,'[1]TERMELŐ_11.30.'!$A:$A,[1]publikáció!$B163,'[1]TERMELŐ_11.30.'!$L:$L,[1]publikáció!F$4)</f>
        <v>0</v>
      </c>
      <c r="G163" s="11">
        <f>+SUMIFS('[1]TERMELŐ_11.30.'!$H:$H,'[1]TERMELŐ_11.30.'!$A:$A,[1]publikáció!$B163,'[1]TERMELŐ_11.30.'!$L:$L,[1]publikáció!G$4)</f>
        <v>0</v>
      </c>
      <c r="H163" s="11">
        <f>+SUMIFS('[1]TERMELŐ_11.30.'!$H:$H,'[1]TERMELŐ_11.30.'!$A:$A,[1]publikáció!$B163,'[1]TERMELŐ_11.30.'!$L:$L,[1]publikáció!H$4)</f>
        <v>0</v>
      </c>
      <c r="I163" s="11">
        <f>+SUMIFS('[1]TERMELŐ_11.30.'!$H:$H,'[1]TERMELŐ_11.30.'!$A:$A,[1]publikáció!$B163,'[1]TERMELŐ_11.30.'!$L:$L,[1]publikáció!I$4)</f>
        <v>0</v>
      </c>
      <c r="J163" s="11">
        <f>+SUMIFS('[1]TERMELŐ_11.30.'!$H:$H,'[1]TERMELŐ_11.30.'!$A:$A,[1]publikáció!$B163,'[1]TERMELŐ_11.30.'!$L:$L,[1]publikáció!J$4)</f>
        <v>0</v>
      </c>
      <c r="K163" s="11" t="str">
        <f>+IF(VLOOKUP(B163,'[1]TERMELŐ_11.30.'!A:U,21,FALSE)="igen","Technológia módosítás",IF(VLOOKUP(B163,'[1]TERMELŐ_11.30.'!A:U,20,FALSE)&lt;&gt;"nem","Ismétlő","Új igény"))</f>
        <v>Új igény</v>
      </c>
      <c r="L163" s="12">
        <f>+_xlfn.MAXIFS('[1]TERMELŐ_11.30.'!$P:$P,'[1]TERMELŐ_11.30.'!$A:$A,[1]publikáció!$B163)</f>
        <v>0.36</v>
      </c>
      <c r="M163" s="12">
        <f>+_xlfn.MAXIFS('[1]TERMELŐ_11.30.'!$Q:$Q,'[1]TERMELŐ_11.30.'!$A:$A,[1]publikáció!$B163)</f>
        <v>0.1</v>
      </c>
      <c r="N163" s="10" t="str">
        <f>+IF(VLOOKUP(B163,'[1]TERMELŐ_11.30.'!A:G,7,FALSE)="","",VLOOKUP(B163,'[1]TERMELŐ_11.30.'!A:G,7,FALSE))</f>
        <v>Nyírbogdány</v>
      </c>
      <c r="O163" s="10">
        <f>+VLOOKUP(B163,'[1]TERMELŐ_11.30.'!A:I,9,FALSE)</f>
        <v>22</v>
      </c>
      <c r="P163" s="10" t="str">
        <f>+IF(OR(VLOOKUP(B163,'[1]TERMELŐ_11.30.'!A:D,4,FALSE)="elutasított",(VLOOKUP(B163,'[1]TERMELŐ_11.30.'!A:D,4,FALSE)="kiesett")),"igen","nem")</f>
        <v>igen</v>
      </c>
      <c r="Q163" s="10" t="str">
        <f>+_xlfn.IFNA(VLOOKUP(IF(VLOOKUP(B163,'[1]TERMELŐ_11.30.'!A:BQ,69,FALSE)="","",VLOOKUP(B163,'[1]TERMELŐ_11.30.'!A:BQ,69,FALSE)),'[1]publikáció segéd tábla'!$D$1:$E$16,2,FALSE),"")</f>
        <v>54/2024 kormány rendelet</v>
      </c>
      <c r="R163" s="10" t="str">
        <f>IF(VLOOKUP(B163,'[1]TERMELŐ_11.30.'!A:AT,46,FALSE)="","",VLOOKUP(B163,'[1]TERMELŐ_11.30.'!A:AT,46,FALSE))</f>
        <v/>
      </c>
      <c r="S163" s="10"/>
      <c r="T163" s="13">
        <f>+VLOOKUP(B163,'[1]TERMELŐ_11.30.'!$A:$AR,37,FALSE)</f>
        <v>0</v>
      </c>
      <c r="U163" s="13">
        <f>+VLOOKUP(B163,'[1]TERMELŐ_11.30.'!$A:$AR,38,FALSE)+VLOOKUP(B163,'[1]TERMELŐ_11.30.'!$A:$AR,39,FALSE)+VLOOKUP(B163,'[1]TERMELŐ_11.30.'!$A:$AR,40,FALSE)+VLOOKUP(B163,'[1]TERMELŐ_11.30.'!$A:$AR,41,FALSE)+VLOOKUP(B163,'[1]TERMELŐ_11.30.'!$A:$AR,42,FALSE)+VLOOKUP(B163,'[1]TERMELŐ_11.30.'!$A:$AR,43,FALSE)+VLOOKUP(B163,'[1]TERMELŐ_11.30.'!$A:$AR,44,FALSE)</f>
        <v>0</v>
      </c>
      <c r="V163" s="14" t="str">
        <f>+IF(VLOOKUP(B163,'[1]TERMELŐ_11.30.'!A:AS,45,FALSE)="","",VLOOKUP(B163,'[1]TERMELŐ_11.30.'!A:AS,45,FALSE))</f>
        <v/>
      </c>
      <c r="W163" s="14" t="str">
        <f>IF(VLOOKUP(B163,'[1]TERMELŐ_11.30.'!A:AJ,36,FALSE)="","",VLOOKUP(B163,'[1]TERMELŐ_11.30.'!A:AJ,36,FALSE))</f>
        <v/>
      </c>
      <c r="X163" s="10"/>
      <c r="Y163" s="13">
        <f>+VLOOKUP(B163,'[1]TERMELŐ_11.30.'!$A:$BH,53,FALSE)</f>
        <v>0</v>
      </c>
      <c r="Z163" s="13">
        <f>+VLOOKUP(B163,'[1]TERMELŐ_11.30.'!$A:$BH,54,FALSE)+VLOOKUP(B163,'[1]TERMELŐ_11.30.'!$A:$BH,55,FALSE)+VLOOKUP(B163,'[1]TERMELŐ_11.30.'!$A:$BH,56,FALSE)+VLOOKUP(B163,'[1]TERMELŐ_11.30.'!$A:$BH,57,FALSE)+VLOOKUP(B163,'[1]TERMELŐ_11.30.'!$A:$BH,58,FALSE)+VLOOKUP(B163,'[1]TERMELŐ_11.30.'!$A:$BH,59,FALSE)+VLOOKUP(B163,'[1]TERMELŐ_11.30.'!$A:$BH,60,FALSE)</f>
        <v>0</v>
      </c>
      <c r="AA163" s="14" t="str">
        <f>IF(VLOOKUP(B163,'[1]TERMELŐ_11.30.'!A:AZ,51,FALSE)="","",VLOOKUP(B163,'[1]TERMELŐ_11.30.'!A:AZ,51,FALSE))</f>
        <v/>
      </c>
      <c r="AB163" s="14" t="str">
        <f>IF(VLOOKUP(B163,'[1]TERMELŐ_11.30.'!A:AZ,52,FALSE)="","",VLOOKUP(B163,'[1]TERMELŐ_11.30.'!A:AZ,52,FALSE))</f>
        <v/>
      </c>
    </row>
    <row r="164" spans="1:28" x14ac:dyDescent="0.3">
      <c r="A164" s="10" t="str">
        <f>VLOOKUP(VLOOKUP(B164,'[1]TERMELŐ_11.30.'!A:F,6,FALSE),'[1]publikáció segéd tábla'!$A$1:$B$7,2,FALSE)</f>
        <v xml:space="preserve">OPUS TITÁSZ Zrt. </v>
      </c>
      <c r="B164" s="10" t="s">
        <v>130</v>
      </c>
      <c r="C164" s="11">
        <f>+SUMIFS('[1]TERMELŐ_11.30.'!$H:$H,'[1]TERMELŐ_11.30.'!$A:$A,[1]publikáció!$B164,'[1]TERMELŐ_11.30.'!$L:$L,[1]publikáció!C$4)</f>
        <v>0</v>
      </c>
      <c r="D164" s="11">
        <f>+SUMIFS('[1]TERMELŐ_11.30.'!$H:$H,'[1]TERMELŐ_11.30.'!$A:$A,[1]publikáció!$B164,'[1]TERMELŐ_11.30.'!$L:$L,[1]publikáció!D$4)</f>
        <v>0</v>
      </c>
      <c r="E164" s="11">
        <f>+SUMIFS('[1]TERMELŐ_11.30.'!$H:$H,'[1]TERMELŐ_11.30.'!$A:$A,[1]publikáció!$B164,'[1]TERMELŐ_11.30.'!$L:$L,[1]publikáció!E$4)</f>
        <v>3</v>
      </c>
      <c r="F164" s="11">
        <f>+SUMIFS('[1]TERMELŐ_11.30.'!$H:$H,'[1]TERMELŐ_11.30.'!$A:$A,[1]publikáció!$B164,'[1]TERMELŐ_11.30.'!$L:$L,[1]publikáció!F$4)</f>
        <v>0</v>
      </c>
      <c r="G164" s="11">
        <f>+SUMIFS('[1]TERMELŐ_11.30.'!$H:$H,'[1]TERMELŐ_11.30.'!$A:$A,[1]publikáció!$B164,'[1]TERMELŐ_11.30.'!$L:$L,[1]publikáció!G$4)</f>
        <v>0</v>
      </c>
      <c r="H164" s="11">
        <f>+SUMIFS('[1]TERMELŐ_11.30.'!$H:$H,'[1]TERMELŐ_11.30.'!$A:$A,[1]publikáció!$B164,'[1]TERMELŐ_11.30.'!$L:$L,[1]publikáció!H$4)</f>
        <v>0</v>
      </c>
      <c r="I164" s="11">
        <f>+SUMIFS('[1]TERMELŐ_11.30.'!$H:$H,'[1]TERMELŐ_11.30.'!$A:$A,[1]publikáció!$B164,'[1]TERMELŐ_11.30.'!$L:$L,[1]publikáció!I$4)</f>
        <v>0</v>
      </c>
      <c r="J164" s="11">
        <f>+SUMIFS('[1]TERMELŐ_11.30.'!$H:$H,'[1]TERMELŐ_11.30.'!$A:$A,[1]publikáció!$B164,'[1]TERMELŐ_11.30.'!$L:$L,[1]publikáció!J$4)</f>
        <v>0</v>
      </c>
      <c r="K164" s="11" t="str">
        <f>+IF(VLOOKUP(B164,'[1]TERMELŐ_11.30.'!A:U,21,FALSE)="igen","Technológia módosítás",IF(VLOOKUP(B164,'[1]TERMELŐ_11.30.'!A:U,20,FALSE)&lt;&gt;"nem","Ismétlő","Új igény"))</f>
        <v>Új igény</v>
      </c>
      <c r="L164" s="12">
        <f>+_xlfn.MAXIFS('[1]TERMELŐ_11.30.'!$P:$P,'[1]TERMELŐ_11.30.'!$A:$A,[1]publikáció!$B164)</f>
        <v>3</v>
      </c>
      <c r="M164" s="12">
        <f>+_xlfn.MAXIFS('[1]TERMELŐ_11.30.'!$Q:$Q,'[1]TERMELŐ_11.30.'!$A:$A,[1]publikáció!$B164)</f>
        <v>3</v>
      </c>
      <c r="N164" s="10" t="str">
        <f>+IF(VLOOKUP(B164,'[1]TERMELŐ_11.30.'!A:G,7,FALSE)="","",VLOOKUP(B164,'[1]TERMELŐ_11.30.'!A:G,7,FALSE))</f>
        <v>Kisvárda TITÁSZ</v>
      </c>
      <c r="O164" s="10">
        <f>+VLOOKUP(B164,'[1]TERMELŐ_11.30.'!A:I,9,FALSE)</f>
        <v>22</v>
      </c>
      <c r="P164" s="10" t="str">
        <f>+IF(OR(VLOOKUP(B164,'[1]TERMELŐ_11.30.'!A:D,4,FALSE)="elutasított",(VLOOKUP(B164,'[1]TERMELŐ_11.30.'!A:D,4,FALSE)="kiesett")),"igen","nem")</f>
        <v>igen</v>
      </c>
      <c r="Q164" s="10" t="str">
        <f>+_xlfn.IFNA(VLOOKUP(IF(VLOOKUP(B164,'[1]TERMELŐ_11.30.'!A:BQ,69,FALSE)="","",VLOOKUP(B164,'[1]TERMELŐ_11.30.'!A:BQ,69,FALSE)),'[1]publikáció segéd tábla'!$D$1:$E$16,2,FALSE),"")</f>
        <v>54/2024 kormány rendelet</v>
      </c>
      <c r="R164" s="10" t="str">
        <f>IF(VLOOKUP(B164,'[1]TERMELŐ_11.30.'!A:AT,46,FALSE)="","",VLOOKUP(B164,'[1]TERMELŐ_11.30.'!A:AT,46,FALSE))</f>
        <v/>
      </c>
      <c r="S164" s="10"/>
      <c r="T164" s="13">
        <f>+VLOOKUP(B164,'[1]TERMELŐ_11.30.'!$A:$AR,37,FALSE)</f>
        <v>0</v>
      </c>
      <c r="U164" s="13">
        <f>+VLOOKUP(B164,'[1]TERMELŐ_11.30.'!$A:$AR,38,FALSE)+VLOOKUP(B164,'[1]TERMELŐ_11.30.'!$A:$AR,39,FALSE)+VLOOKUP(B164,'[1]TERMELŐ_11.30.'!$A:$AR,40,FALSE)+VLOOKUP(B164,'[1]TERMELŐ_11.30.'!$A:$AR,41,FALSE)+VLOOKUP(B164,'[1]TERMELŐ_11.30.'!$A:$AR,42,FALSE)+VLOOKUP(B164,'[1]TERMELŐ_11.30.'!$A:$AR,43,FALSE)+VLOOKUP(B164,'[1]TERMELŐ_11.30.'!$A:$AR,44,FALSE)</f>
        <v>0</v>
      </c>
      <c r="V164" s="14" t="str">
        <f>+IF(VLOOKUP(B164,'[1]TERMELŐ_11.30.'!A:AS,45,FALSE)="","",VLOOKUP(B164,'[1]TERMELŐ_11.30.'!A:AS,45,FALSE))</f>
        <v/>
      </c>
      <c r="W164" s="14" t="str">
        <f>IF(VLOOKUP(B164,'[1]TERMELŐ_11.30.'!A:AJ,36,FALSE)="","",VLOOKUP(B164,'[1]TERMELŐ_11.30.'!A:AJ,36,FALSE))</f>
        <v/>
      </c>
      <c r="X164" s="10"/>
      <c r="Y164" s="13">
        <f>+VLOOKUP(B164,'[1]TERMELŐ_11.30.'!$A:$BH,53,FALSE)</f>
        <v>0</v>
      </c>
      <c r="Z164" s="13">
        <f>+VLOOKUP(B164,'[1]TERMELŐ_11.30.'!$A:$BH,54,FALSE)+VLOOKUP(B164,'[1]TERMELŐ_11.30.'!$A:$BH,55,FALSE)+VLOOKUP(B164,'[1]TERMELŐ_11.30.'!$A:$BH,56,FALSE)+VLOOKUP(B164,'[1]TERMELŐ_11.30.'!$A:$BH,57,FALSE)+VLOOKUP(B164,'[1]TERMELŐ_11.30.'!$A:$BH,58,FALSE)+VLOOKUP(B164,'[1]TERMELŐ_11.30.'!$A:$BH,59,FALSE)+VLOOKUP(B164,'[1]TERMELŐ_11.30.'!$A:$BH,60,FALSE)</f>
        <v>0</v>
      </c>
      <c r="AA164" s="14" t="str">
        <f>IF(VLOOKUP(B164,'[1]TERMELŐ_11.30.'!A:AZ,51,FALSE)="","",VLOOKUP(B164,'[1]TERMELŐ_11.30.'!A:AZ,51,FALSE))</f>
        <v/>
      </c>
      <c r="AB164" s="14" t="str">
        <f>IF(VLOOKUP(B164,'[1]TERMELŐ_11.30.'!A:AZ,52,FALSE)="","",VLOOKUP(B164,'[1]TERMELŐ_11.30.'!A:AZ,52,FALSE))</f>
        <v/>
      </c>
    </row>
    <row r="165" spans="1:28" x14ac:dyDescent="0.3">
      <c r="A165" s="10" t="str">
        <f>VLOOKUP(VLOOKUP(B165,'[1]TERMELŐ_11.30.'!A:F,6,FALSE),'[1]publikáció segéd tábla'!$A$1:$B$7,2,FALSE)</f>
        <v xml:space="preserve">OPUS TITÁSZ Zrt. </v>
      </c>
      <c r="B165" s="10" t="s">
        <v>131</v>
      </c>
      <c r="C165" s="11">
        <f>+SUMIFS('[1]TERMELŐ_11.30.'!$H:$H,'[1]TERMELŐ_11.30.'!$A:$A,[1]publikáció!$B165,'[1]TERMELŐ_11.30.'!$L:$L,[1]publikáció!C$4)</f>
        <v>0</v>
      </c>
      <c r="D165" s="11">
        <f>+SUMIFS('[1]TERMELŐ_11.30.'!$H:$H,'[1]TERMELŐ_11.30.'!$A:$A,[1]publikáció!$B165,'[1]TERMELŐ_11.30.'!$L:$L,[1]publikáció!D$4)</f>
        <v>0</v>
      </c>
      <c r="E165" s="11">
        <f>+SUMIFS('[1]TERMELŐ_11.30.'!$H:$H,'[1]TERMELŐ_11.30.'!$A:$A,[1]publikáció!$B165,'[1]TERMELŐ_11.30.'!$L:$L,[1]publikáció!E$4)</f>
        <v>0</v>
      </c>
      <c r="F165" s="11">
        <f>+SUMIFS('[1]TERMELŐ_11.30.'!$H:$H,'[1]TERMELŐ_11.30.'!$A:$A,[1]publikáció!$B165,'[1]TERMELŐ_11.30.'!$L:$L,[1]publikáció!F$4)</f>
        <v>0</v>
      </c>
      <c r="G165" s="11">
        <f>+SUMIFS('[1]TERMELŐ_11.30.'!$H:$H,'[1]TERMELŐ_11.30.'!$A:$A,[1]publikáció!$B165,'[1]TERMELŐ_11.30.'!$L:$L,[1]publikáció!G$4)</f>
        <v>0</v>
      </c>
      <c r="H165" s="11">
        <f>+SUMIFS('[1]TERMELŐ_11.30.'!$H:$H,'[1]TERMELŐ_11.30.'!$A:$A,[1]publikáció!$B165,'[1]TERMELŐ_11.30.'!$L:$L,[1]publikáció!H$4)</f>
        <v>0</v>
      </c>
      <c r="I165" s="11">
        <f>+SUMIFS('[1]TERMELŐ_11.30.'!$H:$H,'[1]TERMELŐ_11.30.'!$A:$A,[1]publikáció!$B165,'[1]TERMELŐ_11.30.'!$L:$L,[1]publikáció!I$4)</f>
        <v>0</v>
      </c>
      <c r="J165" s="11">
        <f>+SUMIFS('[1]TERMELŐ_11.30.'!$H:$H,'[1]TERMELŐ_11.30.'!$A:$A,[1]publikáció!$B165,'[1]TERMELŐ_11.30.'!$L:$L,[1]publikáció!J$4)</f>
        <v>0</v>
      </c>
      <c r="K165" s="11" t="str">
        <f>+IF(VLOOKUP(B165,'[1]TERMELŐ_11.30.'!A:U,21,FALSE)="igen","Technológia módosítás",IF(VLOOKUP(B165,'[1]TERMELŐ_11.30.'!A:U,20,FALSE)&lt;&gt;"nem","Ismétlő","Új igény"))</f>
        <v>Technológia módosítás</v>
      </c>
      <c r="L165" s="12">
        <f>+_xlfn.MAXIFS('[1]TERMELŐ_11.30.'!$P:$P,'[1]TERMELŐ_11.30.'!$A:$A,[1]publikáció!$B165)</f>
        <v>0</v>
      </c>
      <c r="M165" s="12">
        <f>+_xlfn.MAXIFS('[1]TERMELŐ_11.30.'!$Q:$Q,'[1]TERMELŐ_11.30.'!$A:$A,[1]publikáció!$B165)</f>
        <v>12</v>
      </c>
      <c r="N165" s="10" t="str">
        <f>+IF(VLOOKUP(B165,'[1]TERMELŐ_11.30.'!A:G,7,FALSE)="","",VLOOKUP(B165,'[1]TERMELŐ_11.30.'!A:G,7,FALSE))</f>
        <v>NYIK - NYBO felhasítása</v>
      </c>
      <c r="O165" s="10">
        <f>+VLOOKUP(B165,'[1]TERMELŐ_11.30.'!A:I,9,FALSE)</f>
        <v>132</v>
      </c>
      <c r="P165" s="10" t="str">
        <f>+IF(OR(VLOOKUP(B165,'[1]TERMELŐ_11.30.'!A:D,4,FALSE)="elutasított",(VLOOKUP(B165,'[1]TERMELŐ_11.30.'!A:D,4,FALSE)="kiesett")),"igen","nem")</f>
        <v>nem</v>
      </c>
      <c r="Q165" s="10" t="str">
        <f>+_xlfn.IFNA(VLOOKUP(IF(VLOOKUP(B165,'[1]TERMELŐ_11.30.'!A:BQ,69,FALSE)="","",VLOOKUP(B165,'[1]TERMELŐ_11.30.'!A:BQ,69,FALSE)),'[1]publikáció segéd tábla'!$D$1:$E$16,2,FALSE),"")</f>
        <v/>
      </c>
      <c r="R165" s="10" t="str">
        <f>IF(VLOOKUP(B165,'[1]TERMELŐ_11.30.'!A:AT,46,FALSE)="","",VLOOKUP(B165,'[1]TERMELŐ_11.30.'!A:AT,46,FALSE))</f>
        <v>igen</v>
      </c>
      <c r="S165" s="10"/>
      <c r="T165" s="13">
        <f>+VLOOKUP(B165,'[1]TERMELŐ_11.30.'!$A:$AR,37,FALSE)</f>
        <v>0</v>
      </c>
      <c r="U165" s="13">
        <f>+VLOOKUP(B165,'[1]TERMELŐ_11.30.'!$A:$AR,38,FALSE)+VLOOKUP(B165,'[1]TERMELŐ_11.30.'!$A:$AR,39,FALSE)+VLOOKUP(B165,'[1]TERMELŐ_11.30.'!$A:$AR,40,FALSE)+VLOOKUP(B165,'[1]TERMELŐ_11.30.'!$A:$AR,41,FALSE)+VLOOKUP(B165,'[1]TERMELŐ_11.30.'!$A:$AR,42,FALSE)+VLOOKUP(B165,'[1]TERMELŐ_11.30.'!$A:$AR,43,FALSE)+VLOOKUP(B165,'[1]TERMELŐ_11.30.'!$A:$AR,44,FALSE)</f>
        <v>172.85173616758496</v>
      </c>
      <c r="V165" s="14">
        <f>+IF(VLOOKUP(B165,'[1]TERMELŐ_11.30.'!A:AS,45,FALSE)="","",VLOOKUP(B165,'[1]TERMELŐ_11.30.'!A:AS,45,FALSE))</f>
        <v>47118</v>
      </c>
      <c r="W165" s="14">
        <f>IF(VLOOKUP(B165,'[1]TERMELŐ_11.30.'!A:AJ,36,FALSE)="","",VLOOKUP(B165,'[1]TERMELŐ_11.30.'!A:AJ,36,FALSE))</f>
        <v>47118</v>
      </c>
      <c r="X165" s="10"/>
      <c r="Y165" s="13">
        <f>+VLOOKUP(B165,'[1]TERMELŐ_11.30.'!$A:$BH,53,FALSE)</f>
        <v>0</v>
      </c>
      <c r="Z165" s="13">
        <f>+VLOOKUP(B165,'[1]TERMELŐ_11.30.'!$A:$BH,54,FALSE)+VLOOKUP(B165,'[1]TERMELŐ_11.30.'!$A:$BH,55,FALSE)+VLOOKUP(B165,'[1]TERMELŐ_11.30.'!$A:$BH,56,FALSE)+VLOOKUP(B165,'[1]TERMELŐ_11.30.'!$A:$BH,57,FALSE)+VLOOKUP(B165,'[1]TERMELŐ_11.30.'!$A:$BH,58,FALSE)+VLOOKUP(B165,'[1]TERMELŐ_11.30.'!$A:$BH,59,FALSE)+VLOOKUP(B165,'[1]TERMELŐ_11.30.'!$A:$BH,60,FALSE)</f>
        <v>175.548</v>
      </c>
      <c r="AA165" s="14">
        <f>IF(VLOOKUP(B165,'[1]TERMELŐ_11.30.'!A:AZ,51,FALSE)="","",VLOOKUP(B165,'[1]TERMELŐ_11.30.'!A:AZ,51,FALSE))</f>
        <v>47118</v>
      </c>
      <c r="AB165" s="14" t="str">
        <f>IF(VLOOKUP(B165,'[1]TERMELŐ_11.30.'!A:AZ,52,FALSE)="","",VLOOKUP(B165,'[1]TERMELŐ_11.30.'!A:AZ,52,FALSE))</f>
        <v>-</v>
      </c>
    </row>
    <row r="166" spans="1:28" x14ac:dyDescent="0.3">
      <c r="A166" s="10" t="str">
        <f>VLOOKUP(VLOOKUP(B166,'[1]TERMELŐ_11.30.'!A:F,6,FALSE),'[1]publikáció segéd tábla'!$A$1:$B$7,2,FALSE)</f>
        <v xml:space="preserve">OPUS TITÁSZ Zrt. </v>
      </c>
      <c r="B166" s="10" t="s">
        <v>132</v>
      </c>
      <c r="C166" s="11">
        <f>+SUMIFS('[1]TERMELŐ_11.30.'!$H:$H,'[1]TERMELŐ_11.30.'!$A:$A,[1]publikáció!$B166,'[1]TERMELŐ_11.30.'!$L:$L,[1]publikáció!C$4)</f>
        <v>2</v>
      </c>
      <c r="D166" s="11">
        <f>+SUMIFS('[1]TERMELŐ_11.30.'!$H:$H,'[1]TERMELŐ_11.30.'!$A:$A,[1]publikáció!$B166,'[1]TERMELŐ_11.30.'!$L:$L,[1]publikáció!D$4)</f>
        <v>0</v>
      </c>
      <c r="E166" s="11">
        <f>+SUMIFS('[1]TERMELŐ_11.30.'!$H:$H,'[1]TERMELŐ_11.30.'!$A:$A,[1]publikáció!$B166,'[1]TERMELŐ_11.30.'!$L:$L,[1]publikáció!E$4)</f>
        <v>0.2</v>
      </c>
      <c r="F166" s="11">
        <f>+SUMIFS('[1]TERMELŐ_11.30.'!$H:$H,'[1]TERMELŐ_11.30.'!$A:$A,[1]publikáció!$B166,'[1]TERMELŐ_11.30.'!$L:$L,[1]publikáció!F$4)</f>
        <v>0</v>
      </c>
      <c r="G166" s="11">
        <f>+SUMIFS('[1]TERMELŐ_11.30.'!$H:$H,'[1]TERMELŐ_11.30.'!$A:$A,[1]publikáció!$B166,'[1]TERMELŐ_11.30.'!$L:$L,[1]publikáció!G$4)</f>
        <v>0</v>
      </c>
      <c r="H166" s="11">
        <f>+SUMIFS('[1]TERMELŐ_11.30.'!$H:$H,'[1]TERMELŐ_11.30.'!$A:$A,[1]publikáció!$B166,'[1]TERMELŐ_11.30.'!$L:$L,[1]publikáció!H$4)</f>
        <v>0</v>
      </c>
      <c r="I166" s="11">
        <f>+SUMIFS('[1]TERMELŐ_11.30.'!$H:$H,'[1]TERMELŐ_11.30.'!$A:$A,[1]publikáció!$B166,'[1]TERMELŐ_11.30.'!$L:$L,[1]publikáció!I$4)</f>
        <v>0</v>
      </c>
      <c r="J166" s="11">
        <f>+SUMIFS('[1]TERMELŐ_11.30.'!$H:$H,'[1]TERMELŐ_11.30.'!$A:$A,[1]publikáció!$B166,'[1]TERMELŐ_11.30.'!$L:$L,[1]publikáció!J$4)</f>
        <v>0</v>
      </c>
      <c r="K166" s="11" t="str">
        <f>+IF(VLOOKUP(B166,'[1]TERMELŐ_11.30.'!A:U,21,FALSE)="igen","Technológia módosítás",IF(VLOOKUP(B166,'[1]TERMELŐ_11.30.'!A:U,20,FALSE)&lt;&gt;"nem","Ismétlő","Új igény"))</f>
        <v>Új igény</v>
      </c>
      <c r="L166" s="12">
        <f>+_xlfn.MAXIFS('[1]TERMELŐ_11.30.'!$P:$P,'[1]TERMELŐ_11.30.'!$A:$A,[1]publikáció!$B166)</f>
        <v>2</v>
      </c>
      <c r="M166" s="12">
        <f>+_xlfn.MAXIFS('[1]TERMELŐ_11.30.'!$Q:$Q,'[1]TERMELŐ_11.30.'!$A:$A,[1]publikáció!$B166)</f>
        <v>0.15</v>
      </c>
      <c r="N166" s="10" t="str">
        <f>+IF(VLOOKUP(B166,'[1]TERMELŐ_11.30.'!A:G,7,FALSE)="","",VLOOKUP(B166,'[1]TERMELŐ_11.30.'!A:G,7,FALSE))</f>
        <v>Tuzsér</v>
      </c>
      <c r="O166" s="10">
        <f>+VLOOKUP(B166,'[1]TERMELŐ_11.30.'!A:I,9,FALSE)</f>
        <v>22</v>
      </c>
      <c r="P166" s="10" t="str">
        <f>+IF(OR(VLOOKUP(B166,'[1]TERMELŐ_11.30.'!A:D,4,FALSE)="elutasított",(VLOOKUP(B166,'[1]TERMELŐ_11.30.'!A:D,4,FALSE)="kiesett")),"igen","nem")</f>
        <v>igen</v>
      </c>
      <c r="Q166" s="10" t="str">
        <f>+_xlfn.IFNA(VLOOKUP(IF(VLOOKUP(B166,'[1]TERMELŐ_11.30.'!A:BQ,69,FALSE)="","",VLOOKUP(B166,'[1]TERMELŐ_11.30.'!A:BQ,69,FALSE)),'[1]publikáció segéd tábla'!$D$1:$E$16,2,FALSE),"")</f>
        <v>54/2024 kormány rendelet</v>
      </c>
      <c r="R166" s="10" t="str">
        <f>IF(VLOOKUP(B166,'[1]TERMELŐ_11.30.'!A:AT,46,FALSE)="","",VLOOKUP(B166,'[1]TERMELŐ_11.30.'!A:AT,46,FALSE))</f>
        <v/>
      </c>
      <c r="S166" s="10"/>
      <c r="T166" s="13">
        <f>+VLOOKUP(B166,'[1]TERMELŐ_11.30.'!$A:$AR,37,FALSE)</f>
        <v>0</v>
      </c>
      <c r="U166" s="13">
        <f>+VLOOKUP(B166,'[1]TERMELŐ_11.30.'!$A:$AR,38,FALSE)+VLOOKUP(B166,'[1]TERMELŐ_11.30.'!$A:$AR,39,FALSE)+VLOOKUP(B166,'[1]TERMELŐ_11.30.'!$A:$AR,40,FALSE)+VLOOKUP(B166,'[1]TERMELŐ_11.30.'!$A:$AR,41,FALSE)+VLOOKUP(B166,'[1]TERMELŐ_11.30.'!$A:$AR,42,FALSE)+VLOOKUP(B166,'[1]TERMELŐ_11.30.'!$A:$AR,43,FALSE)+VLOOKUP(B166,'[1]TERMELŐ_11.30.'!$A:$AR,44,FALSE)</f>
        <v>0</v>
      </c>
      <c r="V166" s="14" t="str">
        <f>+IF(VLOOKUP(B166,'[1]TERMELŐ_11.30.'!A:AS,45,FALSE)="","",VLOOKUP(B166,'[1]TERMELŐ_11.30.'!A:AS,45,FALSE))</f>
        <v/>
      </c>
      <c r="W166" s="14" t="str">
        <f>IF(VLOOKUP(B166,'[1]TERMELŐ_11.30.'!A:AJ,36,FALSE)="","",VLOOKUP(B166,'[1]TERMELŐ_11.30.'!A:AJ,36,FALSE))</f>
        <v/>
      </c>
      <c r="X166" s="10"/>
      <c r="Y166" s="13">
        <f>+VLOOKUP(B166,'[1]TERMELŐ_11.30.'!$A:$BH,53,FALSE)</f>
        <v>0</v>
      </c>
      <c r="Z166" s="13">
        <f>+VLOOKUP(B166,'[1]TERMELŐ_11.30.'!$A:$BH,54,FALSE)+VLOOKUP(B166,'[1]TERMELŐ_11.30.'!$A:$BH,55,FALSE)+VLOOKUP(B166,'[1]TERMELŐ_11.30.'!$A:$BH,56,FALSE)+VLOOKUP(B166,'[1]TERMELŐ_11.30.'!$A:$BH,57,FALSE)+VLOOKUP(B166,'[1]TERMELŐ_11.30.'!$A:$BH,58,FALSE)+VLOOKUP(B166,'[1]TERMELŐ_11.30.'!$A:$BH,59,FALSE)+VLOOKUP(B166,'[1]TERMELŐ_11.30.'!$A:$BH,60,FALSE)</f>
        <v>0</v>
      </c>
      <c r="AA166" s="14" t="str">
        <f>IF(VLOOKUP(B166,'[1]TERMELŐ_11.30.'!A:AZ,51,FALSE)="","",VLOOKUP(B166,'[1]TERMELŐ_11.30.'!A:AZ,51,FALSE))</f>
        <v/>
      </c>
      <c r="AB166" s="14" t="str">
        <f>IF(VLOOKUP(B166,'[1]TERMELŐ_11.30.'!A:AZ,52,FALSE)="","",VLOOKUP(B166,'[1]TERMELŐ_11.30.'!A:AZ,52,FALSE))</f>
        <v/>
      </c>
    </row>
    <row r="167" spans="1:28" x14ac:dyDescent="0.3">
      <c r="A167" s="10" t="str">
        <f>VLOOKUP(VLOOKUP(B167,'[1]TERMELŐ_11.30.'!A:F,6,FALSE),'[1]publikáció segéd tábla'!$A$1:$B$7,2,FALSE)</f>
        <v xml:space="preserve">OPUS TITÁSZ Zrt. </v>
      </c>
      <c r="B167" s="10" t="s">
        <v>133</v>
      </c>
      <c r="C167" s="11">
        <f>+SUMIFS('[1]TERMELŐ_11.30.'!$H:$H,'[1]TERMELŐ_11.30.'!$A:$A,[1]publikáció!$B167,'[1]TERMELŐ_11.30.'!$L:$L,[1]publikáció!C$4)</f>
        <v>0.5</v>
      </c>
      <c r="D167" s="11">
        <f>+SUMIFS('[1]TERMELŐ_11.30.'!$H:$H,'[1]TERMELŐ_11.30.'!$A:$A,[1]publikáció!$B167,'[1]TERMELŐ_11.30.'!$L:$L,[1]publikáció!D$4)</f>
        <v>0</v>
      </c>
      <c r="E167" s="11">
        <f>+SUMIFS('[1]TERMELŐ_11.30.'!$H:$H,'[1]TERMELŐ_11.30.'!$A:$A,[1]publikáció!$B167,'[1]TERMELŐ_11.30.'!$L:$L,[1]publikáció!E$4)</f>
        <v>0</v>
      </c>
      <c r="F167" s="11">
        <f>+SUMIFS('[1]TERMELŐ_11.30.'!$H:$H,'[1]TERMELŐ_11.30.'!$A:$A,[1]publikáció!$B167,'[1]TERMELŐ_11.30.'!$L:$L,[1]publikáció!F$4)</f>
        <v>0</v>
      </c>
      <c r="G167" s="11">
        <f>+SUMIFS('[1]TERMELŐ_11.30.'!$H:$H,'[1]TERMELŐ_11.30.'!$A:$A,[1]publikáció!$B167,'[1]TERMELŐ_11.30.'!$L:$L,[1]publikáció!G$4)</f>
        <v>0</v>
      </c>
      <c r="H167" s="11">
        <f>+SUMIFS('[1]TERMELŐ_11.30.'!$H:$H,'[1]TERMELŐ_11.30.'!$A:$A,[1]publikáció!$B167,'[1]TERMELŐ_11.30.'!$L:$L,[1]publikáció!H$4)</f>
        <v>0</v>
      </c>
      <c r="I167" s="11">
        <f>+SUMIFS('[1]TERMELŐ_11.30.'!$H:$H,'[1]TERMELŐ_11.30.'!$A:$A,[1]publikáció!$B167,'[1]TERMELŐ_11.30.'!$L:$L,[1]publikáció!I$4)</f>
        <v>0</v>
      </c>
      <c r="J167" s="11">
        <f>+SUMIFS('[1]TERMELŐ_11.30.'!$H:$H,'[1]TERMELŐ_11.30.'!$A:$A,[1]publikáció!$B167,'[1]TERMELŐ_11.30.'!$L:$L,[1]publikáció!J$4)</f>
        <v>0</v>
      </c>
      <c r="K167" s="11" t="str">
        <f>+IF(VLOOKUP(B167,'[1]TERMELŐ_11.30.'!A:U,21,FALSE)="igen","Technológia módosítás",IF(VLOOKUP(B167,'[1]TERMELŐ_11.30.'!A:U,20,FALSE)&lt;&gt;"nem","Ismétlő","Új igény"))</f>
        <v>Ismétlő</v>
      </c>
      <c r="L167" s="12">
        <f>+_xlfn.MAXIFS('[1]TERMELŐ_11.30.'!$P:$P,'[1]TERMELŐ_11.30.'!$A:$A,[1]publikáció!$B167)</f>
        <v>0.5</v>
      </c>
      <c r="M167" s="12">
        <f>+_xlfn.MAXIFS('[1]TERMELŐ_11.30.'!$Q:$Q,'[1]TERMELŐ_11.30.'!$A:$A,[1]publikáció!$B167)</f>
        <v>0</v>
      </c>
      <c r="N167" s="10" t="str">
        <f>+IF(VLOOKUP(B167,'[1]TERMELŐ_11.30.'!A:G,7,FALSE)="","",VLOOKUP(B167,'[1]TERMELŐ_11.30.'!A:G,7,FALSE))</f>
        <v>Tuzsér</v>
      </c>
      <c r="O167" s="10">
        <f>+VLOOKUP(B167,'[1]TERMELŐ_11.30.'!A:I,9,FALSE)</f>
        <v>22</v>
      </c>
      <c r="P167" s="10" t="str">
        <f>+IF(OR(VLOOKUP(B167,'[1]TERMELŐ_11.30.'!A:D,4,FALSE)="elutasított",(VLOOKUP(B167,'[1]TERMELŐ_11.30.'!A:D,4,FALSE)="kiesett")),"igen","nem")</f>
        <v>nem</v>
      </c>
      <c r="Q167" s="10" t="str">
        <f>+_xlfn.IFNA(VLOOKUP(IF(VLOOKUP(B167,'[1]TERMELŐ_11.30.'!A:BQ,69,FALSE)="","",VLOOKUP(B167,'[1]TERMELŐ_11.30.'!A:BQ,69,FALSE)),'[1]publikáció segéd tábla'!$D$1:$E$16,2,FALSE),"")</f>
        <v/>
      </c>
      <c r="R167" s="10" t="str">
        <f>IF(VLOOKUP(B167,'[1]TERMELŐ_11.30.'!A:AT,46,FALSE)="","",VLOOKUP(B167,'[1]TERMELŐ_11.30.'!A:AT,46,FALSE))</f>
        <v>igen</v>
      </c>
      <c r="S167" s="10"/>
      <c r="T167" s="13">
        <f>+VLOOKUP(B167,'[1]TERMELŐ_11.30.'!$A:$AR,37,FALSE)</f>
        <v>17.399999999999999</v>
      </c>
      <c r="U167" s="13">
        <f>+VLOOKUP(B167,'[1]TERMELŐ_11.30.'!$A:$AR,38,FALSE)+VLOOKUP(B167,'[1]TERMELŐ_11.30.'!$A:$AR,39,FALSE)+VLOOKUP(B167,'[1]TERMELŐ_11.30.'!$A:$AR,40,FALSE)+VLOOKUP(B167,'[1]TERMELŐ_11.30.'!$A:$AR,41,FALSE)+VLOOKUP(B167,'[1]TERMELŐ_11.30.'!$A:$AR,42,FALSE)+VLOOKUP(B167,'[1]TERMELŐ_11.30.'!$A:$AR,43,FALSE)+VLOOKUP(B167,'[1]TERMELŐ_11.30.'!$A:$AR,44,FALSE)</f>
        <v>0</v>
      </c>
      <c r="V167" s="14">
        <f>+IF(VLOOKUP(B167,'[1]TERMELŐ_11.30.'!A:AS,45,FALSE)="","",VLOOKUP(B167,'[1]TERMELŐ_11.30.'!A:AS,45,FALSE))</f>
        <v>47848</v>
      </c>
      <c r="W167" s="14" t="str">
        <f>IF(VLOOKUP(B167,'[1]TERMELŐ_11.30.'!A:AJ,36,FALSE)="","",VLOOKUP(B167,'[1]TERMELŐ_11.30.'!A:AJ,36,FALSE))</f>
        <v/>
      </c>
      <c r="X167" s="10"/>
      <c r="Y167" s="13">
        <f>+VLOOKUP(B167,'[1]TERMELŐ_11.30.'!$A:$BH,53,FALSE)</f>
        <v>17.399999999999999</v>
      </c>
      <c r="Z167" s="13">
        <f>+VLOOKUP(B167,'[1]TERMELŐ_11.30.'!$A:$BH,54,FALSE)+VLOOKUP(B167,'[1]TERMELŐ_11.30.'!$A:$BH,55,FALSE)+VLOOKUP(B167,'[1]TERMELŐ_11.30.'!$A:$BH,56,FALSE)+VLOOKUP(B167,'[1]TERMELŐ_11.30.'!$A:$BH,57,FALSE)+VLOOKUP(B167,'[1]TERMELŐ_11.30.'!$A:$BH,58,FALSE)+VLOOKUP(B167,'[1]TERMELŐ_11.30.'!$A:$BH,59,FALSE)+VLOOKUP(B167,'[1]TERMELŐ_11.30.'!$A:$BH,60,FALSE)</f>
        <v>0</v>
      </c>
      <c r="AA167" s="14">
        <f>IF(VLOOKUP(B167,'[1]TERMELŐ_11.30.'!A:AZ,51,FALSE)="","",VLOOKUP(B167,'[1]TERMELŐ_11.30.'!A:AZ,51,FALSE))</f>
        <v>47848</v>
      </c>
      <c r="AB167" s="14" t="str">
        <f>IF(VLOOKUP(B167,'[1]TERMELŐ_11.30.'!A:AZ,52,FALSE)="","",VLOOKUP(B167,'[1]TERMELŐ_11.30.'!A:AZ,52,FALSE))</f>
        <v>-</v>
      </c>
    </row>
    <row r="168" spans="1:28" x14ac:dyDescent="0.3">
      <c r="A168" s="10" t="str">
        <f>VLOOKUP(VLOOKUP(B168,'[1]TERMELŐ_11.30.'!A:F,6,FALSE),'[1]publikáció segéd tábla'!$A$1:$B$7,2,FALSE)</f>
        <v xml:space="preserve">OPUS TITÁSZ Zrt. </v>
      </c>
      <c r="B168" s="10" t="s">
        <v>134</v>
      </c>
      <c r="C168" s="11">
        <f>+SUMIFS('[1]TERMELŐ_11.30.'!$H:$H,'[1]TERMELŐ_11.30.'!$A:$A,[1]publikáció!$B168,'[1]TERMELŐ_11.30.'!$L:$L,[1]publikáció!C$4)</f>
        <v>0</v>
      </c>
      <c r="D168" s="11">
        <f>+SUMIFS('[1]TERMELŐ_11.30.'!$H:$H,'[1]TERMELŐ_11.30.'!$A:$A,[1]publikáció!$B168,'[1]TERMELŐ_11.30.'!$L:$L,[1]publikáció!D$4)</f>
        <v>0</v>
      </c>
      <c r="E168" s="11">
        <f>+SUMIFS('[1]TERMELŐ_11.30.'!$H:$H,'[1]TERMELŐ_11.30.'!$A:$A,[1]publikáció!$B168,'[1]TERMELŐ_11.30.'!$L:$L,[1]publikáció!E$4)</f>
        <v>0</v>
      </c>
      <c r="F168" s="11">
        <f>+SUMIFS('[1]TERMELŐ_11.30.'!$H:$H,'[1]TERMELŐ_11.30.'!$A:$A,[1]publikáció!$B168,'[1]TERMELŐ_11.30.'!$L:$L,[1]publikáció!F$4)</f>
        <v>0</v>
      </c>
      <c r="G168" s="11">
        <f>+SUMIFS('[1]TERMELŐ_11.30.'!$H:$H,'[1]TERMELŐ_11.30.'!$A:$A,[1]publikáció!$B168,'[1]TERMELŐ_11.30.'!$L:$L,[1]publikáció!G$4)</f>
        <v>0</v>
      </c>
      <c r="H168" s="11">
        <f>+SUMIFS('[1]TERMELŐ_11.30.'!$H:$H,'[1]TERMELŐ_11.30.'!$A:$A,[1]publikáció!$B168,'[1]TERMELŐ_11.30.'!$L:$L,[1]publikáció!H$4)</f>
        <v>0</v>
      </c>
      <c r="I168" s="11">
        <f>+SUMIFS('[1]TERMELŐ_11.30.'!$H:$H,'[1]TERMELŐ_11.30.'!$A:$A,[1]publikáció!$B168,'[1]TERMELŐ_11.30.'!$L:$L,[1]publikáció!I$4)</f>
        <v>0</v>
      </c>
      <c r="J168" s="11">
        <f>+SUMIFS('[1]TERMELŐ_11.30.'!$H:$H,'[1]TERMELŐ_11.30.'!$A:$A,[1]publikáció!$B168,'[1]TERMELŐ_11.30.'!$L:$L,[1]publikáció!J$4)</f>
        <v>0.5</v>
      </c>
      <c r="K168" s="11" t="str">
        <f>+IF(VLOOKUP(B168,'[1]TERMELŐ_11.30.'!A:U,21,FALSE)="igen","Technológia módosítás",IF(VLOOKUP(B168,'[1]TERMELŐ_11.30.'!A:U,20,FALSE)&lt;&gt;"nem","Ismétlő","Új igény"))</f>
        <v>Új igény</v>
      </c>
      <c r="L168" s="12">
        <f>+_xlfn.MAXIFS('[1]TERMELŐ_11.30.'!$P:$P,'[1]TERMELŐ_11.30.'!$A:$A,[1]publikáció!$B168)</f>
        <v>0.5</v>
      </c>
      <c r="M168" s="12">
        <f>+_xlfn.MAXIFS('[1]TERMELŐ_11.30.'!$Q:$Q,'[1]TERMELŐ_11.30.'!$A:$A,[1]publikáció!$B168)</f>
        <v>0</v>
      </c>
      <c r="N168" s="10" t="str">
        <f>+IF(VLOOKUP(B168,'[1]TERMELŐ_11.30.'!A:G,7,FALSE)="","",VLOOKUP(B168,'[1]TERMELŐ_11.30.'!A:G,7,FALSE))</f>
        <v>Mezőtúr</v>
      </c>
      <c r="O168" s="10">
        <f>+VLOOKUP(B168,'[1]TERMELŐ_11.30.'!A:I,9,FALSE)</f>
        <v>22</v>
      </c>
      <c r="P168" s="10" t="str">
        <f>+IF(OR(VLOOKUP(B168,'[1]TERMELŐ_11.30.'!A:D,4,FALSE)="elutasított",(VLOOKUP(B168,'[1]TERMELŐ_11.30.'!A:D,4,FALSE)="kiesett")),"igen","nem")</f>
        <v>igen</v>
      </c>
      <c r="Q168" s="10" t="str">
        <f>+_xlfn.IFNA(VLOOKUP(IF(VLOOKUP(B168,'[1]TERMELŐ_11.30.'!A:BQ,69,FALSE)="","",VLOOKUP(B168,'[1]TERMELŐ_11.30.'!A:BQ,69,FALSE)),'[1]publikáció segéd tábla'!$D$1:$E$16,2,FALSE),"")</f>
        <v>54/2024 kormány rendelet</v>
      </c>
      <c r="R168" s="10" t="str">
        <f>IF(VLOOKUP(B168,'[1]TERMELŐ_11.30.'!A:AT,46,FALSE)="","",VLOOKUP(B168,'[1]TERMELŐ_11.30.'!A:AT,46,FALSE))</f>
        <v/>
      </c>
      <c r="S168" s="10"/>
      <c r="T168" s="13">
        <f>+VLOOKUP(B168,'[1]TERMELŐ_11.30.'!$A:$AR,37,FALSE)</f>
        <v>0</v>
      </c>
      <c r="U168" s="13">
        <f>+VLOOKUP(B168,'[1]TERMELŐ_11.30.'!$A:$AR,38,FALSE)+VLOOKUP(B168,'[1]TERMELŐ_11.30.'!$A:$AR,39,FALSE)+VLOOKUP(B168,'[1]TERMELŐ_11.30.'!$A:$AR,40,FALSE)+VLOOKUP(B168,'[1]TERMELŐ_11.30.'!$A:$AR,41,FALSE)+VLOOKUP(B168,'[1]TERMELŐ_11.30.'!$A:$AR,42,FALSE)+VLOOKUP(B168,'[1]TERMELŐ_11.30.'!$A:$AR,43,FALSE)+VLOOKUP(B168,'[1]TERMELŐ_11.30.'!$A:$AR,44,FALSE)</f>
        <v>0</v>
      </c>
      <c r="V168" s="14" t="str">
        <f>+IF(VLOOKUP(B168,'[1]TERMELŐ_11.30.'!A:AS,45,FALSE)="","",VLOOKUP(B168,'[1]TERMELŐ_11.30.'!A:AS,45,FALSE))</f>
        <v/>
      </c>
      <c r="W168" s="14" t="str">
        <f>IF(VLOOKUP(B168,'[1]TERMELŐ_11.30.'!A:AJ,36,FALSE)="","",VLOOKUP(B168,'[1]TERMELŐ_11.30.'!A:AJ,36,FALSE))</f>
        <v/>
      </c>
      <c r="X168" s="10"/>
      <c r="Y168" s="13">
        <f>+VLOOKUP(B168,'[1]TERMELŐ_11.30.'!$A:$BH,53,FALSE)</f>
        <v>0</v>
      </c>
      <c r="Z168" s="13">
        <f>+VLOOKUP(B168,'[1]TERMELŐ_11.30.'!$A:$BH,54,FALSE)+VLOOKUP(B168,'[1]TERMELŐ_11.30.'!$A:$BH,55,FALSE)+VLOOKUP(B168,'[1]TERMELŐ_11.30.'!$A:$BH,56,FALSE)+VLOOKUP(B168,'[1]TERMELŐ_11.30.'!$A:$BH,57,FALSE)+VLOOKUP(B168,'[1]TERMELŐ_11.30.'!$A:$BH,58,FALSE)+VLOOKUP(B168,'[1]TERMELŐ_11.30.'!$A:$BH,59,FALSE)+VLOOKUP(B168,'[1]TERMELŐ_11.30.'!$A:$BH,60,FALSE)</f>
        <v>0</v>
      </c>
      <c r="AA168" s="14" t="str">
        <f>IF(VLOOKUP(B168,'[1]TERMELŐ_11.30.'!A:AZ,51,FALSE)="","",VLOOKUP(B168,'[1]TERMELŐ_11.30.'!A:AZ,51,FALSE))</f>
        <v/>
      </c>
      <c r="AB168" s="14" t="str">
        <f>IF(VLOOKUP(B168,'[1]TERMELŐ_11.30.'!A:AZ,52,FALSE)="","",VLOOKUP(B168,'[1]TERMELŐ_11.30.'!A:AZ,52,FALSE))</f>
        <v/>
      </c>
    </row>
    <row r="169" spans="1:28" x14ac:dyDescent="0.3">
      <c r="A169" s="10" t="str">
        <f>VLOOKUP(VLOOKUP(B169,'[1]TERMELŐ_11.30.'!A:F,6,FALSE),'[1]publikáció segéd tábla'!$A$1:$B$7,2,FALSE)</f>
        <v xml:space="preserve">OPUS TITÁSZ Zrt. </v>
      </c>
      <c r="B169" s="10" t="s">
        <v>135</v>
      </c>
      <c r="C169" s="11">
        <f>+SUMIFS('[1]TERMELŐ_11.30.'!$H:$H,'[1]TERMELŐ_11.30.'!$A:$A,[1]publikáció!$B169,'[1]TERMELŐ_11.30.'!$L:$L,[1]publikáció!C$4)</f>
        <v>2</v>
      </c>
      <c r="D169" s="11">
        <f>+SUMIFS('[1]TERMELŐ_11.30.'!$H:$H,'[1]TERMELŐ_11.30.'!$A:$A,[1]publikáció!$B169,'[1]TERMELŐ_11.30.'!$L:$L,[1]publikáció!D$4)</f>
        <v>0</v>
      </c>
      <c r="E169" s="11">
        <f>+SUMIFS('[1]TERMELŐ_11.30.'!$H:$H,'[1]TERMELŐ_11.30.'!$A:$A,[1]publikáció!$B169,'[1]TERMELŐ_11.30.'!$L:$L,[1]publikáció!E$4)</f>
        <v>0.3</v>
      </c>
      <c r="F169" s="11">
        <f>+SUMIFS('[1]TERMELŐ_11.30.'!$H:$H,'[1]TERMELŐ_11.30.'!$A:$A,[1]publikáció!$B169,'[1]TERMELŐ_11.30.'!$L:$L,[1]publikáció!F$4)</f>
        <v>0</v>
      </c>
      <c r="G169" s="11">
        <f>+SUMIFS('[1]TERMELŐ_11.30.'!$H:$H,'[1]TERMELŐ_11.30.'!$A:$A,[1]publikáció!$B169,'[1]TERMELŐ_11.30.'!$L:$L,[1]publikáció!G$4)</f>
        <v>0</v>
      </c>
      <c r="H169" s="11">
        <f>+SUMIFS('[1]TERMELŐ_11.30.'!$H:$H,'[1]TERMELŐ_11.30.'!$A:$A,[1]publikáció!$B169,'[1]TERMELŐ_11.30.'!$L:$L,[1]publikáció!H$4)</f>
        <v>0</v>
      </c>
      <c r="I169" s="11">
        <f>+SUMIFS('[1]TERMELŐ_11.30.'!$H:$H,'[1]TERMELŐ_11.30.'!$A:$A,[1]publikáció!$B169,'[1]TERMELŐ_11.30.'!$L:$L,[1]publikáció!I$4)</f>
        <v>0</v>
      </c>
      <c r="J169" s="11">
        <f>+SUMIFS('[1]TERMELŐ_11.30.'!$H:$H,'[1]TERMELŐ_11.30.'!$A:$A,[1]publikáció!$B169,'[1]TERMELŐ_11.30.'!$L:$L,[1]publikáció!J$4)</f>
        <v>0</v>
      </c>
      <c r="K169" s="11" t="str">
        <f>+IF(VLOOKUP(B169,'[1]TERMELŐ_11.30.'!A:U,21,FALSE)="igen","Technológia módosítás",IF(VLOOKUP(B169,'[1]TERMELŐ_11.30.'!A:U,20,FALSE)&lt;&gt;"nem","Ismétlő","Új igény"))</f>
        <v>Új igény</v>
      </c>
      <c r="L169" s="12">
        <f>+_xlfn.MAXIFS('[1]TERMELŐ_11.30.'!$P:$P,'[1]TERMELŐ_11.30.'!$A:$A,[1]publikáció!$B169)</f>
        <v>2</v>
      </c>
      <c r="M169" s="12">
        <f>+_xlfn.MAXIFS('[1]TERMELŐ_11.30.'!$Q:$Q,'[1]TERMELŐ_11.30.'!$A:$A,[1]publikáció!$B169)</f>
        <v>0.3</v>
      </c>
      <c r="N169" s="10" t="str">
        <f>+IF(VLOOKUP(B169,'[1]TERMELŐ_11.30.'!A:G,7,FALSE)="","",VLOOKUP(B169,'[1]TERMELŐ_11.30.'!A:G,7,FALSE))</f>
        <v>Hajdúnánás</v>
      </c>
      <c r="O169" s="10">
        <f>+VLOOKUP(B169,'[1]TERMELŐ_11.30.'!A:I,9,FALSE)</f>
        <v>22</v>
      </c>
      <c r="P169" s="10" t="str">
        <f>+IF(OR(VLOOKUP(B169,'[1]TERMELŐ_11.30.'!A:D,4,FALSE)="elutasított",(VLOOKUP(B169,'[1]TERMELŐ_11.30.'!A:D,4,FALSE)="kiesett")),"igen","nem")</f>
        <v>igen</v>
      </c>
      <c r="Q169" s="10" t="str">
        <f>+_xlfn.IFNA(VLOOKUP(IF(VLOOKUP(B169,'[1]TERMELŐ_11.30.'!A:BQ,69,FALSE)="","",VLOOKUP(B169,'[1]TERMELŐ_11.30.'!A:BQ,69,FALSE)),'[1]publikáció segéd tábla'!$D$1:$E$16,2,FALSE),"")</f>
        <v>54/2024 kormány rendelet</v>
      </c>
      <c r="R169" s="10" t="str">
        <f>IF(VLOOKUP(B169,'[1]TERMELŐ_11.30.'!A:AT,46,FALSE)="","",VLOOKUP(B169,'[1]TERMELŐ_11.30.'!A:AT,46,FALSE))</f>
        <v/>
      </c>
      <c r="S169" s="10"/>
      <c r="T169" s="13">
        <f>+VLOOKUP(B169,'[1]TERMELŐ_11.30.'!$A:$AR,37,FALSE)</f>
        <v>0</v>
      </c>
      <c r="U169" s="13">
        <f>+VLOOKUP(B169,'[1]TERMELŐ_11.30.'!$A:$AR,38,FALSE)+VLOOKUP(B169,'[1]TERMELŐ_11.30.'!$A:$AR,39,FALSE)+VLOOKUP(B169,'[1]TERMELŐ_11.30.'!$A:$AR,40,FALSE)+VLOOKUP(B169,'[1]TERMELŐ_11.30.'!$A:$AR,41,FALSE)+VLOOKUP(B169,'[1]TERMELŐ_11.30.'!$A:$AR,42,FALSE)+VLOOKUP(B169,'[1]TERMELŐ_11.30.'!$A:$AR,43,FALSE)+VLOOKUP(B169,'[1]TERMELŐ_11.30.'!$A:$AR,44,FALSE)</f>
        <v>0</v>
      </c>
      <c r="V169" s="14" t="str">
        <f>+IF(VLOOKUP(B169,'[1]TERMELŐ_11.30.'!A:AS,45,FALSE)="","",VLOOKUP(B169,'[1]TERMELŐ_11.30.'!A:AS,45,FALSE))</f>
        <v/>
      </c>
      <c r="W169" s="14" t="str">
        <f>IF(VLOOKUP(B169,'[1]TERMELŐ_11.30.'!A:AJ,36,FALSE)="","",VLOOKUP(B169,'[1]TERMELŐ_11.30.'!A:AJ,36,FALSE))</f>
        <v/>
      </c>
      <c r="X169" s="10"/>
      <c r="Y169" s="13">
        <f>+VLOOKUP(B169,'[1]TERMELŐ_11.30.'!$A:$BH,53,FALSE)</f>
        <v>0</v>
      </c>
      <c r="Z169" s="13">
        <f>+VLOOKUP(B169,'[1]TERMELŐ_11.30.'!$A:$BH,54,FALSE)+VLOOKUP(B169,'[1]TERMELŐ_11.30.'!$A:$BH,55,FALSE)+VLOOKUP(B169,'[1]TERMELŐ_11.30.'!$A:$BH,56,FALSE)+VLOOKUP(B169,'[1]TERMELŐ_11.30.'!$A:$BH,57,FALSE)+VLOOKUP(B169,'[1]TERMELŐ_11.30.'!$A:$BH,58,FALSE)+VLOOKUP(B169,'[1]TERMELŐ_11.30.'!$A:$BH,59,FALSE)+VLOOKUP(B169,'[1]TERMELŐ_11.30.'!$A:$BH,60,FALSE)</f>
        <v>0</v>
      </c>
      <c r="AA169" s="14" t="str">
        <f>IF(VLOOKUP(B169,'[1]TERMELŐ_11.30.'!A:AZ,51,FALSE)="","",VLOOKUP(B169,'[1]TERMELŐ_11.30.'!A:AZ,51,FALSE))</f>
        <v/>
      </c>
      <c r="AB169" s="14" t="str">
        <f>IF(VLOOKUP(B169,'[1]TERMELŐ_11.30.'!A:AZ,52,FALSE)="","",VLOOKUP(B169,'[1]TERMELŐ_11.30.'!A:AZ,52,FALSE))</f>
        <v/>
      </c>
    </row>
    <row r="170" spans="1:28" x14ac:dyDescent="0.3">
      <c r="A170" s="10" t="str">
        <f>VLOOKUP(VLOOKUP(B170,'[1]TERMELŐ_11.30.'!A:F,6,FALSE),'[1]publikáció segéd tábla'!$A$1:$B$7,2,FALSE)</f>
        <v xml:space="preserve">OPUS TITÁSZ Zrt. </v>
      </c>
      <c r="B170" s="10" t="s">
        <v>136</v>
      </c>
      <c r="C170" s="11">
        <f>+SUMIFS('[1]TERMELŐ_11.30.'!$H:$H,'[1]TERMELŐ_11.30.'!$A:$A,[1]publikáció!$B170,'[1]TERMELŐ_11.30.'!$L:$L,[1]publikáció!C$4)</f>
        <v>34.9</v>
      </c>
      <c r="D170" s="11">
        <f>+SUMIFS('[1]TERMELŐ_11.30.'!$H:$H,'[1]TERMELŐ_11.30.'!$A:$A,[1]publikáció!$B170,'[1]TERMELŐ_11.30.'!$L:$L,[1]publikáció!D$4)</f>
        <v>0</v>
      </c>
      <c r="E170" s="11">
        <f>+SUMIFS('[1]TERMELŐ_11.30.'!$H:$H,'[1]TERMELŐ_11.30.'!$A:$A,[1]publikáció!$B170,'[1]TERMELŐ_11.30.'!$L:$L,[1]publikáció!E$4)</f>
        <v>15</v>
      </c>
      <c r="F170" s="11">
        <f>+SUMIFS('[1]TERMELŐ_11.30.'!$H:$H,'[1]TERMELŐ_11.30.'!$A:$A,[1]publikáció!$B170,'[1]TERMELŐ_11.30.'!$L:$L,[1]publikáció!F$4)</f>
        <v>0</v>
      </c>
      <c r="G170" s="11">
        <f>+SUMIFS('[1]TERMELŐ_11.30.'!$H:$H,'[1]TERMELŐ_11.30.'!$A:$A,[1]publikáció!$B170,'[1]TERMELŐ_11.30.'!$L:$L,[1]publikáció!G$4)</f>
        <v>0</v>
      </c>
      <c r="H170" s="11">
        <f>+SUMIFS('[1]TERMELŐ_11.30.'!$H:$H,'[1]TERMELŐ_11.30.'!$A:$A,[1]publikáció!$B170,'[1]TERMELŐ_11.30.'!$L:$L,[1]publikáció!H$4)</f>
        <v>0</v>
      </c>
      <c r="I170" s="11">
        <f>+SUMIFS('[1]TERMELŐ_11.30.'!$H:$H,'[1]TERMELŐ_11.30.'!$A:$A,[1]publikáció!$B170,'[1]TERMELŐ_11.30.'!$L:$L,[1]publikáció!I$4)</f>
        <v>0</v>
      </c>
      <c r="J170" s="11">
        <f>+SUMIFS('[1]TERMELŐ_11.30.'!$H:$H,'[1]TERMELŐ_11.30.'!$A:$A,[1]publikáció!$B170,'[1]TERMELŐ_11.30.'!$L:$L,[1]publikáció!J$4)</f>
        <v>0</v>
      </c>
      <c r="K170" s="11" t="str">
        <f>+IF(VLOOKUP(B170,'[1]TERMELŐ_11.30.'!A:U,21,FALSE)="igen","Technológia módosítás",IF(VLOOKUP(B170,'[1]TERMELŐ_11.30.'!A:U,20,FALSE)&lt;&gt;"nem","Ismétlő","Új igény"))</f>
        <v>Új igény</v>
      </c>
      <c r="L170" s="12">
        <f>+_xlfn.MAXIFS('[1]TERMELŐ_11.30.'!$P:$P,'[1]TERMELŐ_11.30.'!$A:$A,[1]publikáció!$B170)</f>
        <v>49.9</v>
      </c>
      <c r="M170" s="12">
        <f>+_xlfn.MAXIFS('[1]TERMELŐ_11.30.'!$Q:$Q,'[1]TERMELŐ_11.30.'!$A:$A,[1]publikáció!$B170)</f>
        <v>15.1</v>
      </c>
      <c r="N170" s="10" t="str">
        <f>+IF(VLOOKUP(B170,'[1]TERMELŐ_11.30.'!A:G,7,FALSE)="","",VLOOKUP(B170,'[1]TERMELŐ_11.30.'!A:G,7,FALSE))</f>
        <v>Tuzsér</v>
      </c>
      <c r="O170" s="10">
        <f>+VLOOKUP(B170,'[1]TERMELŐ_11.30.'!A:I,9,FALSE)</f>
        <v>132</v>
      </c>
      <c r="P170" s="10" t="str">
        <f>+IF(OR(VLOOKUP(B170,'[1]TERMELŐ_11.30.'!A:D,4,FALSE)="elutasított",(VLOOKUP(B170,'[1]TERMELŐ_11.30.'!A:D,4,FALSE)="kiesett")),"igen","nem")</f>
        <v>igen</v>
      </c>
      <c r="Q170" s="10" t="str">
        <f>+_xlfn.IFNA(VLOOKUP(IF(VLOOKUP(B170,'[1]TERMELŐ_11.30.'!A:BQ,69,FALSE)="","",VLOOKUP(B170,'[1]TERMELŐ_11.30.'!A:BQ,69,FALSE)),'[1]publikáció segéd tábla'!$D$1:$E$16,2,FALSE),"")</f>
        <v>54/2024 kormány rendelet</v>
      </c>
      <c r="R170" s="10" t="str">
        <f>IF(VLOOKUP(B170,'[1]TERMELŐ_11.30.'!A:AT,46,FALSE)="","",VLOOKUP(B170,'[1]TERMELŐ_11.30.'!A:AT,46,FALSE))</f>
        <v/>
      </c>
      <c r="S170" s="10"/>
      <c r="T170" s="13">
        <f>+VLOOKUP(B170,'[1]TERMELŐ_11.30.'!$A:$AR,37,FALSE)</f>
        <v>0</v>
      </c>
      <c r="U170" s="13">
        <f>+VLOOKUP(B170,'[1]TERMELŐ_11.30.'!$A:$AR,38,FALSE)+VLOOKUP(B170,'[1]TERMELŐ_11.30.'!$A:$AR,39,FALSE)+VLOOKUP(B170,'[1]TERMELŐ_11.30.'!$A:$AR,40,FALSE)+VLOOKUP(B170,'[1]TERMELŐ_11.30.'!$A:$AR,41,FALSE)+VLOOKUP(B170,'[1]TERMELŐ_11.30.'!$A:$AR,42,FALSE)+VLOOKUP(B170,'[1]TERMELŐ_11.30.'!$A:$AR,43,FALSE)+VLOOKUP(B170,'[1]TERMELŐ_11.30.'!$A:$AR,44,FALSE)</f>
        <v>0</v>
      </c>
      <c r="V170" s="14" t="str">
        <f>+IF(VLOOKUP(B170,'[1]TERMELŐ_11.30.'!A:AS,45,FALSE)="","",VLOOKUP(B170,'[1]TERMELŐ_11.30.'!A:AS,45,FALSE))</f>
        <v/>
      </c>
      <c r="W170" s="14" t="str">
        <f>IF(VLOOKUP(B170,'[1]TERMELŐ_11.30.'!A:AJ,36,FALSE)="","",VLOOKUP(B170,'[1]TERMELŐ_11.30.'!A:AJ,36,FALSE))</f>
        <v/>
      </c>
      <c r="X170" s="10"/>
      <c r="Y170" s="13">
        <f>+VLOOKUP(B170,'[1]TERMELŐ_11.30.'!$A:$BH,53,FALSE)</f>
        <v>0</v>
      </c>
      <c r="Z170" s="13">
        <f>+VLOOKUP(B170,'[1]TERMELŐ_11.30.'!$A:$BH,54,FALSE)+VLOOKUP(B170,'[1]TERMELŐ_11.30.'!$A:$BH,55,FALSE)+VLOOKUP(B170,'[1]TERMELŐ_11.30.'!$A:$BH,56,FALSE)+VLOOKUP(B170,'[1]TERMELŐ_11.30.'!$A:$BH,57,FALSE)+VLOOKUP(B170,'[1]TERMELŐ_11.30.'!$A:$BH,58,FALSE)+VLOOKUP(B170,'[1]TERMELŐ_11.30.'!$A:$BH,59,FALSE)+VLOOKUP(B170,'[1]TERMELŐ_11.30.'!$A:$BH,60,FALSE)</f>
        <v>0</v>
      </c>
      <c r="AA170" s="14" t="str">
        <f>IF(VLOOKUP(B170,'[1]TERMELŐ_11.30.'!A:AZ,51,FALSE)="","",VLOOKUP(B170,'[1]TERMELŐ_11.30.'!A:AZ,51,FALSE))</f>
        <v/>
      </c>
      <c r="AB170" s="14" t="str">
        <f>IF(VLOOKUP(B170,'[1]TERMELŐ_11.30.'!A:AZ,52,FALSE)="","",VLOOKUP(B170,'[1]TERMELŐ_11.30.'!A:AZ,52,FALSE))</f>
        <v/>
      </c>
    </row>
    <row r="171" spans="1:28" x14ac:dyDescent="0.3">
      <c r="A171" s="10" t="str">
        <f>VLOOKUP(VLOOKUP(B171,'[1]TERMELŐ_11.30.'!A:F,6,FALSE),'[1]publikáció segéd tábla'!$A$1:$B$7,2,FALSE)</f>
        <v xml:space="preserve">OPUS TITÁSZ Zrt. </v>
      </c>
      <c r="B171" s="10" t="s">
        <v>137</v>
      </c>
      <c r="C171" s="11">
        <f>+SUMIFS('[1]TERMELŐ_11.30.'!$H:$H,'[1]TERMELŐ_11.30.'!$A:$A,[1]publikáció!$B171,'[1]TERMELŐ_11.30.'!$L:$L,[1]publikáció!C$4)</f>
        <v>1</v>
      </c>
      <c r="D171" s="11">
        <f>+SUMIFS('[1]TERMELŐ_11.30.'!$H:$H,'[1]TERMELŐ_11.30.'!$A:$A,[1]publikáció!$B171,'[1]TERMELŐ_11.30.'!$L:$L,[1]publikáció!D$4)</f>
        <v>0</v>
      </c>
      <c r="E171" s="11">
        <f>+SUMIFS('[1]TERMELŐ_11.30.'!$H:$H,'[1]TERMELŐ_11.30.'!$A:$A,[1]publikáció!$B171,'[1]TERMELŐ_11.30.'!$L:$L,[1]publikáció!E$4)</f>
        <v>0.3</v>
      </c>
      <c r="F171" s="11">
        <f>+SUMIFS('[1]TERMELŐ_11.30.'!$H:$H,'[1]TERMELŐ_11.30.'!$A:$A,[1]publikáció!$B171,'[1]TERMELŐ_11.30.'!$L:$L,[1]publikáció!F$4)</f>
        <v>0</v>
      </c>
      <c r="G171" s="11">
        <f>+SUMIFS('[1]TERMELŐ_11.30.'!$H:$H,'[1]TERMELŐ_11.30.'!$A:$A,[1]publikáció!$B171,'[1]TERMELŐ_11.30.'!$L:$L,[1]publikáció!G$4)</f>
        <v>0</v>
      </c>
      <c r="H171" s="11">
        <f>+SUMIFS('[1]TERMELŐ_11.30.'!$H:$H,'[1]TERMELŐ_11.30.'!$A:$A,[1]publikáció!$B171,'[1]TERMELŐ_11.30.'!$L:$L,[1]publikáció!H$4)</f>
        <v>0</v>
      </c>
      <c r="I171" s="11">
        <f>+SUMIFS('[1]TERMELŐ_11.30.'!$H:$H,'[1]TERMELŐ_11.30.'!$A:$A,[1]publikáció!$B171,'[1]TERMELŐ_11.30.'!$L:$L,[1]publikáció!I$4)</f>
        <v>0</v>
      </c>
      <c r="J171" s="11">
        <f>+SUMIFS('[1]TERMELŐ_11.30.'!$H:$H,'[1]TERMELŐ_11.30.'!$A:$A,[1]publikáció!$B171,'[1]TERMELŐ_11.30.'!$L:$L,[1]publikáció!J$4)</f>
        <v>0</v>
      </c>
      <c r="K171" s="11" t="str">
        <f>+IF(VLOOKUP(B171,'[1]TERMELŐ_11.30.'!A:U,21,FALSE)="igen","Technológia módosítás",IF(VLOOKUP(B171,'[1]TERMELŐ_11.30.'!A:U,20,FALSE)&lt;&gt;"nem","Ismétlő","Új igény"))</f>
        <v>Új igény</v>
      </c>
      <c r="L171" s="12">
        <f>+_xlfn.MAXIFS('[1]TERMELŐ_11.30.'!$P:$P,'[1]TERMELŐ_11.30.'!$A:$A,[1]publikáció!$B171)</f>
        <v>1</v>
      </c>
      <c r="M171" s="12">
        <f>+_xlfn.MAXIFS('[1]TERMELŐ_11.30.'!$Q:$Q,'[1]TERMELŐ_11.30.'!$A:$A,[1]publikáció!$B171)</f>
        <v>0</v>
      </c>
      <c r="N171" s="10" t="str">
        <f>+IF(VLOOKUP(B171,'[1]TERMELŐ_11.30.'!A:G,7,FALSE)="","",VLOOKUP(B171,'[1]TERMELŐ_11.30.'!A:G,7,FALSE))</f>
        <v>Nyíradony</v>
      </c>
      <c r="O171" s="10"/>
      <c r="P171" s="10" t="str">
        <f>+IF(OR(VLOOKUP(B171,'[1]TERMELŐ_11.30.'!A:D,4,FALSE)="elutasított",(VLOOKUP(B171,'[1]TERMELŐ_11.30.'!A:D,4,FALSE)="kiesett")),"igen","nem")</f>
        <v>igen</v>
      </c>
      <c r="Q171" s="10" t="str">
        <f>+_xlfn.IFNA(VLOOKUP(IF(VLOOKUP(B171,'[1]TERMELŐ_11.30.'!A:BQ,69,FALSE)="","",VLOOKUP(B171,'[1]TERMELŐ_11.30.'!A:BQ,69,FALSE)),'[1]publikáció segéd tábla'!$D$1:$E$16,2,FALSE),"")</f>
        <v>54/2024 kormány rendelet</v>
      </c>
      <c r="R171" s="10" t="str">
        <f>IF(VLOOKUP(B171,'[1]TERMELŐ_11.30.'!A:AT,46,FALSE)="","",VLOOKUP(B171,'[1]TERMELŐ_11.30.'!A:AT,46,FALSE))</f>
        <v/>
      </c>
      <c r="S171" s="10"/>
      <c r="T171" s="13">
        <f>+VLOOKUP(B171,'[1]TERMELŐ_11.30.'!$A:$AR,37,FALSE)</f>
        <v>0</v>
      </c>
      <c r="U171" s="13">
        <f>+VLOOKUP(B171,'[1]TERMELŐ_11.30.'!$A:$AR,38,FALSE)+VLOOKUP(B171,'[1]TERMELŐ_11.30.'!$A:$AR,39,FALSE)+VLOOKUP(B171,'[1]TERMELŐ_11.30.'!$A:$AR,40,FALSE)+VLOOKUP(B171,'[1]TERMELŐ_11.30.'!$A:$AR,41,FALSE)+VLOOKUP(B171,'[1]TERMELŐ_11.30.'!$A:$AR,42,FALSE)+VLOOKUP(B171,'[1]TERMELŐ_11.30.'!$A:$AR,43,FALSE)+VLOOKUP(B171,'[1]TERMELŐ_11.30.'!$A:$AR,44,FALSE)</f>
        <v>0</v>
      </c>
      <c r="V171" s="14" t="str">
        <f>+IF(VLOOKUP(B171,'[1]TERMELŐ_11.30.'!A:AS,45,FALSE)="","",VLOOKUP(B171,'[1]TERMELŐ_11.30.'!A:AS,45,FALSE))</f>
        <v/>
      </c>
      <c r="W171" s="14" t="str">
        <f>IF(VLOOKUP(B171,'[1]TERMELŐ_11.30.'!A:AJ,36,FALSE)="","",VLOOKUP(B171,'[1]TERMELŐ_11.30.'!A:AJ,36,FALSE))</f>
        <v/>
      </c>
      <c r="X171" s="10"/>
      <c r="Y171" s="13">
        <f>+VLOOKUP(B171,'[1]TERMELŐ_11.30.'!$A:$BH,53,FALSE)</f>
        <v>0</v>
      </c>
      <c r="Z171" s="13">
        <f>+VLOOKUP(B171,'[1]TERMELŐ_11.30.'!$A:$BH,54,FALSE)+VLOOKUP(B171,'[1]TERMELŐ_11.30.'!$A:$BH,55,FALSE)+VLOOKUP(B171,'[1]TERMELŐ_11.30.'!$A:$BH,56,FALSE)+VLOOKUP(B171,'[1]TERMELŐ_11.30.'!$A:$BH,57,FALSE)+VLOOKUP(B171,'[1]TERMELŐ_11.30.'!$A:$BH,58,FALSE)+VLOOKUP(B171,'[1]TERMELŐ_11.30.'!$A:$BH,59,FALSE)+VLOOKUP(B171,'[1]TERMELŐ_11.30.'!$A:$BH,60,FALSE)</f>
        <v>0</v>
      </c>
      <c r="AA171" s="14" t="str">
        <f>IF(VLOOKUP(B171,'[1]TERMELŐ_11.30.'!A:AZ,51,FALSE)="","",VLOOKUP(B171,'[1]TERMELŐ_11.30.'!A:AZ,51,FALSE))</f>
        <v/>
      </c>
      <c r="AB171" s="14" t="str">
        <f>IF(VLOOKUP(B171,'[1]TERMELŐ_11.30.'!A:AZ,52,FALSE)="","",VLOOKUP(B171,'[1]TERMELŐ_11.30.'!A:AZ,52,FALSE))</f>
        <v/>
      </c>
    </row>
    <row r="172" spans="1:28" x14ac:dyDescent="0.3">
      <c r="A172" s="10" t="str">
        <f>VLOOKUP(VLOOKUP(B172,'[1]TERMELŐ_11.30.'!A:F,6,FALSE),'[1]publikáció segéd tábla'!$A$1:$B$7,2,FALSE)</f>
        <v xml:space="preserve">OPUS TITÁSZ Zrt. </v>
      </c>
      <c r="B172" s="10" t="s">
        <v>138</v>
      </c>
      <c r="C172" s="11">
        <f>+SUMIFS('[1]TERMELŐ_11.30.'!$H:$H,'[1]TERMELŐ_11.30.'!$A:$A,[1]publikáció!$B172,'[1]TERMELŐ_11.30.'!$L:$L,[1]publikáció!C$4)</f>
        <v>0.5</v>
      </c>
      <c r="D172" s="11">
        <f>+SUMIFS('[1]TERMELŐ_11.30.'!$H:$H,'[1]TERMELŐ_11.30.'!$A:$A,[1]publikáció!$B172,'[1]TERMELŐ_11.30.'!$L:$L,[1]publikáció!D$4)</f>
        <v>0</v>
      </c>
      <c r="E172" s="11">
        <f>+SUMIFS('[1]TERMELŐ_11.30.'!$H:$H,'[1]TERMELŐ_11.30.'!$A:$A,[1]publikáció!$B172,'[1]TERMELŐ_11.30.'!$L:$L,[1]publikáció!E$4)</f>
        <v>0.2</v>
      </c>
      <c r="F172" s="11">
        <f>+SUMIFS('[1]TERMELŐ_11.30.'!$H:$H,'[1]TERMELŐ_11.30.'!$A:$A,[1]publikáció!$B172,'[1]TERMELŐ_11.30.'!$L:$L,[1]publikáció!F$4)</f>
        <v>0</v>
      </c>
      <c r="G172" s="11">
        <f>+SUMIFS('[1]TERMELŐ_11.30.'!$H:$H,'[1]TERMELŐ_11.30.'!$A:$A,[1]publikáció!$B172,'[1]TERMELŐ_11.30.'!$L:$L,[1]publikáció!G$4)</f>
        <v>0</v>
      </c>
      <c r="H172" s="11">
        <f>+SUMIFS('[1]TERMELŐ_11.30.'!$H:$H,'[1]TERMELŐ_11.30.'!$A:$A,[1]publikáció!$B172,'[1]TERMELŐ_11.30.'!$L:$L,[1]publikáció!H$4)</f>
        <v>0</v>
      </c>
      <c r="I172" s="11">
        <f>+SUMIFS('[1]TERMELŐ_11.30.'!$H:$H,'[1]TERMELŐ_11.30.'!$A:$A,[1]publikáció!$B172,'[1]TERMELŐ_11.30.'!$L:$L,[1]publikáció!I$4)</f>
        <v>0</v>
      </c>
      <c r="J172" s="11">
        <f>+SUMIFS('[1]TERMELŐ_11.30.'!$H:$H,'[1]TERMELŐ_11.30.'!$A:$A,[1]publikáció!$B172,'[1]TERMELŐ_11.30.'!$L:$L,[1]publikáció!J$4)</f>
        <v>0</v>
      </c>
      <c r="K172" s="11" t="str">
        <f>+IF(VLOOKUP(B172,'[1]TERMELŐ_11.30.'!A:U,21,FALSE)="igen","Technológia módosítás",IF(VLOOKUP(B172,'[1]TERMELŐ_11.30.'!A:U,20,FALSE)&lt;&gt;"nem","Ismétlő","Új igény"))</f>
        <v>Új igény</v>
      </c>
      <c r="L172" s="12">
        <f>+_xlfn.MAXIFS('[1]TERMELŐ_11.30.'!$P:$P,'[1]TERMELŐ_11.30.'!$A:$A,[1]publikáció!$B172)</f>
        <v>0.5</v>
      </c>
      <c r="M172" s="12">
        <f>+_xlfn.MAXIFS('[1]TERMELŐ_11.30.'!$Q:$Q,'[1]TERMELŐ_11.30.'!$A:$A,[1]publikáció!$B172)</f>
        <v>0.01</v>
      </c>
      <c r="N172" s="10" t="str">
        <f>+IF(VLOOKUP(B172,'[1]TERMELŐ_11.30.'!A:G,7,FALSE)="","",VLOOKUP(B172,'[1]TERMELŐ_11.30.'!A:G,7,FALSE))</f>
        <v>Mátészalka</v>
      </c>
      <c r="O172" s="10">
        <f>+VLOOKUP(B172,'[1]TERMELŐ_11.30.'!A:I,9,FALSE)</f>
        <v>22</v>
      </c>
      <c r="P172" s="10" t="str">
        <f>+IF(OR(VLOOKUP(B172,'[1]TERMELŐ_11.30.'!A:D,4,FALSE)="elutasított",(VLOOKUP(B172,'[1]TERMELŐ_11.30.'!A:D,4,FALSE)="kiesett")),"igen","nem")</f>
        <v>igen</v>
      </c>
      <c r="Q172" s="10" t="str">
        <f>+_xlfn.IFNA(VLOOKUP(IF(VLOOKUP(B172,'[1]TERMELŐ_11.30.'!A:BQ,69,FALSE)="","",VLOOKUP(B172,'[1]TERMELŐ_11.30.'!A:BQ,69,FALSE)),'[1]publikáció segéd tábla'!$D$1:$E$16,2,FALSE),"")</f>
        <v>54/2024 kormány rendelet</v>
      </c>
      <c r="R172" s="10" t="str">
        <f>IF(VLOOKUP(B172,'[1]TERMELŐ_11.30.'!A:AT,46,FALSE)="","",VLOOKUP(B172,'[1]TERMELŐ_11.30.'!A:AT,46,FALSE))</f>
        <v/>
      </c>
      <c r="S172" s="10"/>
      <c r="T172" s="13">
        <f>+VLOOKUP(B172,'[1]TERMELŐ_11.30.'!$A:$AR,37,FALSE)</f>
        <v>0</v>
      </c>
      <c r="U172" s="13">
        <f>+VLOOKUP(B172,'[1]TERMELŐ_11.30.'!$A:$AR,38,FALSE)+VLOOKUP(B172,'[1]TERMELŐ_11.30.'!$A:$AR,39,FALSE)+VLOOKUP(B172,'[1]TERMELŐ_11.30.'!$A:$AR,40,FALSE)+VLOOKUP(B172,'[1]TERMELŐ_11.30.'!$A:$AR,41,FALSE)+VLOOKUP(B172,'[1]TERMELŐ_11.30.'!$A:$AR,42,FALSE)+VLOOKUP(B172,'[1]TERMELŐ_11.30.'!$A:$AR,43,FALSE)+VLOOKUP(B172,'[1]TERMELŐ_11.30.'!$A:$AR,44,FALSE)</f>
        <v>0</v>
      </c>
      <c r="V172" s="14" t="str">
        <f>+IF(VLOOKUP(B172,'[1]TERMELŐ_11.30.'!A:AS,45,FALSE)="","",VLOOKUP(B172,'[1]TERMELŐ_11.30.'!A:AS,45,FALSE))</f>
        <v/>
      </c>
      <c r="W172" s="14" t="str">
        <f>IF(VLOOKUP(B172,'[1]TERMELŐ_11.30.'!A:AJ,36,FALSE)="","",VLOOKUP(B172,'[1]TERMELŐ_11.30.'!A:AJ,36,FALSE))</f>
        <v/>
      </c>
      <c r="X172" s="10"/>
      <c r="Y172" s="13">
        <f>+VLOOKUP(B172,'[1]TERMELŐ_11.30.'!$A:$BH,53,FALSE)</f>
        <v>0</v>
      </c>
      <c r="Z172" s="13">
        <f>+VLOOKUP(B172,'[1]TERMELŐ_11.30.'!$A:$BH,54,FALSE)+VLOOKUP(B172,'[1]TERMELŐ_11.30.'!$A:$BH,55,FALSE)+VLOOKUP(B172,'[1]TERMELŐ_11.30.'!$A:$BH,56,FALSE)+VLOOKUP(B172,'[1]TERMELŐ_11.30.'!$A:$BH,57,FALSE)+VLOOKUP(B172,'[1]TERMELŐ_11.30.'!$A:$BH,58,FALSE)+VLOOKUP(B172,'[1]TERMELŐ_11.30.'!$A:$BH,59,FALSE)+VLOOKUP(B172,'[1]TERMELŐ_11.30.'!$A:$BH,60,FALSE)</f>
        <v>0</v>
      </c>
      <c r="AA172" s="14" t="str">
        <f>IF(VLOOKUP(B172,'[1]TERMELŐ_11.30.'!A:AZ,51,FALSE)="","",VLOOKUP(B172,'[1]TERMELŐ_11.30.'!A:AZ,51,FALSE))</f>
        <v/>
      </c>
      <c r="AB172" s="14" t="str">
        <f>IF(VLOOKUP(B172,'[1]TERMELŐ_11.30.'!A:AZ,52,FALSE)="","",VLOOKUP(B172,'[1]TERMELŐ_11.30.'!A:AZ,52,FALSE))</f>
        <v/>
      </c>
    </row>
    <row r="173" spans="1:28" x14ac:dyDescent="0.3">
      <c r="A173" s="10" t="str">
        <f>VLOOKUP(VLOOKUP(B173,'[1]TERMELŐ_11.30.'!A:F,6,FALSE),'[1]publikáció segéd tábla'!$A$1:$B$7,2,FALSE)</f>
        <v xml:space="preserve">OPUS TITÁSZ Zrt. </v>
      </c>
      <c r="B173" s="10" t="s">
        <v>139</v>
      </c>
      <c r="C173" s="11">
        <f>+SUMIFS('[1]TERMELŐ_11.30.'!$H:$H,'[1]TERMELŐ_11.30.'!$A:$A,[1]publikáció!$B173,'[1]TERMELŐ_11.30.'!$L:$L,[1]publikáció!C$4)</f>
        <v>1</v>
      </c>
      <c r="D173" s="11">
        <f>+SUMIFS('[1]TERMELŐ_11.30.'!$H:$H,'[1]TERMELŐ_11.30.'!$A:$A,[1]publikáció!$B173,'[1]TERMELŐ_11.30.'!$L:$L,[1]publikáció!D$4)</f>
        <v>0</v>
      </c>
      <c r="E173" s="11">
        <f>+SUMIFS('[1]TERMELŐ_11.30.'!$H:$H,'[1]TERMELŐ_11.30.'!$A:$A,[1]publikáció!$B173,'[1]TERMELŐ_11.30.'!$L:$L,[1]publikáció!E$4)</f>
        <v>0</v>
      </c>
      <c r="F173" s="11">
        <f>+SUMIFS('[1]TERMELŐ_11.30.'!$H:$H,'[1]TERMELŐ_11.30.'!$A:$A,[1]publikáció!$B173,'[1]TERMELŐ_11.30.'!$L:$L,[1]publikáció!F$4)</f>
        <v>0</v>
      </c>
      <c r="G173" s="11">
        <f>+SUMIFS('[1]TERMELŐ_11.30.'!$H:$H,'[1]TERMELŐ_11.30.'!$A:$A,[1]publikáció!$B173,'[1]TERMELŐ_11.30.'!$L:$L,[1]publikáció!G$4)</f>
        <v>0</v>
      </c>
      <c r="H173" s="11">
        <f>+SUMIFS('[1]TERMELŐ_11.30.'!$H:$H,'[1]TERMELŐ_11.30.'!$A:$A,[1]publikáció!$B173,'[1]TERMELŐ_11.30.'!$L:$L,[1]publikáció!H$4)</f>
        <v>0</v>
      </c>
      <c r="I173" s="11">
        <f>+SUMIFS('[1]TERMELŐ_11.30.'!$H:$H,'[1]TERMELŐ_11.30.'!$A:$A,[1]publikáció!$B173,'[1]TERMELŐ_11.30.'!$L:$L,[1]publikáció!I$4)</f>
        <v>0</v>
      </c>
      <c r="J173" s="11">
        <f>+SUMIFS('[1]TERMELŐ_11.30.'!$H:$H,'[1]TERMELŐ_11.30.'!$A:$A,[1]publikáció!$B173,'[1]TERMELŐ_11.30.'!$L:$L,[1]publikáció!J$4)</f>
        <v>0</v>
      </c>
      <c r="K173" s="11" t="str">
        <f>+IF(VLOOKUP(B173,'[1]TERMELŐ_11.30.'!A:U,21,FALSE)="igen","Technológia módosítás",IF(VLOOKUP(B173,'[1]TERMELŐ_11.30.'!A:U,20,FALSE)&lt;&gt;"nem","Ismétlő","Új igény"))</f>
        <v>Új igény</v>
      </c>
      <c r="L173" s="12">
        <f>+_xlfn.MAXIFS('[1]TERMELŐ_11.30.'!$P:$P,'[1]TERMELŐ_11.30.'!$A:$A,[1]publikáció!$B173)</f>
        <v>1</v>
      </c>
      <c r="M173" s="12">
        <f>+_xlfn.MAXIFS('[1]TERMELŐ_11.30.'!$Q:$Q,'[1]TERMELŐ_11.30.'!$A:$A,[1]publikáció!$B173)</f>
        <v>0.01</v>
      </c>
      <c r="N173" s="10" t="str">
        <f>+IF(VLOOKUP(B173,'[1]TERMELŐ_11.30.'!A:G,7,FALSE)="","",VLOOKUP(B173,'[1]TERMELŐ_11.30.'!A:G,7,FALSE))</f>
        <v/>
      </c>
      <c r="O173" s="10"/>
      <c r="P173" s="10" t="str">
        <f>+IF(OR(VLOOKUP(B173,'[1]TERMELŐ_11.30.'!A:D,4,FALSE)="elutasított",(VLOOKUP(B173,'[1]TERMELŐ_11.30.'!A:D,4,FALSE)="kiesett")),"igen","nem")</f>
        <v>igen</v>
      </c>
      <c r="Q173" s="10" t="str">
        <f>+_xlfn.IFNA(VLOOKUP(IF(VLOOKUP(B173,'[1]TERMELŐ_11.30.'!A:BQ,69,FALSE)="","",VLOOKUP(B173,'[1]TERMELŐ_11.30.'!A:BQ,69,FALSE)),'[1]publikáció segéd tábla'!$D$1:$E$16,2,FALSE),"")</f>
        <v>Hiányos igénybejelentés</v>
      </c>
      <c r="R173" s="10" t="str">
        <f>IF(VLOOKUP(B173,'[1]TERMELŐ_11.30.'!A:AT,46,FALSE)="","",VLOOKUP(B173,'[1]TERMELŐ_11.30.'!A:AT,46,FALSE))</f>
        <v/>
      </c>
      <c r="S173" s="10"/>
      <c r="T173" s="13">
        <f>+VLOOKUP(B173,'[1]TERMELŐ_11.30.'!$A:$AR,37,FALSE)</f>
        <v>0</v>
      </c>
      <c r="U173" s="13">
        <f>+VLOOKUP(B173,'[1]TERMELŐ_11.30.'!$A:$AR,38,FALSE)+VLOOKUP(B173,'[1]TERMELŐ_11.30.'!$A:$AR,39,FALSE)+VLOOKUP(B173,'[1]TERMELŐ_11.30.'!$A:$AR,40,FALSE)+VLOOKUP(B173,'[1]TERMELŐ_11.30.'!$A:$AR,41,FALSE)+VLOOKUP(B173,'[1]TERMELŐ_11.30.'!$A:$AR,42,FALSE)+VLOOKUP(B173,'[1]TERMELŐ_11.30.'!$A:$AR,43,FALSE)+VLOOKUP(B173,'[1]TERMELŐ_11.30.'!$A:$AR,44,FALSE)</f>
        <v>0</v>
      </c>
      <c r="V173" s="14" t="str">
        <f>+IF(VLOOKUP(B173,'[1]TERMELŐ_11.30.'!A:AS,45,FALSE)="","",VLOOKUP(B173,'[1]TERMELŐ_11.30.'!A:AS,45,FALSE))</f>
        <v/>
      </c>
      <c r="W173" s="14" t="str">
        <f>IF(VLOOKUP(B173,'[1]TERMELŐ_11.30.'!A:AJ,36,FALSE)="","",VLOOKUP(B173,'[1]TERMELŐ_11.30.'!A:AJ,36,FALSE))</f>
        <v/>
      </c>
      <c r="X173" s="10"/>
      <c r="Y173" s="13">
        <f>+VLOOKUP(B173,'[1]TERMELŐ_11.30.'!$A:$BH,53,FALSE)</f>
        <v>0</v>
      </c>
      <c r="Z173" s="13">
        <f>+VLOOKUP(B173,'[1]TERMELŐ_11.30.'!$A:$BH,54,FALSE)+VLOOKUP(B173,'[1]TERMELŐ_11.30.'!$A:$BH,55,FALSE)+VLOOKUP(B173,'[1]TERMELŐ_11.30.'!$A:$BH,56,FALSE)+VLOOKUP(B173,'[1]TERMELŐ_11.30.'!$A:$BH,57,FALSE)+VLOOKUP(B173,'[1]TERMELŐ_11.30.'!$A:$BH,58,FALSE)+VLOOKUP(B173,'[1]TERMELŐ_11.30.'!$A:$BH,59,FALSE)+VLOOKUP(B173,'[1]TERMELŐ_11.30.'!$A:$BH,60,FALSE)</f>
        <v>0</v>
      </c>
      <c r="AA173" s="14" t="str">
        <f>IF(VLOOKUP(B173,'[1]TERMELŐ_11.30.'!A:AZ,51,FALSE)="","",VLOOKUP(B173,'[1]TERMELŐ_11.30.'!A:AZ,51,FALSE))</f>
        <v/>
      </c>
      <c r="AB173" s="14" t="str">
        <f>IF(VLOOKUP(B173,'[1]TERMELŐ_11.30.'!A:AZ,52,FALSE)="","",VLOOKUP(B173,'[1]TERMELŐ_11.30.'!A:AZ,52,FALSE))</f>
        <v/>
      </c>
    </row>
    <row r="174" spans="1:28" x14ac:dyDescent="0.3">
      <c r="A174" s="10" t="str">
        <f>VLOOKUP(VLOOKUP(B174,'[1]TERMELŐ_11.30.'!A:F,6,FALSE),'[1]publikáció segéd tábla'!$A$1:$B$7,2,FALSE)</f>
        <v xml:space="preserve">OPUS TITÁSZ Zrt. </v>
      </c>
      <c r="B174" s="10" t="s">
        <v>140</v>
      </c>
      <c r="C174" s="11">
        <f>+SUMIFS('[1]TERMELŐ_11.30.'!$H:$H,'[1]TERMELŐ_11.30.'!$A:$A,[1]publikáció!$B174,'[1]TERMELŐ_11.30.'!$L:$L,[1]publikáció!C$4)</f>
        <v>0</v>
      </c>
      <c r="D174" s="11">
        <f>+SUMIFS('[1]TERMELŐ_11.30.'!$H:$H,'[1]TERMELŐ_11.30.'!$A:$A,[1]publikáció!$B174,'[1]TERMELŐ_11.30.'!$L:$L,[1]publikáció!D$4)</f>
        <v>0</v>
      </c>
      <c r="E174" s="11">
        <f>+SUMIFS('[1]TERMELŐ_11.30.'!$H:$H,'[1]TERMELŐ_11.30.'!$A:$A,[1]publikáció!$B174,'[1]TERMELŐ_11.30.'!$L:$L,[1]publikáció!E$4)</f>
        <v>4.5</v>
      </c>
      <c r="F174" s="11">
        <f>+SUMIFS('[1]TERMELŐ_11.30.'!$H:$H,'[1]TERMELŐ_11.30.'!$A:$A,[1]publikáció!$B174,'[1]TERMELŐ_11.30.'!$L:$L,[1]publikáció!F$4)</f>
        <v>0</v>
      </c>
      <c r="G174" s="11">
        <f>+SUMIFS('[1]TERMELŐ_11.30.'!$H:$H,'[1]TERMELŐ_11.30.'!$A:$A,[1]publikáció!$B174,'[1]TERMELŐ_11.30.'!$L:$L,[1]publikáció!G$4)</f>
        <v>0</v>
      </c>
      <c r="H174" s="11">
        <f>+SUMIFS('[1]TERMELŐ_11.30.'!$H:$H,'[1]TERMELŐ_11.30.'!$A:$A,[1]publikáció!$B174,'[1]TERMELŐ_11.30.'!$L:$L,[1]publikáció!H$4)</f>
        <v>0</v>
      </c>
      <c r="I174" s="11">
        <f>+SUMIFS('[1]TERMELŐ_11.30.'!$H:$H,'[1]TERMELŐ_11.30.'!$A:$A,[1]publikáció!$B174,'[1]TERMELŐ_11.30.'!$L:$L,[1]publikáció!I$4)</f>
        <v>0</v>
      </c>
      <c r="J174" s="11">
        <f>+SUMIFS('[1]TERMELŐ_11.30.'!$H:$H,'[1]TERMELŐ_11.30.'!$A:$A,[1]publikáció!$B174,'[1]TERMELŐ_11.30.'!$L:$L,[1]publikáció!J$4)</f>
        <v>4.5</v>
      </c>
      <c r="K174" s="11" t="str">
        <f>+IF(VLOOKUP(B174,'[1]TERMELŐ_11.30.'!A:U,21,FALSE)="igen","Technológia módosítás",IF(VLOOKUP(B174,'[1]TERMELŐ_11.30.'!A:U,20,FALSE)&lt;&gt;"nem","Ismétlő","Új igény"))</f>
        <v>Új igény</v>
      </c>
      <c r="L174" s="12">
        <f>+_xlfn.MAXIFS('[1]TERMELŐ_11.30.'!$P:$P,'[1]TERMELŐ_11.30.'!$A:$A,[1]publikáció!$B174)</f>
        <v>9</v>
      </c>
      <c r="M174" s="12">
        <f>+_xlfn.MAXIFS('[1]TERMELŐ_11.30.'!$Q:$Q,'[1]TERMELŐ_11.30.'!$A:$A,[1]publikáció!$B174)</f>
        <v>4.5</v>
      </c>
      <c r="N174" s="10" t="str">
        <f>+IF(VLOOKUP(B174,'[1]TERMELŐ_11.30.'!A:G,7,FALSE)="","",VLOOKUP(B174,'[1]TERMELŐ_11.30.'!A:G,7,FALSE))</f>
        <v>Debrecen Déli Ipari Park</v>
      </c>
      <c r="O174" s="10">
        <f>+VLOOKUP(B174,'[1]TERMELŐ_11.30.'!A:I,9,FALSE)</f>
        <v>22</v>
      </c>
      <c r="P174" s="10" t="str">
        <f>+IF(OR(VLOOKUP(B174,'[1]TERMELŐ_11.30.'!A:D,4,FALSE)="elutasított",(VLOOKUP(B174,'[1]TERMELŐ_11.30.'!A:D,4,FALSE)="kiesett")),"igen","nem")</f>
        <v>igen</v>
      </c>
      <c r="Q174" s="10" t="str">
        <f>+_xlfn.IFNA(VLOOKUP(IF(VLOOKUP(B174,'[1]TERMELŐ_11.30.'!A:BQ,69,FALSE)="","",VLOOKUP(B174,'[1]TERMELŐ_11.30.'!A:BQ,69,FALSE)),'[1]publikáció segéd tábla'!$D$1:$E$16,2,FALSE),"")</f>
        <v>54/2024 kormány rendelet</v>
      </c>
      <c r="R174" s="10" t="str">
        <f>IF(VLOOKUP(B174,'[1]TERMELŐ_11.30.'!A:AT,46,FALSE)="","",VLOOKUP(B174,'[1]TERMELŐ_11.30.'!A:AT,46,FALSE))</f>
        <v/>
      </c>
      <c r="S174" s="10"/>
      <c r="T174" s="13">
        <f>+VLOOKUP(B174,'[1]TERMELŐ_11.30.'!$A:$AR,37,FALSE)</f>
        <v>0</v>
      </c>
      <c r="U174" s="13">
        <f>+VLOOKUP(B174,'[1]TERMELŐ_11.30.'!$A:$AR,38,FALSE)+VLOOKUP(B174,'[1]TERMELŐ_11.30.'!$A:$AR,39,FALSE)+VLOOKUP(B174,'[1]TERMELŐ_11.30.'!$A:$AR,40,FALSE)+VLOOKUP(B174,'[1]TERMELŐ_11.30.'!$A:$AR,41,FALSE)+VLOOKUP(B174,'[1]TERMELŐ_11.30.'!$A:$AR,42,FALSE)+VLOOKUP(B174,'[1]TERMELŐ_11.30.'!$A:$AR,43,FALSE)+VLOOKUP(B174,'[1]TERMELŐ_11.30.'!$A:$AR,44,FALSE)</f>
        <v>0</v>
      </c>
      <c r="V174" s="14" t="str">
        <f>+IF(VLOOKUP(B174,'[1]TERMELŐ_11.30.'!A:AS,45,FALSE)="","",VLOOKUP(B174,'[1]TERMELŐ_11.30.'!A:AS,45,FALSE))</f>
        <v/>
      </c>
      <c r="W174" s="14" t="str">
        <f>IF(VLOOKUP(B174,'[1]TERMELŐ_11.30.'!A:AJ,36,FALSE)="","",VLOOKUP(B174,'[1]TERMELŐ_11.30.'!A:AJ,36,FALSE))</f>
        <v/>
      </c>
      <c r="X174" s="10"/>
      <c r="Y174" s="13">
        <f>+VLOOKUP(B174,'[1]TERMELŐ_11.30.'!$A:$BH,53,FALSE)</f>
        <v>0</v>
      </c>
      <c r="Z174" s="13">
        <f>+VLOOKUP(B174,'[1]TERMELŐ_11.30.'!$A:$BH,54,FALSE)+VLOOKUP(B174,'[1]TERMELŐ_11.30.'!$A:$BH,55,FALSE)+VLOOKUP(B174,'[1]TERMELŐ_11.30.'!$A:$BH,56,FALSE)+VLOOKUP(B174,'[1]TERMELŐ_11.30.'!$A:$BH,57,FALSE)+VLOOKUP(B174,'[1]TERMELŐ_11.30.'!$A:$BH,58,FALSE)+VLOOKUP(B174,'[1]TERMELŐ_11.30.'!$A:$BH,59,FALSE)+VLOOKUP(B174,'[1]TERMELŐ_11.30.'!$A:$BH,60,FALSE)</f>
        <v>0</v>
      </c>
      <c r="AA174" s="14" t="str">
        <f>IF(VLOOKUP(B174,'[1]TERMELŐ_11.30.'!A:AZ,51,FALSE)="","",VLOOKUP(B174,'[1]TERMELŐ_11.30.'!A:AZ,51,FALSE))</f>
        <v/>
      </c>
      <c r="AB174" s="14" t="str">
        <f>IF(VLOOKUP(B174,'[1]TERMELŐ_11.30.'!A:AZ,52,FALSE)="","",VLOOKUP(B174,'[1]TERMELŐ_11.30.'!A:AZ,52,FALSE))</f>
        <v/>
      </c>
    </row>
    <row r="175" spans="1:28" x14ac:dyDescent="0.3">
      <c r="A175" s="10" t="str">
        <f>VLOOKUP(VLOOKUP(B175,'[1]TERMELŐ_11.30.'!A:F,6,FALSE),'[1]publikáció segéd tábla'!$A$1:$B$7,2,FALSE)</f>
        <v xml:space="preserve">OPUS TITÁSZ Zrt. </v>
      </c>
      <c r="B175" s="10" t="s">
        <v>141</v>
      </c>
      <c r="C175" s="11">
        <f>+SUMIFS('[1]TERMELŐ_11.30.'!$H:$H,'[1]TERMELŐ_11.30.'!$A:$A,[1]publikáció!$B175,'[1]TERMELŐ_11.30.'!$L:$L,[1]publikáció!C$4)</f>
        <v>0</v>
      </c>
      <c r="D175" s="11">
        <f>+SUMIFS('[1]TERMELŐ_11.30.'!$H:$H,'[1]TERMELŐ_11.30.'!$A:$A,[1]publikáció!$B175,'[1]TERMELŐ_11.30.'!$L:$L,[1]publikáció!D$4)</f>
        <v>0</v>
      </c>
      <c r="E175" s="11">
        <f>+SUMIFS('[1]TERMELŐ_11.30.'!$H:$H,'[1]TERMELŐ_11.30.'!$A:$A,[1]publikáció!$B175,'[1]TERMELŐ_11.30.'!$L:$L,[1]publikáció!E$4)</f>
        <v>10</v>
      </c>
      <c r="F175" s="11">
        <f>+SUMIFS('[1]TERMELŐ_11.30.'!$H:$H,'[1]TERMELŐ_11.30.'!$A:$A,[1]publikáció!$B175,'[1]TERMELŐ_11.30.'!$L:$L,[1]publikáció!F$4)</f>
        <v>0</v>
      </c>
      <c r="G175" s="11">
        <f>+SUMIFS('[1]TERMELŐ_11.30.'!$H:$H,'[1]TERMELŐ_11.30.'!$A:$A,[1]publikáció!$B175,'[1]TERMELŐ_11.30.'!$L:$L,[1]publikáció!G$4)</f>
        <v>0</v>
      </c>
      <c r="H175" s="11">
        <f>+SUMIFS('[1]TERMELŐ_11.30.'!$H:$H,'[1]TERMELŐ_11.30.'!$A:$A,[1]publikáció!$B175,'[1]TERMELŐ_11.30.'!$L:$L,[1]publikáció!H$4)</f>
        <v>0</v>
      </c>
      <c r="I175" s="11">
        <f>+SUMIFS('[1]TERMELŐ_11.30.'!$H:$H,'[1]TERMELŐ_11.30.'!$A:$A,[1]publikáció!$B175,'[1]TERMELŐ_11.30.'!$L:$L,[1]publikáció!I$4)</f>
        <v>0</v>
      </c>
      <c r="J175" s="11">
        <f>+SUMIFS('[1]TERMELŐ_11.30.'!$H:$H,'[1]TERMELŐ_11.30.'!$A:$A,[1]publikáció!$B175,'[1]TERMELŐ_11.30.'!$L:$L,[1]publikáció!J$4)</f>
        <v>0</v>
      </c>
      <c r="K175" s="11" t="str">
        <f>+IF(VLOOKUP(B175,'[1]TERMELŐ_11.30.'!A:U,21,FALSE)="igen","Technológia módosítás",IF(VLOOKUP(B175,'[1]TERMELŐ_11.30.'!A:U,20,FALSE)&lt;&gt;"nem","Ismétlő","Új igény"))</f>
        <v>Új igény</v>
      </c>
      <c r="L175" s="12">
        <f>+_xlfn.MAXIFS('[1]TERMELŐ_11.30.'!$P:$P,'[1]TERMELŐ_11.30.'!$A:$A,[1]publikáció!$B175)</f>
        <v>10</v>
      </c>
      <c r="M175" s="12">
        <f>+_xlfn.MAXIFS('[1]TERMELŐ_11.30.'!$Q:$Q,'[1]TERMELŐ_11.30.'!$A:$A,[1]publikáció!$B175)</f>
        <v>10</v>
      </c>
      <c r="N175" s="10" t="str">
        <f>+IF(VLOOKUP(B175,'[1]TERMELŐ_11.30.'!A:G,7,FALSE)="","",VLOOKUP(B175,'[1]TERMELŐ_11.30.'!A:G,7,FALSE))</f>
        <v>Szászberek</v>
      </c>
      <c r="O175" s="10">
        <f>+VLOOKUP(B175,'[1]TERMELŐ_11.30.'!A:I,9,FALSE)</f>
        <v>132</v>
      </c>
      <c r="P175" s="10" t="str">
        <f>+IF(OR(VLOOKUP(B175,'[1]TERMELŐ_11.30.'!A:D,4,FALSE)="elutasított",(VLOOKUP(B175,'[1]TERMELŐ_11.30.'!A:D,4,FALSE)="kiesett")),"igen","nem")</f>
        <v>igen</v>
      </c>
      <c r="Q175" s="10" t="str">
        <f>+_xlfn.IFNA(VLOOKUP(IF(VLOOKUP(B175,'[1]TERMELŐ_11.30.'!A:BQ,69,FALSE)="","",VLOOKUP(B175,'[1]TERMELŐ_11.30.'!A:BQ,69,FALSE)),'[1]publikáció segéd tábla'!$D$1:$E$16,2,FALSE),"")</f>
        <v>54/2024 kormány rendelet</v>
      </c>
      <c r="R175" s="10" t="str">
        <f>IF(VLOOKUP(B175,'[1]TERMELŐ_11.30.'!A:AT,46,FALSE)="","",VLOOKUP(B175,'[1]TERMELŐ_11.30.'!A:AT,46,FALSE))</f>
        <v/>
      </c>
      <c r="S175" s="10"/>
      <c r="T175" s="13">
        <f>+VLOOKUP(B175,'[1]TERMELŐ_11.30.'!$A:$AR,37,FALSE)</f>
        <v>0</v>
      </c>
      <c r="U175" s="13">
        <f>+VLOOKUP(B175,'[1]TERMELŐ_11.30.'!$A:$AR,38,FALSE)+VLOOKUP(B175,'[1]TERMELŐ_11.30.'!$A:$AR,39,FALSE)+VLOOKUP(B175,'[1]TERMELŐ_11.30.'!$A:$AR,40,FALSE)+VLOOKUP(B175,'[1]TERMELŐ_11.30.'!$A:$AR,41,FALSE)+VLOOKUP(B175,'[1]TERMELŐ_11.30.'!$A:$AR,42,FALSE)+VLOOKUP(B175,'[1]TERMELŐ_11.30.'!$A:$AR,43,FALSE)+VLOOKUP(B175,'[1]TERMELŐ_11.30.'!$A:$AR,44,FALSE)</f>
        <v>0</v>
      </c>
      <c r="V175" s="14" t="str">
        <f>+IF(VLOOKUP(B175,'[1]TERMELŐ_11.30.'!A:AS,45,FALSE)="","",VLOOKUP(B175,'[1]TERMELŐ_11.30.'!A:AS,45,FALSE))</f>
        <v/>
      </c>
      <c r="W175" s="14" t="str">
        <f>IF(VLOOKUP(B175,'[1]TERMELŐ_11.30.'!A:AJ,36,FALSE)="","",VLOOKUP(B175,'[1]TERMELŐ_11.30.'!A:AJ,36,FALSE))</f>
        <v/>
      </c>
      <c r="X175" s="10"/>
      <c r="Y175" s="13">
        <f>+VLOOKUP(B175,'[1]TERMELŐ_11.30.'!$A:$BH,53,FALSE)</f>
        <v>0</v>
      </c>
      <c r="Z175" s="13">
        <f>+VLOOKUP(B175,'[1]TERMELŐ_11.30.'!$A:$BH,54,FALSE)+VLOOKUP(B175,'[1]TERMELŐ_11.30.'!$A:$BH,55,FALSE)+VLOOKUP(B175,'[1]TERMELŐ_11.30.'!$A:$BH,56,FALSE)+VLOOKUP(B175,'[1]TERMELŐ_11.30.'!$A:$BH,57,FALSE)+VLOOKUP(B175,'[1]TERMELŐ_11.30.'!$A:$BH,58,FALSE)+VLOOKUP(B175,'[1]TERMELŐ_11.30.'!$A:$BH,59,FALSE)+VLOOKUP(B175,'[1]TERMELŐ_11.30.'!$A:$BH,60,FALSE)</f>
        <v>0</v>
      </c>
      <c r="AA175" s="14" t="str">
        <f>IF(VLOOKUP(B175,'[1]TERMELŐ_11.30.'!A:AZ,51,FALSE)="","",VLOOKUP(B175,'[1]TERMELŐ_11.30.'!A:AZ,51,FALSE))</f>
        <v/>
      </c>
      <c r="AB175" s="14" t="str">
        <f>IF(VLOOKUP(B175,'[1]TERMELŐ_11.30.'!A:AZ,52,FALSE)="","",VLOOKUP(B175,'[1]TERMELŐ_11.30.'!A:AZ,52,FALSE))</f>
        <v/>
      </c>
    </row>
    <row r="176" spans="1:28" x14ac:dyDescent="0.3">
      <c r="A176" s="10" t="str">
        <f>VLOOKUP(VLOOKUP(B176,'[1]TERMELŐ_11.30.'!A:F,6,FALSE),'[1]publikáció segéd tábla'!$A$1:$B$7,2,FALSE)</f>
        <v xml:space="preserve">OPUS TITÁSZ Zrt. </v>
      </c>
      <c r="B176" s="10" t="s">
        <v>142</v>
      </c>
      <c r="C176" s="11">
        <f>+SUMIFS('[1]TERMELŐ_11.30.'!$H:$H,'[1]TERMELŐ_11.30.'!$A:$A,[1]publikáció!$B176,'[1]TERMELŐ_11.30.'!$L:$L,[1]publikáció!C$4)</f>
        <v>0</v>
      </c>
      <c r="D176" s="11">
        <f>+SUMIFS('[1]TERMELŐ_11.30.'!$H:$H,'[1]TERMELŐ_11.30.'!$A:$A,[1]publikáció!$B176,'[1]TERMELŐ_11.30.'!$L:$L,[1]publikáció!D$4)</f>
        <v>0</v>
      </c>
      <c r="E176" s="11">
        <f>+SUMIFS('[1]TERMELŐ_11.30.'!$H:$H,'[1]TERMELŐ_11.30.'!$A:$A,[1]publikáció!$B176,'[1]TERMELŐ_11.30.'!$L:$L,[1]publikáció!E$4)</f>
        <v>3</v>
      </c>
      <c r="F176" s="11">
        <f>+SUMIFS('[1]TERMELŐ_11.30.'!$H:$H,'[1]TERMELŐ_11.30.'!$A:$A,[1]publikáció!$B176,'[1]TERMELŐ_11.30.'!$L:$L,[1]publikáció!F$4)</f>
        <v>0</v>
      </c>
      <c r="G176" s="11">
        <f>+SUMIFS('[1]TERMELŐ_11.30.'!$H:$H,'[1]TERMELŐ_11.30.'!$A:$A,[1]publikáció!$B176,'[1]TERMELŐ_11.30.'!$L:$L,[1]publikáció!G$4)</f>
        <v>0</v>
      </c>
      <c r="H176" s="11">
        <f>+SUMIFS('[1]TERMELŐ_11.30.'!$H:$H,'[1]TERMELŐ_11.30.'!$A:$A,[1]publikáció!$B176,'[1]TERMELŐ_11.30.'!$L:$L,[1]publikáció!H$4)</f>
        <v>0</v>
      </c>
      <c r="I176" s="11">
        <f>+SUMIFS('[1]TERMELŐ_11.30.'!$H:$H,'[1]TERMELŐ_11.30.'!$A:$A,[1]publikáció!$B176,'[1]TERMELŐ_11.30.'!$L:$L,[1]publikáció!I$4)</f>
        <v>0</v>
      </c>
      <c r="J176" s="11">
        <f>+SUMIFS('[1]TERMELŐ_11.30.'!$H:$H,'[1]TERMELŐ_11.30.'!$A:$A,[1]publikáció!$B176,'[1]TERMELŐ_11.30.'!$L:$L,[1]publikáció!J$4)</f>
        <v>3</v>
      </c>
      <c r="K176" s="11" t="str">
        <f>+IF(VLOOKUP(B176,'[1]TERMELŐ_11.30.'!A:U,21,FALSE)="igen","Technológia módosítás",IF(VLOOKUP(B176,'[1]TERMELŐ_11.30.'!A:U,20,FALSE)&lt;&gt;"nem","Ismétlő","Új igény"))</f>
        <v>Új igény</v>
      </c>
      <c r="L176" s="12">
        <f>+_xlfn.MAXIFS('[1]TERMELŐ_11.30.'!$P:$P,'[1]TERMELŐ_11.30.'!$A:$A,[1]publikáció!$B176)</f>
        <v>6</v>
      </c>
      <c r="M176" s="12">
        <f>+_xlfn.MAXIFS('[1]TERMELŐ_11.30.'!$Q:$Q,'[1]TERMELŐ_11.30.'!$A:$A,[1]publikáció!$B176)</f>
        <v>3</v>
      </c>
      <c r="N176" s="10" t="str">
        <f>+IF(VLOOKUP(B176,'[1]TERMELŐ_11.30.'!A:G,7,FALSE)="","",VLOOKUP(B176,'[1]TERMELŐ_11.30.'!A:G,7,FALSE))</f>
        <v>Hajdúnánás</v>
      </c>
      <c r="O176" s="10">
        <f>+VLOOKUP(B176,'[1]TERMELŐ_11.30.'!A:I,9,FALSE)</f>
        <v>22</v>
      </c>
      <c r="P176" s="10" t="str">
        <f>+IF(OR(VLOOKUP(B176,'[1]TERMELŐ_11.30.'!A:D,4,FALSE)="elutasított",(VLOOKUP(B176,'[1]TERMELŐ_11.30.'!A:D,4,FALSE)="kiesett")),"igen","nem")</f>
        <v>igen</v>
      </c>
      <c r="Q176" s="10" t="str">
        <f>+_xlfn.IFNA(VLOOKUP(IF(VLOOKUP(B176,'[1]TERMELŐ_11.30.'!A:BQ,69,FALSE)="","",VLOOKUP(B176,'[1]TERMELŐ_11.30.'!A:BQ,69,FALSE)),'[1]publikáció segéd tábla'!$D$1:$E$16,2,FALSE),"")</f>
        <v>54/2024 kormány rendelet</v>
      </c>
      <c r="R176" s="10" t="str">
        <f>IF(VLOOKUP(B176,'[1]TERMELŐ_11.30.'!A:AT,46,FALSE)="","",VLOOKUP(B176,'[1]TERMELŐ_11.30.'!A:AT,46,FALSE))</f>
        <v/>
      </c>
      <c r="S176" s="10"/>
      <c r="T176" s="13">
        <f>+VLOOKUP(B176,'[1]TERMELŐ_11.30.'!$A:$AR,37,FALSE)</f>
        <v>0</v>
      </c>
      <c r="U176" s="13">
        <f>+VLOOKUP(B176,'[1]TERMELŐ_11.30.'!$A:$AR,38,FALSE)+VLOOKUP(B176,'[1]TERMELŐ_11.30.'!$A:$AR,39,FALSE)+VLOOKUP(B176,'[1]TERMELŐ_11.30.'!$A:$AR,40,FALSE)+VLOOKUP(B176,'[1]TERMELŐ_11.30.'!$A:$AR,41,FALSE)+VLOOKUP(B176,'[1]TERMELŐ_11.30.'!$A:$AR,42,FALSE)+VLOOKUP(B176,'[1]TERMELŐ_11.30.'!$A:$AR,43,FALSE)+VLOOKUP(B176,'[1]TERMELŐ_11.30.'!$A:$AR,44,FALSE)</f>
        <v>0</v>
      </c>
      <c r="V176" s="14" t="str">
        <f>+IF(VLOOKUP(B176,'[1]TERMELŐ_11.30.'!A:AS,45,FALSE)="","",VLOOKUP(B176,'[1]TERMELŐ_11.30.'!A:AS,45,FALSE))</f>
        <v/>
      </c>
      <c r="W176" s="14" t="str">
        <f>IF(VLOOKUP(B176,'[1]TERMELŐ_11.30.'!A:AJ,36,FALSE)="","",VLOOKUP(B176,'[1]TERMELŐ_11.30.'!A:AJ,36,FALSE))</f>
        <v/>
      </c>
      <c r="X176" s="10"/>
      <c r="Y176" s="13">
        <f>+VLOOKUP(B176,'[1]TERMELŐ_11.30.'!$A:$BH,53,FALSE)</f>
        <v>0</v>
      </c>
      <c r="Z176" s="13">
        <f>+VLOOKUP(B176,'[1]TERMELŐ_11.30.'!$A:$BH,54,FALSE)+VLOOKUP(B176,'[1]TERMELŐ_11.30.'!$A:$BH,55,FALSE)+VLOOKUP(B176,'[1]TERMELŐ_11.30.'!$A:$BH,56,FALSE)+VLOOKUP(B176,'[1]TERMELŐ_11.30.'!$A:$BH,57,FALSE)+VLOOKUP(B176,'[1]TERMELŐ_11.30.'!$A:$BH,58,FALSE)+VLOOKUP(B176,'[1]TERMELŐ_11.30.'!$A:$BH,59,FALSE)+VLOOKUP(B176,'[1]TERMELŐ_11.30.'!$A:$BH,60,FALSE)</f>
        <v>0</v>
      </c>
      <c r="AA176" s="14" t="str">
        <f>IF(VLOOKUP(B176,'[1]TERMELŐ_11.30.'!A:AZ,51,FALSE)="","",VLOOKUP(B176,'[1]TERMELŐ_11.30.'!A:AZ,51,FALSE))</f>
        <v/>
      </c>
      <c r="AB176" s="14" t="str">
        <f>IF(VLOOKUP(B176,'[1]TERMELŐ_11.30.'!A:AZ,52,FALSE)="","",VLOOKUP(B176,'[1]TERMELŐ_11.30.'!A:AZ,52,FALSE))</f>
        <v/>
      </c>
    </row>
    <row r="177" spans="1:28" x14ac:dyDescent="0.3">
      <c r="A177" s="10" t="str">
        <f>VLOOKUP(VLOOKUP(B177,'[1]TERMELŐ_11.30.'!A:F,6,FALSE),'[1]publikáció segéd tábla'!$A$1:$B$7,2,FALSE)</f>
        <v xml:space="preserve">OPUS TITÁSZ Zrt. </v>
      </c>
      <c r="B177" s="10" t="s">
        <v>143</v>
      </c>
      <c r="C177" s="11">
        <f>+SUMIFS('[1]TERMELŐ_11.30.'!$H:$H,'[1]TERMELŐ_11.30.'!$A:$A,[1]publikáció!$B177,'[1]TERMELŐ_11.30.'!$L:$L,[1]publikáció!C$4)</f>
        <v>0</v>
      </c>
      <c r="D177" s="11">
        <f>+SUMIFS('[1]TERMELŐ_11.30.'!$H:$H,'[1]TERMELŐ_11.30.'!$A:$A,[1]publikáció!$B177,'[1]TERMELŐ_11.30.'!$L:$L,[1]publikáció!D$4)</f>
        <v>0</v>
      </c>
      <c r="E177" s="11">
        <f>+SUMIFS('[1]TERMELŐ_11.30.'!$H:$H,'[1]TERMELŐ_11.30.'!$A:$A,[1]publikáció!$B177,'[1]TERMELŐ_11.30.'!$L:$L,[1]publikáció!E$4)</f>
        <v>3</v>
      </c>
      <c r="F177" s="11">
        <f>+SUMIFS('[1]TERMELŐ_11.30.'!$H:$H,'[1]TERMELŐ_11.30.'!$A:$A,[1]publikáció!$B177,'[1]TERMELŐ_11.30.'!$L:$L,[1]publikáció!F$4)</f>
        <v>0</v>
      </c>
      <c r="G177" s="11">
        <f>+SUMIFS('[1]TERMELŐ_11.30.'!$H:$H,'[1]TERMELŐ_11.30.'!$A:$A,[1]publikáció!$B177,'[1]TERMELŐ_11.30.'!$L:$L,[1]publikáció!G$4)</f>
        <v>0</v>
      </c>
      <c r="H177" s="11">
        <f>+SUMIFS('[1]TERMELŐ_11.30.'!$H:$H,'[1]TERMELŐ_11.30.'!$A:$A,[1]publikáció!$B177,'[1]TERMELŐ_11.30.'!$L:$L,[1]publikáció!H$4)</f>
        <v>0</v>
      </c>
      <c r="I177" s="11">
        <f>+SUMIFS('[1]TERMELŐ_11.30.'!$H:$H,'[1]TERMELŐ_11.30.'!$A:$A,[1]publikáció!$B177,'[1]TERMELŐ_11.30.'!$L:$L,[1]publikáció!I$4)</f>
        <v>0</v>
      </c>
      <c r="J177" s="11">
        <f>+SUMIFS('[1]TERMELŐ_11.30.'!$H:$H,'[1]TERMELŐ_11.30.'!$A:$A,[1]publikáció!$B177,'[1]TERMELŐ_11.30.'!$L:$L,[1]publikáció!J$4)</f>
        <v>3</v>
      </c>
      <c r="K177" s="11" t="str">
        <f>+IF(VLOOKUP(B177,'[1]TERMELŐ_11.30.'!A:U,21,FALSE)="igen","Technológia módosítás",IF(VLOOKUP(B177,'[1]TERMELŐ_11.30.'!A:U,20,FALSE)&lt;&gt;"nem","Ismétlő","Új igény"))</f>
        <v>Új igény</v>
      </c>
      <c r="L177" s="12">
        <f>+_xlfn.MAXIFS('[1]TERMELŐ_11.30.'!$P:$P,'[1]TERMELŐ_11.30.'!$A:$A,[1]publikáció!$B177)</f>
        <v>6</v>
      </c>
      <c r="M177" s="12">
        <f>+_xlfn.MAXIFS('[1]TERMELŐ_11.30.'!$Q:$Q,'[1]TERMELŐ_11.30.'!$A:$A,[1]publikáció!$B177)</f>
        <v>3</v>
      </c>
      <c r="N177" s="10" t="str">
        <f>+IF(VLOOKUP(B177,'[1]TERMELŐ_11.30.'!A:G,7,FALSE)="","",VLOOKUP(B177,'[1]TERMELŐ_11.30.'!A:G,7,FALSE))</f>
        <v>Nyírbogdány</v>
      </c>
      <c r="O177" s="10">
        <f>+VLOOKUP(B177,'[1]TERMELŐ_11.30.'!A:I,9,FALSE)</f>
        <v>22</v>
      </c>
      <c r="P177" s="10" t="str">
        <f>+IF(OR(VLOOKUP(B177,'[1]TERMELŐ_11.30.'!A:D,4,FALSE)="elutasított",(VLOOKUP(B177,'[1]TERMELŐ_11.30.'!A:D,4,FALSE)="kiesett")),"igen","nem")</f>
        <v>igen</v>
      </c>
      <c r="Q177" s="10" t="str">
        <f>+_xlfn.IFNA(VLOOKUP(IF(VLOOKUP(B177,'[1]TERMELŐ_11.30.'!A:BQ,69,FALSE)="","",VLOOKUP(B177,'[1]TERMELŐ_11.30.'!A:BQ,69,FALSE)),'[1]publikáció segéd tábla'!$D$1:$E$16,2,FALSE),"")</f>
        <v>54/2024 kormány rendelet</v>
      </c>
      <c r="R177" s="10" t="str">
        <f>IF(VLOOKUP(B177,'[1]TERMELŐ_11.30.'!A:AT,46,FALSE)="","",VLOOKUP(B177,'[1]TERMELŐ_11.30.'!A:AT,46,FALSE))</f>
        <v/>
      </c>
      <c r="S177" s="10"/>
      <c r="T177" s="13">
        <f>+VLOOKUP(B177,'[1]TERMELŐ_11.30.'!$A:$AR,37,FALSE)</f>
        <v>0</v>
      </c>
      <c r="U177" s="13">
        <f>+VLOOKUP(B177,'[1]TERMELŐ_11.30.'!$A:$AR,38,FALSE)+VLOOKUP(B177,'[1]TERMELŐ_11.30.'!$A:$AR,39,FALSE)+VLOOKUP(B177,'[1]TERMELŐ_11.30.'!$A:$AR,40,FALSE)+VLOOKUP(B177,'[1]TERMELŐ_11.30.'!$A:$AR,41,FALSE)+VLOOKUP(B177,'[1]TERMELŐ_11.30.'!$A:$AR,42,FALSE)+VLOOKUP(B177,'[1]TERMELŐ_11.30.'!$A:$AR,43,FALSE)+VLOOKUP(B177,'[1]TERMELŐ_11.30.'!$A:$AR,44,FALSE)</f>
        <v>0</v>
      </c>
      <c r="V177" s="14" t="str">
        <f>+IF(VLOOKUP(B177,'[1]TERMELŐ_11.30.'!A:AS,45,FALSE)="","",VLOOKUP(B177,'[1]TERMELŐ_11.30.'!A:AS,45,FALSE))</f>
        <v/>
      </c>
      <c r="W177" s="14" t="str">
        <f>IF(VLOOKUP(B177,'[1]TERMELŐ_11.30.'!A:AJ,36,FALSE)="","",VLOOKUP(B177,'[1]TERMELŐ_11.30.'!A:AJ,36,FALSE))</f>
        <v/>
      </c>
      <c r="X177" s="10"/>
      <c r="Y177" s="13">
        <f>+VLOOKUP(B177,'[1]TERMELŐ_11.30.'!$A:$BH,53,FALSE)</f>
        <v>0</v>
      </c>
      <c r="Z177" s="13">
        <f>+VLOOKUP(B177,'[1]TERMELŐ_11.30.'!$A:$BH,54,FALSE)+VLOOKUP(B177,'[1]TERMELŐ_11.30.'!$A:$BH,55,FALSE)+VLOOKUP(B177,'[1]TERMELŐ_11.30.'!$A:$BH,56,FALSE)+VLOOKUP(B177,'[1]TERMELŐ_11.30.'!$A:$BH,57,FALSE)+VLOOKUP(B177,'[1]TERMELŐ_11.30.'!$A:$BH,58,FALSE)+VLOOKUP(B177,'[1]TERMELŐ_11.30.'!$A:$BH,59,FALSE)+VLOOKUP(B177,'[1]TERMELŐ_11.30.'!$A:$BH,60,FALSE)</f>
        <v>0</v>
      </c>
      <c r="AA177" s="14" t="str">
        <f>IF(VLOOKUP(B177,'[1]TERMELŐ_11.30.'!A:AZ,51,FALSE)="","",VLOOKUP(B177,'[1]TERMELŐ_11.30.'!A:AZ,51,FALSE))</f>
        <v/>
      </c>
      <c r="AB177" s="14" t="str">
        <f>IF(VLOOKUP(B177,'[1]TERMELŐ_11.30.'!A:AZ,52,FALSE)="","",VLOOKUP(B177,'[1]TERMELŐ_11.30.'!A:AZ,52,FALSE))</f>
        <v/>
      </c>
    </row>
    <row r="178" spans="1:28" x14ac:dyDescent="0.3">
      <c r="A178" s="10" t="str">
        <f>VLOOKUP(VLOOKUP(B178,'[1]TERMELŐ_11.30.'!A:F,6,FALSE),'[1]publikáció segéd tábla'!$A$1:$B$7,2,FALSE)</f>
        <v xml:space="preserve">OPUS TITÁSZ Zrt. </v>
      </c>
      <c r="B178" s="10" t="s">
        <v>144</v>
      </c>
      <c r="C178" s="11">
        <f>+SUMIFS('[1]TERMELŐ_11.30.'!$H:$H,'[1]TERMELŐ_11.30.'!$A:$A,[1]publikáció!$B178,'[1]TERMELŐ_11.30.'!$L:$L,[1]publikáció!C$4)</f>
        <v>1</v>
      </c>
      <c r="D178" s="11">
        <f>+SUMIFS('[1]TERMELŐ_11.30.'!$H:$H,'[1]TERMELŐ_11.30.'!$A:$A,[1]publikáció!$B178,'[1]TERMELŐ_11.30.'!$L:$L,[1]publikáció!D$4)</f>
        <v>0</v>
      </c>
      <c r="E178" s="11">
        <f>+SUMIFS('[1]TERMELŐ_11.30.'!$H:$H,'[1]TERMELŐ_11.30.'!$A:$A,[1]publikáció!$B178,'[1]TERMELŐ_11.30.'!$L:$L,[1]publikáció!E$4)</f>
        <v>0.5</v>
      </c>
      <c r="F178" s="11">
        <f>+SUMIFS('[1]TERMELŐ_11.30.'!$H:$H,'[1]TERMELŐ_11.30.'!$A:$A,[1]publikáció!$B178,'[1]TERMELŐ_11.30.'!$L:$L,[1]publikáció!F$4)</f>
        <v>0</v>
      </c>
      <c r="G178" s="11">
        <f>+SUMIFS('[1]TERMELŐ_11.30.'!$H:$H,'[1]TERMELŐ_11.30.'!$A:$A,[1]publikáció!$B178,'[1]TERMELŐ_11.30.'!$L:$L,[1]publikáció!G$4)</f>
        <v>0</v>
      </c>
      <c r="H178" s="11">
        <f>+SUMIFS('[1]TERMELŐ_11.30.'!$H:$H,'[1]TERMELŐ_11.30.'!$A:$A,[1]publikáció!$B178,'[1]TERMELŐ_11.30.'!$L:$L,[1]publikáció!H$4)</f>
        <v>0</v>
      </c>
      <c r="I178" s="11">
        <f>+SUMIFS('[1]TERMELŐ_11.30.'!$H:$H,'[1]TERMELŐ_11.30.'!$A:$A,[1]publikáció!$B178,'[1]TERMELŐ_11.30.'!$L:$L,[1]publikáció!I$4)</f>
        <v>0</v>
      </c>
      <c r="J178" s="11">
        <f>+SUMIFS('[1]TERMELŐ_11.30.'!$H:$H,'[1]TERMELŐ_11.30.'!$A:$A,[1]publikáció!$B178,'[1]TERMELŐ_11.30.'!$L:$L,[1]publikáció!J$4)</f>
        <v>0</v>
      </c>
      <c r="K178" s="11" t="str">
        <f>+IF(VLOOKUP(B178,'[1]TERMELŐ_11.30.'!A:U,21,FALSE)="igen","Technológia módosítás",IF(VLOOKUP(B178,'[1]TERMELŐ_11.30.'!A:U,20,FALSE)&lt;&gt;"nem","Ismétlő","Új igény"))</f>
        <v>Új igény</v>
      </c>
      <c r="L178" s="12">
        <f>+_xlfn.MAXIFS('[1]TERMELŐ_11.30.'!$P:$P,'[1]TERMELŐ_11.30.'!$A:$A,[1]publikáció!$B178)</f>
        <v>1</v>
      </c>
      <c r="M178" s="12">
        <f>+_xlfn.MAXIFS('[1]TERMELŐ_11.30.'!$Q:$Q,'[1]TERMELŐ_11.30.'!$A:$A,[1]publikáció!$B178)</f>
        <v>0.25</v>
      </c>
      <c r="N178" s="10" t="str">
        <f>+IF(VLOOKUP(B178,'[1]TERMELŐ_11.30.'!A:G,7,FALSE)="","",VLOOKUP(B178,'[1]TERMELŐ_11.30.'!A:G,7,FALSE))</f>
        <v xml:space="preserve">Szolnok OVIT </v>
      </c>
      <c r="O178" s="10">
        <f>+VLOOKUP(B178,'[1]TERMELŐ_11.30.'!A:I,9,FALSE)</f>
        <v>22</v>
      </c>
      <c r="P178" s="10" t="str">
        <f>+IF(OR(VLOOKUP(B178,'[1]TERMELŐ_11.30.'!A:D,4,FALSE)="elutasított",(VLOOKUP(B178,'[1]TERMELŐ_11.30.'!A:D,4,FALSE)="kiesett")),"igen","nem")</f>
        <v>igen</v>
      </c>
      <c r="Q178" s="10" t="str">
        <f>+_xlfn.IFNA(VLOOKUP(IF(VLOOKUP(B178,'[1]TERMELŐ_11.30.'!A:BQ,69,FALSE)="","",VLOOKUP(B178,'[1]TERMELŐ_11.30.'!A:BQ,69,FALSE)),'[1]publikáció segéd tábla'!$D$1:$E$16,2,FALSE),"")</f>
        <v>54/2024 kormány rendelet</v>
      </c>
      <c r="R178" s="10" t="str">
        <f>IF(VLOOKUP(B178,'[1]TERMELŐ_11.30.'!A:AT,46,FALSE)="","",VLOOKUP(B178,'[1]TERMELŐ_11.30.'!A:AT,46,FALSE))</f>
        <v/>
      </c>
      <c r="S178" s="10"/>
      <c r="T178" s="13">
        <f>+VLOOKUP(B178,'[1]TERMELŐ_11.30.'!$A:$AR,37,FALSE)</f>
        <v>0</v>
      </c>
      <c r="U178" s="13">
        <f>+VLOOKUP(B178,'[1]TERMELŐ_11.30.'!$A:$AR,38,FALSE)+VLOOKUP(B178,'[1]TERMELŐ_11.30.'!$A:$AR,39,FALSE)+VLOOKUP(B178,'[1]TERMELŐ_11.30.'!$A:$AR,40,FALSE)+VLOOKUP(B178,'[1]TERMELŐ_11.30.'!$A:$AR,41,FALSE)+VLOOKUP(B178,'[1]TERMELŐ_11.30.'!$A:$AR,42,FALSE)+VLOOKUP(B178,'[1]TERMELŐ_11.30.'!$A:$AR,43,FALSE)+VLOOKUP(B178,'[1]TERMELŐ_11.30.'!$A:$AR,44,FALSE)</f>
        <v>0</v>
      </c>
      <c r="V178" s="14" t="str">
        <f>+IF(VLOOKUP(B178,'[1]TERMELŐ_11.30.'!A:AS,45,FALSE)="","",VLOOKUP(B178,'[1]TERMELŐ_11.30.'!A:AS,45,FALSE))</f>
        <v/>
      </c>
      <c r="W178" s="14" t="str">
        <f>IF(VLOOKUP(B178,'[1]TERMELŐ_11.30.'!A:AJ,36,FALSE)="","",VLOOKUP(B178,'[1]TERMELŐ_11.30.'!A:AJ,36,FALSE))</f>
        <v/>
      </c>
      <c r="X178" s="10"/>
      <c r="Y178" s="13">
        <f>+VLOOKUP(B178,'[1]TERMELŐ_11.30.'!$A:$BH,53,FALSE)</f>
        <v>0</v>
      </c>
      <c r="Z178" s="13">
        <f>+VLOOKUP(B178,'[1]TERMELŐ_11.30.'!$A:$BH,54,FALSE)+VLOOKUP(B178,'[1]TERMELŐ_11.30.'!$A:$BH,55,FALSE)+VLOOKUP(B178,'[1]TERMELŐ_11.30.'!$A:$BH,56,FALSE)+VLOOKUP(B178,'[1]TERMELŐ_11.30.'!$A:$BH,57,FALSE)+VLOOKUP(B178,'[1]TERMELŐ_11.30.'!$A:$BH,58,FALSE)+VLOOKUP(B178,'[1]TERMELŐ_11.30.'!$A:$BH,59,FALSE)+VLOOKUP(B178,'[1]TERMELŐ_11.30.'!$A:$BH,60,FALSE)</f>
        <v>0</v>
      </c>
      <c r="AA178" s="14" t="str">
        <f>IF(VLOOKUP(B178,'[1]TERMELŐ_11.30.'!A:AZ,51,FALSE)="","",VLOOKUP(B178,'[1]TERMELŐ_11.30.'!A:AZ,51,FALSE))</f>
        <v/>
      </c>
      <c r="AB178" s="14" t="str">
        <f>IF(VLOOKUP(B178,'[1]TERMELŐ_11.30.'!A:AZ,52,FALSE)="","",VLOOKUP(B178,'[1]TERMELŐ_11.30.'!A:AZ,52,FALSE))</f>
        <v/>
      </c>
    </row>
    <row r="179" spans="1:28" x14ac:dyDescent="0.3">
      <c r="A179" s="10" t="str">
        <f>VLOOKUP(VLOOKUP(B179,'[1]TERMELŐ_11.30.'!A:F,6,FALSE),'[1]publikáció segéd tábla'!$A$1:$B$7,2,FALSE)</f>
        <v xml:space="preserve">OPUS TITÁSZ Zrt. </v>
      </c>
      <c r="B179" s="10" t="s">
        <v>145</v>
      </c>
      <c r="C179" s="11">
        <f>+SUMIFS('[1]TERMELŐ_11.30.'!$H:$H,'[1]TERMELŐ_11.30.'!$A:$A,[1]publikáció!$B179,'[1]TERMELŐ_11.30.'!$L:$L,[1]publikáció!C$4)</f>
        <v>19.2</v>
      </c>
      <c r="D179" s="11">
        <f>+SUMIFS('[1]TERMELŐ_11.30.'!$H:$H,'[1]TERMELŐ_11.30.'!$A:$A,[1]publikáció!$B179,'[1]TERMELŐ_11.30.'!$L:$L,[1]publikáció!D$4)</f>
        <v>0</v>
      </c>
      <c r="E179" s="11">
        <f>+SUMIFS('[1]TERMELŐ_11.30.'!$H:$H,'[1]TERMELŐ_11.30.'!$A:$A,[1]publikáció!$B179,'[1]TERMELŐ_11.30.'!$L:$L,[1]publikáció!E$4)</f>
        <v>0</v>
      </c>
      <c r="F179" s="11">
        <f>+SUMIFS('[1]TERMELŐ_11.30.'!$H:$H,'[1]TERMELŐ_11.30.'!$A:$A,[1]publikáció!$B179,'[1]TERMELŐ_11.30.'!$L:$L,[1]publikáció!F$4)</f>
        <v>0</v>
      </c>
      <c r="G179" s="11">
        <f>+SUMIFS('[1]TERMELŐ_11.30.'!$H:$H,'[1]TERMELŐ_11.30.'!$A:$A,[1]publikáció!$B179,'[1]TERMELŐ_11.30.'!$L:$L,[1]publikáció!G$4)</f>
        <v>0</v>
      </c>
      <c r="H179" s="11">
        <f>+SUMIFS('[1]TERMELŐ_11.30.'!$H:$H,'[1]TERMELŐ_11.30.'!$A:$A,[1]publikáció!$B179,'[1]TERMELŐ_11.30.'!$L:$L,[1]publikáció!H$4)</f>
        <v>0</v>
      </c>
      <c r="I179" s="11">
        <f>+SUMIFS('[1]TERMELŐ_11.30.'!$H:$H,'[1]TERMELŐ_11.30.'!$A:$A,[1]publikáció!$B179,'[1]TERMELŐ_11.30.'!$L:$L,[1]publikáció!I$4)</f>
        <v>0</v>
      </c>
      <c r="J179" s="11">
        <f>+SUMIFS('[1]TERMELŐ_11.30.'!$H:$H,'[1]TERMELŐ_11.30.'!$A:$A,[1]publikáció!$B179,'[1]TERMELŐ_11.30.'!$L:$L,[1]publikáció!J$4)</f>
        <v>0</v>
      </c>
      <c r="K179" s="11" t="str">
        <f>+IF(VLOOKUP(B179,'[1]TERMELŐ_11.30.'!A:U,21,FALSE)="igen","Technológia módosítás",IF(VLOOKUP(B179,'[1]TERMELŐ_11.30.'!A:U,20,FALSE)&lt;&gt;"nem","Ismétlő","Új igény"))</f>
        <v>Ismétlő</v>
      </c>
      <c r="L179" s="12">
        <f>+_xlfn.MAXIFS('[1]TERMELŐ_11.30.'!$P:$P,'[1]TERMELŐ_11.30.'!$A:$A,[1]publikáció!$B179)</f>
        <v>19.2</v>
      </c>
      <c r="M179" s="12">
        <f>+_xlfn.MAXIFS('[1]TERMELŐ_11.30.'!$Q:$Q,'[1]TERMELŐ_11.30.'!$A:$A,[1]publikáció!$B179)</f>
        <v>0</v>
      </c>
      <c r="N179" s="10" t="str">
        <f>+IF(VLOOKUP(B179,'[1]TERMELŐ_11.30.'!A:G,7,FALSE)="","",VLOOKUP(B179,'[1]TERMELŐ_11.30.'!A:G,7,FALSE))</f>
        <v/>
      </c>
      <c r="O179" s="10"/>
      <c r="P179" s="10" t="str">
        <f>+IF(OR(VLOOKUP(B179,'[1]TERMELŐ_11.30.'!A:D,4,FALSE)="elutasított",(VLOOKUP(B179,'[1]TERMELŐ_11.30.'!A:D,4,FALSE)="kiesett")),"igen","nem")</f>
        <v>igen</v>
      </c>
      <c r="Q179" s="10" t="str">
        <f>+_xlfn.IFNA(VLOOKUP(IF(VLOOKUP(B179,'[1]TERMELŐ_11.30.'!A:BQ,69,FALSE)="","",VLOOKUP(B179,'[1]TERMELŐ_11.30.'!A:BQ,69,FALSE)),'[1]publikáció segéd tábla'!$D$1:$E$16,2,FALSE),"")</f>
        <v>Hiányos igénybejelentés</v>
      </c>
      <c r="R179" s="10" t="str">
        <f>IF(VLOOKUP(B179,'[1]TERMELŐ_11.30.'!A:AT,46,FALSE)="","",VLOOKUP(B179,'[1]TERMELŐ_11.30.'!A:AT,46,FALSE))</f>
        <v/>
      </c>
      <c r="S179" s="10"/>
      <c r="T179" s="13">
        <f>+VLOOKUP(B179,'[1]TERMELŐ_11.30.'!$A:$AR,37,FALSE)</f>
        <v>0</v>
      </c>
      <c r="U179" s="13">
        <f>+VLOOKUP(B179,'[1]TERMELŐ_11.30.'!$A:$AR,38,FALSE)+VLOOKUP(B179,'[1]TERMELŐ_11.30.'!$A:$AR,39,FALSE)+VLOOKUP(B179,'[1]TERMELŐ_11.30.'!$A:$AR,40,FALSE)+VLOOKUP(B179,'[1]TERMELŐ_11.30.'!$A:$AR,41,FALSE)+VLOOKUP(B179,'[1]TERMELŐ_11.30.'!$A:$AR,42,FALSE)+VLOOKUP(B179,'[1]TERMELŐ_11.30.'!$A:$AR,43,FALSE)+VLOOKUP(B179,'[1]TERMELŐ_11.30.'!$A:$AR,44,FALSE)</f>
        <v>0</v>
      </c>
      <c r="V179" s="14" t="str">
        <f>+IF(VLOOKUP(B179,'[1]TERMELŐ_11.30.'!A:AS,45,FALSE)="","",VLOOKUP(B179,'[1]TERMELŐ_11.30.'!A:AS,45,FALSE))</f>
        <v/>
      </c>
      <c r="W179" s="14" t="str">
        <f>IF(VLOOKUP(B179,'[1]TERMELŐ_11.30.'!A:AJ,36,FALSE)="","",VLOOKUP(B179,'[1]TERMELŐ_11.30.'!A:AJ,36,FALSE))</f>
        <v/>
      </c>
      <c r="X179" s="10"/>
      <c r="Y179" s="13">
        <f>+VLOOKUP(B179,'[1]TERMELŐ_11.30.'!$A:$BH,53,FALSE)</f>
        <v>0</v>
      </c>
      <c r="Z179" s="13">
        <f>+VLOOKUP(B179,'[1]TERMELŐ_11.30.'!$A:$BH,54,FALSE)+VLOOKUP(B179,'[1]TERMELŐ_11.30.'!$A:$BH,55,FALSE)+VLOOKUP(B179,'[1]TERMELŐ_11.30.'!$A:$BH,56,FALSE)+VLOOKUP(B179,'[1]TERMELŐ_11.30.'!$A:$BH,57,FALSE)+VLOOKUP(B179,'[1]TERMELŐ_11.30.'!$A:$BH,58,FALSE)+VLOOKUP(B179,'[1]TERMELŐ_11.30.'!$A:$BH,59,FALSE)+VLOOKUP(B179,'[1]TERMELŐ_11.30.'!$A:$BH,60,FALSE)</f>
        <v>0</v>
      </c>
      <c r="AA179" s="14" t="str">
        <f>IF(VLOOKUP(B179,'[1]TERMELŐ_11.30.'!A:AZ,51,FALSE)="","",VLOOKUP(B179,'[1]TERMELŐ_11.30.'!A:AZ,51,FALSE))</f>
        <v/>
      </c>
      <c r="AB179" s="14" t="str">
        <f>IF(VLOOKUP(B179,'[1]TERMELŐ_11.30.'!A:AZ,52,FALSE)="","",VLOOKUP(B179,'[1]TERMELŐ_11.30.'!A:AZ,52,FALSE))</f>
        <v/>
      </c>
    </row>
    <row r="180" spans="1:28" x14ac:dyDescent="0.3">
      <c r="A180" s="10" t="str">
        <f>VLOOKUP(VLOOKUP(B180,'[1]TERMELŐ_11.30.'!A:F,6,FALSE),'[1]publikáció segéd tábla'!$A$1:$B$7,2,FALSE)</f>
        <v xml:space="preserve">OPUS TITÁSZ Zrt. </v>
      </c>
      <c r="B180" s="10" t="s">
        <v>146</v>
      </c>
      <c r="C180" s="11">
        <f>+SUMIFS('[1]TERMELŐ_11.30.'!$H:$H,'[1]TERMELŐ_11.30.'!$A:$A,[1]publikáció!$B180,'[1]TERMELŐ_11.30.'!$L:$L,[1]publikáció!C$4)</f>
        <v>19.2</v>
      </c>
      <c r="D180" s="11">
        <f>+SUMIFS('[1]TERMELŐ_11.30.'!$H:$H,'[1]TERMELŐ_11.30.'!$A:$A,[1]publikáció!$B180,'[1]TERMELŐ_11.30.'!$L:$L,[1]publikáció!D$4)</f>
        <v>0</v>
      </c>
      <c r="E180" s="11">
        <f>+SUMIFS('[1]TERMELŐ_11.30.'!$H:$H,'[1]TERMELŐ_11.30.'!$A:$A,[1]publikáció!$B180,'[1]TERMELŐ_11.30.'!$L:$L,[1]publikáció!E$4)</f>
        <v>0</v>
      </c>
      <c r="F180" s="11">
        <f>+SUMIFS('[1]TERMELŐ_11.30.'!$H:$H,'[1]TERMELŐ_11.30.'!$A:$A,[1]publikáció!$B180,'[1]TERMELŐ_11.30.'!$L:$L,[1]publikáció!F$4)</f>
        <v>0</v>
      </c>
      <c r="G180" s="11">
        <f>+SUMIFS('[1]TERMELŐ_11.30.'!$H:$H,'[1]TERMELŐ_11.30.'!$A:$A,[1]publikáció!$B180,'[1]TERMELŐ_11.30.'!$L:$L,[1]publikáció!G$4)</f>
        <v>0</v>
      </c>
      <c r="H180" s="11">
        <f>+SUMIFS('[1]TERMELŐ_11.30.'!$H:$H,'[1]TERMELŐ_11.30.'!$A:$A,[1]publikáció!$B180,'[1]TERMELŐ_11.30.'!$L:$L,[1]publikáció!H$4)</f>
        <v>0</v>
      </c>
      <c r="I180" s="11">
        <f>+SUMIFS('[1]TERMELŐ_11.30.'!$H:$H,'[1]TERMELŐ_11.30.'!$A:$A,[1]publikáció!$B180,'[1]TERMELŐ_11.30.'!$L:$L,[1]publikáció!I$4)</f>
        <v>0</v>
      </c>
      <c r="J180" s="11">
        <f>+SUMIFS('[1]TERMELŐ_11.30.'!$H:$H,'[1]TERMELŐ_11.30.'!$A:$A,[1]publikáció!$B180,'[1]TERMELŐ_11.30.'!$L:$L,[1]publikáció!J$4)</f>
        <v>0</v>
      </c>
      <c r="K180" s="11" t="str">
        <f>+IF(VLOOKUP(B180,'[1]TERMELŐ_11.30.'!A:U,21,FALSE)="igen","Technológia módosítás",IF(VLOOKUP(B180,'[1]TERMELŐ_11.30.'!A:U,20,FALSE)&lt;&gt;"nem","Ismétlő","Új igény"))</f>
        <v>Ismétlő</v>
      </c>
      <c r="L180" s="12">
        <f>+_xlfn.MAXIFS('[1]TERMELŐ_11.30.'!$P:$P,'[1]TERMELŐ_11.30.'!$A:$A,[1]publikáció!$B180)</f>
        <v>19.2</v>
      </c>
      <c r="M180" s="12">
        <f>+_xlfn.MAXIFS('[1]TERMELŐ_11.30.'!$Q:$Q,'[1]TERMELŐ_11.30.'!$A:$A,[1]publikáció!$B180)</f>
        <v>0</v>
      </c>
      <c r="N180" s="10" t="str">
        <f>+IF(VLOOKUP(B180,'[1]TERMELŐ_11.30.'!A:G,7,FALSE)="","",VLOOKUP(B180,'[1]TERMELŐ_11.30.'!A:G,7,FALSE))</f>
        <v/>
      </c>
      <c r="O180" s="10"/>
      <c r="P180" s="10" t="str">
        <f>+IF(OR(VLOOKUP(B180,'[1]TERMELŐ_11.30.'!A:D,4,FALSE)="elutasított",(VLOOKUP(B180,'[1]TERMELŐ_11.30.'!A:D,4,FALSE)="kiesett")),"igen","nem")</f>
        <v>igen</v>
      </c>
      <c r="Q180" s="10" t="str">
        <f>+_xlfn.IFNA(VLOOKUP(IF(VLOOKUP(B180,'[1]TERMELŐ_11.30.'!A:BQ,69,FALSE)="","",VLOOKUP(B180,'[1]TERMELŐ_11.30.'!A:BQ,69,FALSE)),'[1]publikáció segéd tábla'!$D$1:$E$16,2,FALSE),"")</f>
        <v>Hiányos igénybejelentés</v>
      </c>
      <c r="R180" s="10" t="str">
        <f>IF(VLOOKUP(B180,'[1]TERMELŐ_11.30.'!A:AT,46,FALSE)="","",VLOOKUP(B180,'[1]TERMELŐ_11.30.'!A:AT,46,FALSE))</f>
        <v/>
      </c>
      <c r="S180" s="10"/>
      <c r="T180" s="13">
        <f>+VLOOKUP(B180,'[1]TERMELŐ_11.30.'!$A:$AR,37,FALSE)</f>
        <v>0</v>
      </c>
      <c r="U180" s="13">
        <f>+VLOOKUP(B180,'[1]TERMELŐ_11.30.'!$A:$AR,38,FALSE)+VLOOKUP(B180,'[1]TERMELŐ_11.30.'!$A:$AR,39,FALSE)+VLOOKUP(B180,'[1]TERMELŐ_11.30.'!$A:$AR,40,FALSE)+VLOOKUP(B180,'[1]TERMELŐ_11.30.'!$A:$AR,41,FALSE)+VLOOKUP(B180,'[1]TERMELŐ_11.30.'!$A:$AR,42,FALSE)+VLOOKUP(B180,'[1]TERMELŐ_11.30.'!$A:$AR,43,FALSE)+VLOOKUP(B180,'[1]TERMELŐ_11.30.'!$A:$AR,44,FALSE)</f>
        <v>0</v>
      </c>
      <c r="V180" s="14" t="str">
        <f>+IF(VLOOKUP(B180,'[1]TERMELŐ_11.30.'!A:AS,45,FALSE)="","",VLOOKUP(B180,'[1]TERMELŐ_11.30.'!A:AS,45,FALSE))</f>
        <v/>
      </c>
      <c r="W180" s="14" t="str">
        <f>IF(VLOOKUP(B180,'[1]TERMELŐ_11.30.'!A:AJ,36,FALSE)="","",VLOOKUP(B180,'[1]TERMELŐ_11.30.'!A:AJ,36,FALSE))</f>
        <v/>
      </c>
      <c r="X180" s="10"/>
      <c r="Y180" s="13">
        <f>+VLOOKUP(B180,'[1]TERMELŐ_11.30.'!$A:$BH,53,FALSE)</f>
        <v>0</v>
      </c>
      <c r="Z180" s="13">
        <f>+VLOOKUP(B180,'[1]TERMELŐ_11.30.'!$A:$BH,54,FALSE)+VLOOKUP(B180,'[1]TERMELŐ_11.30.'!$A:$BH,55,FALSE)+VLOOKUP(B180,'[1]TERMELŐ_11.30.'!$A:$BH,56,FALSE)+VLOOKUP(B180,'[1]TERMELŐ_11.30.'!$A:$BH,57,FALSE)+VLOOKUP(B180,'[1]TERMELŐ_11.30.'!$A:$BH,58,FALSE)+VLOOKUP(B180,'[1]TERMELŐ_11.30.'!$A:$BH,59,FALSE)+VLOOKUP(B180,'[1]TERMELŐ_11.30.'!$A:$BH,60,FALSE)</f>
        <v>0</v>
      </c>
      <c r="AA180" s="14" t="str">
        <f>IF(VLOOKUP(B180,'[1]TERMELŐ_11.30.'!A:AZ,51,FALSE)="","",VLOOKUP(B180,'[1]TERMELŐ_11.30.'!A:AZ,51,FALSE))</f>
        <v/>
      </c>
      <c r="AB180" s="14" t="str">
        <f>IF(VLOOKUP(B180,'[1]TERMELŐ_11.30.'!A:AZ,52,FALSE)="","",VLOOKUP(B180,'[1]TERMELŐ_11.30.'!A:AZ,52,FALSE))</f>
        <v/>
      </c>
    </row>
    <row r="181" spans="1:28" x14ac:dyDescent="0.3">
      <c r="A181" s="10" t="str">
        <f>VLOOKUP(VLOOKUP(B181,'[1]TERMELŐ_11.30.'!A:F,6,FALSE),'[1]publikáció segéd tábla'!$A$1:$B$7,2,FALSE)</f>
        <v xml:space="preserve">OPUS TITÁSZ Zrt. </v>
      </c>
      <c r="B181" s="10" t="s">
        <v>147</v>
      </c>
      <c r="C181" s="11">
        <f>+SUMIFS('[1]TERMELŐ_11.30.'!$H:$H,'[1]TERMELŐ_11.30.'!$A:$A,[1]publikáció!$B181,'[1]TERMELŐ_11.30.'!$L:$L,[1]publikáció!C$4)</f>
        <v>20</v>
      </c>
      <c r="D181" s="11">
        <f>+SUMIFS('[1]TERMELŐ_11.30.'!$H:$H,'[1]TERMELŐ_11.30.'!$A:$A,[1]publikáció!$B181,'[1]TERMELŐ_11.30.'!$L:$L,[1]publikáció!D$4)</f>
        <v>0</v>
      </c>
      <c r="E181" s="11">
        <f>+SUMIFS('[1]TERMELŐ_11.30.'!$H:$H,'[1]TERMELŐ_11.30.'!$A:$A,[1]publikáció!$B181,'[1]TERMELŐ_11.30.'!$L:$L,[1]publikáció!E$4)</f>
        <v>0</v>
      </c>
      <c r="F181" s="11">
        <f>+SUMIFS('[1]TERMELŐ_11.30.'!$H:$H,'[1]TERMELŐ_11.30.'!$A:$A,[1]publikáció!$B181,'[1]TERMELŐ_11.30.'!$L:$L,[1]publikáció!F$4)</f>
        <v>0</v>
      </c>
      <c r="G181" s="11">
        <f>+SUMIFS('[1]TERMELŐ_11.30.'!$H:$H,'[1]TERMELŐ_11.30.'!$A:$A,[1]publikáció!$B181,'[1]TERMELŐ_11.30.'!$L:$L,[1]publikáció!G$4)</f>
        <v>0</v>
      </c>
      <c r="H181" s="11">
        <f>+SUMIFS('[1]TERMELŐ_11.30.'!$H:$H,'[1]TERMELŐ_11.30.'!$A:$A,[1]publikáció!$B181,'[1]TERMELŐ_11.30.'!$L:$L,[1]publikáció!H$4)</f>
        <v>0</v>
      </c>
      <c r="I181" s="11">
        <f>+SUMIFS('[1]TERMELŐ_11.30.'!$H:$H,'[1]TERMELŐ_11.30.'!$A:$A,[1]publikáció!$B181,'[1]TERMELŐ_11.30.'!$L:$L,[1]publikáció!I$4)</f>
        <v>0</v>
      </c>
      <c r="J181" s="11">
        <f>+SUMIFS('[1]TERMELŐ_11.30.'!$H:$H,'[1]TERMELŐ_11.30.'!$A:$A,[1]publikáció!$B181,'[1]TERMELŐ_11.30.'!$L:$L,[1]publikáció!J$4)</f>
        <v>0</v>
      </c>
      <c r="K181" s="11" t="str">
        <f>+IF(VLOOKUP(B181,'[1]TERMELŐ_11.30.'!A:U,21,FALSE)="igen","Technológia módosítás",IF(VLOOKUP(B181,'[1]TERMELŐ_11.30.'!A:U,20,FALSE)&lt;&gt;"nem","Ismétlő","Új igény"))</f>
        <v>Ismétlő</v>
      </c>
      <c r="L181" s="12">
        <f>+_xlfn.MAXIFS('[1]TERMELŐ_11.30.'!$P:$P,'[1]TERMELŐ_11.30.'!$A:$A,[1]publikáció!$B181)</f>
        <v>20</v>
      </c>
      <c r="M181" s="12">
        <f>+_xlfn.MAXIFS('[1]TERMELŐ_11.30.'!$Q:$Q,'[1]TERMELŐ_11.30.'!$A:$A,[1]publikáció!$B181)</f>
        <v>0</v>
      </c>
      <c r="N181" s="10" t="str">
        <f>+IF(VLOOKUP(B181,'[1]TERMELŐ_11.30.'!A:G,7,FALSE)="","",VLOOKUP(B181,'[1]TERMELŐ_11.30.'!A:G,7,FALSE))</f>
        <v/>
      </c>
      <c r="O181" s="10"/>
      <c r="P181" s="10" t="str">
        <f>+IF(OR(VLOOKUP(B181,'[1]TERMELŐ_11.30.'!A:D,4,FALSE)="elutasított",(VLOOKUP(B181,'[1]TERMELŐ_11.30.'!A:D,4,FALSE)="kiesett")),"igen","nem")</f>
        <v>igen</v>
      </c>
      <c r="Q181" s="10" t="str">
        <f>+_xlfn.IFNA(VLOOKUP(IF(VLOOKUP(B181,'[1]TERMELŐ_11.30.'!A:BQ,69,FALSE)="","",VLOOKUP(B181,'[1]TERMELŐ_11.30.'!A:BQ,69,FALSE)),'[1]publikáció segéd tábla'!$D$1:$E$16,2,FALSE),"")</f>
        <v>Hiányos igénybejelentés</v>
      </c>
      <c r="R181" s="10" t="str">
        <f>IF(VLOOKUP(B181,'[1]TERMELŐ_11.30.'!A:AT,46,FALSE)="","",VLOOKUP(B181,'[1]TERMELŐ_11.30.'!A:AT,46,FALSE))</f>
        <v/>
      </c>
      <c r="S181" s="10"/>
      <c r="T181" s="13">
        <f>+VLOOKUP(B181,'[1]TERMELŐ_11.30.'!$A:$AR,37,FALSE)</f>
        <v>0</v>
      </c>
      <c r="U181" s="13">
        <f>+VLOOKUP(B181,'[1]TERMELŐ_11.30.'!$A:$AR,38,FALSE)+VLOOKUP(B181,'[1]TERMELŐ_11.30.'!$A:$AR,39,FALSE)+VLOOKUP(B181,'[1]TERMELŐ_11.30.'!$A:$AR,40,FALSE)+VLOOKUP(B181,'[1]TERMELŐ_11.30.'!$A:$AR,41,FALSE)+VLOOKUP(B181,'[1]TERMELŐ_11.30.'!$A:$AR,42,FALSE)+VLOOKUP(B181,'[1]TERMELŐ_11.30.'!$A:$AR,43,FALSE)+VLOOKUP(B181,'[1]TERMELŐ_11.30.'!$A:$AR,44,FALSE)</f>
        <v>0</v>
      </c>
      <c r="V181" s="14" t="str">
        <f>+IF(VLOOKUP(B181,'[1]TERMELŐ_11.30.'!A:AS,45,FALSE)="","",VLOOKUP(B181,'[1]TERMELŐ_11.30.'!A:AS,45,FALSE))</f>
        <v/>
      </c>
      <c r="W181" s="14" t="str">
        <f>IF(VLOOKUP(B181,'[1]TERMELŐ_11.30.'!A:AJ,36,FALSE)="","",VLOOKUP(B181,'[1]TERMELŐ_11.30.'!A:AJ,36,FALSE))</f>
        <v/>
      </c>
      <c r="X181" s="10"/>
      <c r="Y181" s="13">
        <f>+VLOOKUP(B181,'[1]TERMELŐ_11.30.'!$A:$BH,53,FALSE)</f>
        <v>0</v>
      </c>
      <c r="Z181" s="13">
        <f>+VLOOKUP(B181,'[1]TERMELŐ_11.30.'!$A:$BH,54,FALSE)+VLOOKUP(B181,'[1]TERMELŐ_11.30.'!$A:$BH,55,FALSE)+VLOOKUP(B181,'[1]TERMELŐ_11.30.'!$A:$BH,56,FALSE)+VLOOKUP(B181,'[1]TERMELŐ_11.30.'!$A:$BH,57,FALSE)+VLOOKUP(B181,'[1]TERMELŐ_11.30.'!$A:$BH,58,FALSE)+VLOOKUP(B181,'[1]TERMELŐ_11.30.'!$A:$BH,59,FALSE)+VLOOKUP(B181,'[1]TERMELŐ_11.30.'!$A:$BH,60,FALSE)</f>
        <v>0</v>
      </c>
      <c r="AA181" s="14" t="str">
        <f>IF(VLOOKUP(B181,'[1]TERMELŐ_11.30.'!A:AZ,51,FALSE)="","",VLOOKUP(B181,'[1]TERMELŐ_11.30.'!A:AZ,51,FALSE))</f>
        <v/>
      </c>
      <c r="AB181" s="14" t="str">
        <f>IF(VLOOKUP(B181,'[1]TERMELŐ_11.30.'!A:AZ,52,FALSE)="","",VLOOKUP(B181,'[1]TERMELŐ_11.30.'!A:AZ,52,FALSE))</f>
        <v/>
      </c>
    </row>
    <row r="182" spans="1:28" x14ac:dyDescent="0.3">
      <c r="A182" s="10" t="str">
        <f>VLOOKUP(VLOOKUP(B182,'[1]TERMELŐ_11.30.'!A:F,6,FALSE),'[1]publikáció segéd tábla'!$A$1:$B$7,2,FALSE)</f>
        <v xml:space="preserve">OPUS TITÁSZ Zrt. </v>
      </c>
      <c r="B182" s="10" t="s">
        <v>148</v>
      </c>
      <c r="C182" s="11">
        <f>+SUMIFS('[1]TERMELŐ_11.30.'!$H:$H,'[1]TERMELŐ_11.30.'!$A:$A,[1]publikáció!$B182,'[1]TERMELŐ_11.30.'!$L:$L,[1]publikáció!C$4)</f>
        <v>0.5</v>
      </c>
      <c r="D182" s="11">
        <f>+SUMIFS('[1]TERMELŐ_11.30.'!$H:$H,'[1]TERMELŐ_11.30.'!$A:$A,[1]publikáció!$B182,'[1]TERMELŐ_11.30.'!$L:$L,[1]publikáció!D$4)</f>
        <v>0</v>
      </c>
      <c r="E182" s="11">
        <f>+SUMIFS('[1]TERMELŐ_11.30.'!$H:$H,'[1]TERMELŐ_11.30.'!$A:$A,[1]publikáció!$B182,'[1]TERMELŐ_11.30.'!$L:$L,[1]publikáció!E$4)</f>
        <v>0.2</v>
      </c>
      <c r="F182" s="11">
        <f>+SUMIFS('[1]TERMELŐ_11.30.'!$H:$H,'[1]TERMELŐ_11.30.'!$A:$A,[1]publikáció!$B182,'[1]TERMELŐ_11.30.'!$L:$L,[1]publikáció!F$4)</f>
        <v>0</v>
      </c>
      <c r="G182" s="11">
        <f>+SUMIFS('[1]TERMELŐ_11.30.'!$H:$H,'[1]TERMELŐ_11.30.'!$A:$A,[1]publikáció!$B182,'[1]TERMELŐ_11.30.'!$L:$L,[1]publikáció!G$4)</f>
        <v>0</v>
      </c>
      <c r="H182" s="11">
        <f>+SUMIFS('[1]TERMELŐ_11.30.'!$H:$H,'[1]TERMELŐ_11.30.'!$A:$A,[1]publikáció!$B182,'[1]TERMELŐ_11.30.'!$L:$L,[1]publikáció!H$4)</f>
        <v>0</v>
      </c>
      <c r="I182" s="11">
        <f>+SUMIFS('[1]TERMELŐ_11.30.'!$H:$H,'[1]TERMELŐ_11.30.'!$A:$A,[1]publikáció!$B182,'[1]TERMELŐ_11.30.'!$L:$L,[1]publikáció!I$4)</f>
        <v>0</v>
      </c>
      <c r="J182" s="11">
        <f>+SUMIFS('[1]TERMELŐ_11.30.'!$H:$H,'[1]TERMELŐ_11.30.'!$A:$A,[1]publikáció!$B182,'[1]TERMELŐ_11.30.'!$L:$L,[1]publikáció!J$4)</f>
        <v>0</v>
      </c>
      <c r="K182" s="11" t="str">
        <f>+IF(VLOOKUP(B182,'[1]TERMELŐ_11.30.'!A:U,21,FALSE)="igen","Technológia módosítás",IF(VLOOKUP(B182,'[1]TERMELŐ_11.30.'!A:U,20,FALSE)&lt;&gt;"nem","Ismétlő","Új igény"))</f>
        <v>Új igény</v>
      </c>
      <c r="L182" s="12">
        <f>+_xlfn.MAXIFS('[1]TERMELŐ_11.30.'!$P:$P,'[1]TERMELŐ_11.30.'!$A:$A,[1]publikáció!$B182)</f>
        <v>0.5</v>
      </c>
      <c r="M182" s="12">
        <f>+_xlfn.MAXIFS('[1]TERMELŐ_11.30.'!$Q:$Q,'[1]TERMELŐ_11.30.'!$A:$A,[1]publikáció!$B182)</f>
        <v>0.01</v>
      </c>
      <c r="N182" s="10" t="str">
        <f>+IF(VLOOKUP(B182,'[1]TERMELŐ_11.30.'!A:G,7,FALSE)="","",VLOOKUP(B182,'[1]TERMELŐ_11.30.'!A:G,7,FALSE))</f>
        <v>Debrecen OVIT</v>
      </c>
      <c r="O182" s="10">
        <f>+VLOOKUP(B182,'[1]TERMELŐ_11.30.'!A:I,9,FALSE)</f>
        <v>22</v>
      </c>
      <c r="P182" s="10" t="str">
        <f>+IF(OR(VLOOKUP(B182,'[1]TERMELŐ_11.30.'!A:D,4,FALSE)="elutasított",(VLOOKUP(B182,'[1]TERMELŐ_11.30.'!A:D,4,FALSE)="kiesett")),"igen","nem")</f>
        <v>igen</v>
      </c>
      <c r="Q182" s="10" t="str">
        <f>+_xlfn.IFNA(VLOOKUP(IF(VLOOKUP(B182,'[1]TERMELŐ_11.30.'!A:BQ,69,FALSE)="","",VLOOKUP(B182,'[1]TERMELŐ_11.30.'!A:BQ,69,FALSE)),'[1]publikáció segéd tábla'!$D$1:$E$16,2,FALSE),"")</f>
        <v>54/2024 kormány rendelet</v>
      </c>
      <c r="R182" s="10" t="str">
        <f>IF(VLOOKUP(B182,'[1]TERMELŐ_11.30.'!A:AT,46,FALSE)="","",VLOOKUP(B182,'[1]TERMELŐ_11.30.'!A:AT,46,FALSE))</f>
        <v/>
      </c>
      <c r="S182" s="10"/>
      <c r="T182" s="13">
        <f>+VLOOKUP(B182,'[1]TERMELŐ_11.30.'!$A:$AR,37,FALSE)</f>
        <v>0</v>
      </c>
      <c r="U182" s="13">
        <f>+VLOOKUP(B182,'[1]TERMELŐ_11.30.'!$A:$AR,38,FALSE)+VLOOKUP(B182,'[1]TERMELŐ_11.30.'!$A:$AR,39,FALSE)+VLOOKUP(B182,'[1]TERMELŐ_11.30.'!$A:$AR,40,FALSE)+VLOOKUP(B182,'[1]TERMELŐ_11.30.'!$A:$AR,41,FALSE)+VLOOKUP(B182,'[1]TERMELŐ_11.30.'!$A:$AR,42,FALSE)+VLOOKUP(B182,'[1]TERMELŐ_11.30.'!$A:$AR,43,FALSE)+VLOOKUP(B182,'[1]TERMELŐ_11.30.'!$A:$AR,44,FALSE)</f>
        <v>0</v>
      </c>
      <c r="V182" s="14" t="str">
        <f>+IF(VLOOKUP(B182,'[1]TERMELŐ_11.30.'!A:AS,45,FALSE)="","",VLOOKUP(B182,'[1]TERMELŐ_11.30.'!A:AS,45,FALSE))</f>
        <v/>
      </c>
      <c r="W182" s="14" t="str">
        <f>IF(VLOOKUP(B182,'[1]TERMELŐ_11.30.'!A:AJ,36,FALSE)="","",VLOOKUP(B182,'[1]TERMELŐ_11.30.'!A:AJ,36,FALSE))</f>
        <v/>
      </c>
      <c r="X182" s="10"/>
      <c r="Y182" s="13">
        <f>+VLOOKUP(B182,'[1]TERMELŐ_11.30.'!$A:$BH,53,FALSE)</f>
        <v>0</v>
      </c>
      <c r="Z182" s="13">
        <f>+VLOOKUP(B182,'[1]TERMELŐ_11.30.'!$A:$BH,54,FALSE)+VLOOKUP(B182,'[1]TERMELŐ_11.30.'!$A:$BH,55,FALSE)+VLOOKUP(B182,'[1]TERMELŐ_11.30.'!$A:$BH,56,FALSE)+VLOOKUP(B182,'[1]TERMELŐ_11.30.'!$A:$BH,57,FALSE)+VLOOKUP(B182,'[1]TERMELŐ_11.30.'!$A:$BH,58,FALSE)+VLOOKUP(B182,'[1]TERMELŐ_11.30.'!$A:$BH,59,FALSE)+VLOOKUP(B182,'[1]TERMELŐ_11.30.'!$A:$BH,60,FALSE)</f>
        <v>0</v>
      </c>
      <c r="AA182" s="14" t="str">
        <f>IF(VLOOKUP(B182,'[1]TERMELŐ_11.30.'!A:AZ,51,FALSE)="","",VLOOKUP(B182,'[1]TERMELŐ_11.30.'!A:AZ,51,FALSE))</f>
        <v/>
      </c>
      <c r="AB182" s="14" t="str">
        <f>IF(VLOOKUP(B182,'[1]TERMELŐ_11.30.'!A:AZ,52,FALSE)="","",VLOOKUP(B182,'[1]TERMELŐ_11.30.'!A:AZ,52,FALSE))</f>
        <v/>
      </c>
    </row>
    <row r="183" spans="1:28" x14ac:dyDescent="0.3">
      <c r="A183" s="10" t="str">
        <f>VLOOKUP(VLOOKUP(B183,'[1]TERMELŐ_11.30.'!A:F,6,FALSE),'[1]publikáció segéd tábla'!$A$1:$B$7,2,FALSE)</f>
        <v xml:space="preserve">OPUS TITÁSZ Zrt. </v>
      </c>
      <c r="B183" s="10" t="s">
        <v>149</v>
      </c>
      <c r="C183" s="11">
        <f>+SUMIFS('[1]TERMELŐ_11.30.'!$H:$H,'[1]TERMELŐ_11.30.'!$A:$A,[1]publikáció!$B183,'[1]TERMELŐ_11.30.'!$L:$L,[1]publikáció!C$4)</f>
        <v>0.5</v>
      </c>
      <c r="D183" s="11">
        <f>+SUMIFS('[1]TERMELŐ_11.30.'!$H:$H,'[1]TERMELŐ_11.30.'!$A:$A,[1]publikáció!$B183,'[1]TERMELŐ_11.30.'!$L:$L,[1]publikáció!D$4)</f>
        <v>0</v>
      </c>
      <c r="E183" s="11">
        <f>+SUMIFS('[1]TERMELŐ_11.30.'!$H:$H,'[1]TERMELŐ_11.30.'!$A:$A,[1]publikáció!$B183,'[1]TERMELŐ_11.30.'!$L:$L,[1]publikáció!E$4)</f>
        <v>0.2</v>
      </c>
      <c r="F183" s="11">
        <f>+SUMIFS('[1]TERMELŐ_11.30.'!$H:$H,'[1]TERMELŐ_11.30.'!$A:$A,[1]publikáció!$B183,'[1]TERMELŐ_11.30.'!$L:$L,[1]publikáció!F$4)</f>
        <v>0</v>
      </c>
      <c r="G183" s="11">
        <f>+SUMIFS('[1]TERMELŐ_11.30.'!$H:$H,'[1]TERMELŐ_11.30.'!$A:$A,[1]publikáció!$B183,'[1]TERMELŐ_11.30.'!$L:$L,[1]publikáció!G$4)</f>
        <v>0</v>
      </c>
      <c r="H183" s="11">
        <f>+SUMIFS('[1]TERMELŐ_11.30.'!$H:$H,'[1]TERMELŐ_11.30.'!$A:$A,[1]publikáció!$B183,'[1]TERMELŐ_11.30.'!$L:$L,[1]publikáció!H$4)</f>
        <v>0</v>
      </c>
      <c r="I183" s="11">
        <f>+SUMIFS('[1]TERMELŐ_11.30.'!$H:$H,'[1]TERMELŐ_11.30.'!$A:$A,[1]publikáció!$B183,'[1]TERMELŐ_11.30.'!$L:$L,[1]publikáció!I$4)</f>
        <v>0</v>
      </c>
      <c r="J183" s="11">
        <f>+SUMIFS('[1]TERMELŐ_11.30.'!$H:$H,'[1]TERMELŐ_11.30.'!$A:$A,[1]publikáció!$B183,'[1]TERMELŐ_11.30.'!$L:$L,[1]publikáció!J$4)</f>
        <v>0</v>
      </c>
      <c r="K183" s="11" t="str">
        <f>+IF(VLOOKUP(B183,'[1]TERMELŐ_11.30.'!A:U,21,FALSE)="igen","Technológia módosítás",IF(VLOOKUP(B183,'[1]TERMELŐ_11.30.'!A:U,20,FALSE)&lt;&gt;"nem","Ismétlő","Új igény"))</f>
        <v>Új igény</v>
      </c>
      <c r="L183" s="12">
        <f>+_xlfn.MAXIFS('[1]TERMELŐ_11.30.'!$P:$P,'[1]TERMELŐ_11.30.'!$A:$A,[1]publikáció!$B183)</f>
        <v>0.5</v>
      </c>
      <c r="M183" s="12">
        <f>+_xlfn.MAXIFS('[1]TERMELŐ_11.30.'!$Q:$Q,'[1]TERMELŐ_11.30.'!$A:$A,[1]publikáció!$B183)</f>
        <v>0.01</v>
      </c>
      <c r="N183" s="10" t="str">
        <f>+IF(VLOOKUP(B183,'[1]TERMELŐ_11.30.'!A:G,7,FALSE)="","",VLOOKUP(B183,'[1]TERMELŐ_11.30.'!A:G,7,FALSE))</f>
        <v>Debrecen OVIT</v>
      </c>
      <c r="O183" s="10">
        <f>+VLOOKUP(B183,'[1]TERMELŐ_11.30.'!A:I,9,FALSE)</f>
        <v>22</v>
      </c>
      <c r="P183" s="10" t="str">
        <f>+IF(OR(VLOOKUP(B183,'[1]TERMELŐ_11.30.'!A:D,4,FALSE)="elutasított",(VLOOKUP(B183,'[1]TERMELŐ_11.30.'!A:D,4,FALSE)="kiesett")),"igen","nem")</f>
        <v>igen</v>
      </c>
      <c r="Q183" s="10" t="str">
        <f>+_xlfn.IFNA(VLOOKUP(IF(VLOOKUP(B183,'[1]TERMELŐ_11.30.'!A:BQ,69,FALSE)="","",VLOOKUP(B183,'[1]TERMELŐ_11.30.'!A:BQ,69,FALSE)),'[1]publikáció segéd tábla'!$D$1:$E$16,2,FALSE),"")</f>
        <v>54/2024 kormány rendelet</v>
      </c>
      <c r="R183" s="10" t="str">
        <f>IF(VLOOKUP(B183,'[1]TERMELŐ_11.30.'!A:AT,46,FALSE)="","",VLOOKUP(B183,'[1]TERMELŐ_11.30.'!A:AT,46,FALSE))</f>
        <v/>
      </c>
      <c r="S183" s="10"/>
      <c r="T183" s="13">
        <f>+VLOOKUP(B183,'[1]TERMELŐ_11.30.'!$A:$AR,37,FALSE)</f>
        <v>0</v>
      </c>
      <c r="U183" s="13">
        <f>+VLOOKUP(B183,'[1]TERMELŐ_11.30.'!$A:$AR,38,FALSE)+VLOOKUP(B183,'[1]TERMELŐ_11.30.'!$A:$AR,39,FALSE)+VLOOKUP(B183,'[1]TERMELŐ_11.30.'!$A:$AR,40,FALSE)+VLOOKUP(B183,'[1]TERMELŐ_11.30.'!$A:$AR,41,FALSE)+VLOOKUP(B183,'[1]TERMELŐ_11.30.'!$A:$AR,42,FALSE)+VLOOKUP(B183,'[1]TERMELŐ_11.30.'!$A:$AR,43,FALSE)+VLOOKUP(B183,'[1]TERMELŐ_11.30.'!$A:$AR,44,FALSE)</f>
        <v>0</v>
      </c>
      <c r="V183" s="14" t="str">
        <f>+IF(VLOOKUP(B183,'[1]TERMELŐ_11.30.'!A:AS,45,FALSE)="","",VLOOKUP(B183,'[1]TERMELŐ_11.30.'!A:AS,45,FALSE))</f>
        <v/>
      </c>
      <c r="W183" s="14" t="str">
        <f>IF(VLOOKUP(B183,'[1]TERMELŐ_11.30.'!A:AJ,36,FALSE)="","",VLOOKUP(B183,'[1]TERMELŐ_11.30.'!A:AJ,36,FALSE))</f>
        <v/>
      </c>
      <c r="X183" s="10"/>
      <c r="Y183" s="13">
        <f>+VLOOKUP(B183,'[1]TERMELŐ_11.30.'!$A:$BH,53,FALSE)</f>
        <v>0</v>
      </c>
      <c r="Z183" s="13">
        <f>+VLOOKUP(B183,'[1]TERMELŐ_11.30.'!$A:$BH,54,FALSE)+VLOOKUP(B183,'[1]TERMELŐ_11.30.'!$A:$BH,55,FALSE)+VLOOKUP(B183,'[1]TERMELŐ_11.30.'!$A:$BH,56,FALSE)+VLOOKUP(B183,'[1]TERMELŐ_11.30.'!$A:$BH,57,FALSE)+VLOOKUP(B183,'[1]TERMELŐ_11.30.'!$A:$BH,58,FALSE)+VLOOKUP(B183,'[1]TERMELŐ_11.30.'!$A:$BH,59,FALSE)+VLOOKUP(B183,'[1]TERMELŐ_11.30.'!$A:$BH,60,FALSE)</f>
        <v>0</v>
      </c>
      <c r="AA183" s="14" t="str">
        <f>IF(VLOOKUP(B183,'[1]TERMELŐ_11.30.'!A:AZ,51,FALSE)="","",VLOOKUP(B183,'[1]TERMELŐ_11.30.'!A:AZ,51,FALSE))</f>
        <v/>
      </c>
      <c r="AB183" s="14" t="str">
        <f>IF(VLOOKUP(B183,'[1]TERMELŐ_11.30.'!A:AZ,52,FALSE)="","",VLOOKUP(B183,'[1]TERMELŐ_11.30.'!A:AZ,52,FALSE))</f>
        <v/>
      </c>
    </row>
    <row r="184" spans="1:28" x14ac:dyDescent="0.3">
      <c r="A184" s="10" t="str">
        <f>VLOOKUP(VLOOKUP(B184,'[1]TERMELŐ_11.30.'!A:F,6,FALSE),'[1]publikáció segéd tábla'!$A$1:$B$7,2,FALSE)</f>
        <v xml:space="preserve">OPUS TITÁSZ Zrt. </v>
      </c>
      <c r="B184" s="10" t="s">
        <v>150</v>
      </c>
      <c r="C184" s="11">
        <f>+SUMIFS('[1]TERMELŐ_11.30.'!$H:$H,'[1]TERMELŐ_11.30.'!$A:$A,[1]publikáció!$B184,'[1]TERMELŐ_11.30.'!$L:$L,[1]publikáció!C$4)</f>
        <v>0.495</v>
      </c>
      <c r="D184" s="11">
        <f>+SUMIFS('[1]TERMELŐ_11.30.'!$H:$H,'[1]TERMELŐ_11.30.'!$A:$A,[1]publikáció!$B184,'[1]TERMELŐ_11.30.'!$L:$L,[1]publikáció!D$4)</f>
        <v>0</v>
      </c>
      <c r="E184" s="11">
        <f>+SUMIFS('[1]TERMELŐ_11.30.'!$H:$H,'[1]TERMELŐ_11.30.'!$A:$A,[1]publikáció!$B184,'[1]TERMELŐ_11.30.'!$L:$L,[1]publikáció!E$4)</f>
        <v>0</v>
      </c>
      <c r="F184" s="11">
        <f>+SUMIFS('[1]TERMELŐ_11.30.'!$H:$H,'[1]TERMELŐ_11.30.'!$A:$A,[1]publikáció!$B184,'[1]TERMELŐ_11.30.'!$L:$L,[1]publikáció!F$4)</f>
        <v>0</v>
      </c>
      <c r="G184" s="11">
        <f>+SUMIFS('[1]TERMELŐ_11.30.'!$H:$H,'[1]TERMELŐ_11.30.'!$A:$A,[1]publikáció!$B184,'[1]TERMELŐ_11.30.'!$L:$L,[1]publikáció!G$4)</f>
        <v>0</v>
      </c>
      <c r="H184" s="11">
        <f>+SUMIFS('[1]TERMELŐ_11.30.'!$H:$H,'[1]TERMELŐ_11.30.'!$A:$A,[1]publikáció!$B184,'[1]TERMELŐ_11.30.'!$L:$L,[1]publikáció!H$4)</f>
        <v>0</v>
      </c>
      <c r="I184" s="11">
        <f>+SUMIFS('[1]TERMELŐ_11.30.'!$H:$H,'[1]TERMELŐ_11.30.'!$A:$A,[1]publikáció!$B184,'[1]TERMELŐ_11.30.'!$L:$L,[1]publikáció!I$4)</f>
        <v>0</v>
      </c>
      <c r="J184" s="11">
        <f>+SUMIFS('[1]TERMELŐ_11.30.'!$H:$H,'[1]TERMELŐ_11.30.'!$A:$A,[1]publikáció!$B184,'[1]TERMELŐ_11.30.'!$L:$L,[1]publikáció!J$4)</f>
        <v>0</v>
      </c>
      <c r="K184" s="11" t="str">
        <f>+IF(VLOOKUP(B184,'[1]TERMELŐ_11.30.'!A:U,21,FALSE)="igen","Technológia módosítás",IF(VLOOKUP(B184,'[1]TERMELŐ_11.30.'!A:U,20,FALSE)&lt;&gt;"nem","Ismétlő","Új igény"))</f>
        <v>Ismétlő</v>
      </c>
      <c r="L184" s="12">
        <f>+_xlfn.MAXIFS('[1]TERMELŐ_11.30.'!$P:$P,'[1]TERMELŐ_11.30.'!$A:$A,[1]publikáció!$B184)</f>
        <v>0</v>
      </c>
      <c r="M184" s="12">
        <f>+_xlfn.MAXIFS('[1]TERMELŐ_11.30.'!$Q:$Q,'[1]TERMELŐ_11.30.'!$A:$A,[1]publikáció!$B184)</f>
        <v>0</v>
      </c>
      <c r="N184" s="10" t="str">
        <f>+IF(VLOOKUP(B184,'[1]TERMELŐ_11.30.'!A:G,7,FALSE)="","",VLOOKUP(B184,'[1]TERMELŐ_11.30.'!A:G,7,FALSE))</f>
        <v/>
      </c>
      <c r="O184" s="10"/>
      <c r="P184" s="10" t="str">
        <f>+IF(OR(VLOOKUP(B184,'[1]TERMELŐ_11.30.'!A:D,4,FALSE)="elutasított",(VLOOKUP(B184,'[1]TERMELŐ_11.30.'!A:D,4,FALSE)="kiesett")),"igen","nem")</f>
        <v>igen</v>
      </c>
      <c r="Q184" s="10" t="str">
        <f>+_xlfn.IFNA(VLOOKUP(IF(VLOOKUP(B184,'[1]TERMELŐ_11.30.'!A:BQ,69,FALSE)="","",VLOOKUP(B184,'[1]TERMELŐ_11.30.'!A:BQ,69,FALSE)),'[1]publikáció segéd tábla'!$D$1:$E$16,2,FALSE),"")</f>
        <v>Hiányos igénybejelentés</v>
      </c>
      <c r="R184" s="10" t="str">
        <f>IF(VLOOKUP(B184,'[1]TERMELŐ_11.30.'!A:AT,46,FALSE)="","",VLOOKUP(B184,'[1]TERMELŐ_11.30.'!A:AT,46,FALSE))</f>
        <v/>
      </c>
      <c r="S184" s="10"/>
      <c r="T184" s="13">
        <f>+VLOOKUP(B184,'[1]TERMELŐ_11.30.'!$A:$AR,37,FALSE)</f>
        <v>0</v>
      </c>
      <c r="U184" s="13">
        <f>+VLOOKUP(B184,'[1]TERMELŐ_11.30.'!$A:$AR,38,FALSE)+VLOOKUP(B184,'[1]TERMELŐ_11.30.'!$A:$AR,39,FALSE)+VLOOKUP(B184,'[1]TERMELŐ_11.30.'!$A:$AR,40,FALSE)+VLOOKUP(B184,'[1]TERMELŐ_11.30.'!$A:$AR,41,FALSE)+VLOOKUP(B184,'[1]TERMELŐ_11.30.'!$A:$AR,42,FALSE)+VLOOKUP(B184,'[1]TERMELŐ_11.30.'!$A:$AR,43,FALSE)+VLOOKUP(B184,'[1]TERMELŐ_11.30.'!$A:$AR,44,FALSE)</f>
        <v>0</v>
      </c>
      <c r="V184" s="14" t="str">
        <f>+IF(VLOOKUP(B184,'[1]TERMELŐ_11.30.'!A:AS,45,FALSE)="","",VLOOKUP(B184,'[1]TERMELŐ_11.30.'!A:AS,45,FALSE))</f>
        <v/>
      </c>
      <c r="W184" s="14" t="str">
        <f>IF(VLOOKUP(B184,'[1]TERMELŐ_11.30.'!A:AJ,36,FALSE)="","",VLOOKUP(B184,'[1]TERMELŐ_11.30.'!A:AJ,36,FALSE))</f>
        <v/>
      </c>
      <c r="X184" s="10"/>
      <c r="Y184" s="13">
        <f>+VLOOKUP(B184,'[1]TERMELŐ_11.30.'!$A:$BH,53,FALSE)</f>
        <v>0</v>
      </c>
      <c r="Z184" s="13">
        <f>+VLOOKUP(B184,'[1]TERMELŐ_11.30.'!$A:$BH,54,FALSE)+VLOOKUP(B184,'[1]TERMELŐ_11.30.'!$A:$BH,55,FALSE)+VLOOKUP(B184,'[1]TERMELŐ_11.30.'!$A:$BH,56,FALSE)+VLOOKUP(B184,'[1]TERMELŐ_11.30.'!$A:$BH,57,FALSE)+VLOOKUP(B184,'[1]TERMELŐ_11.30.'!$A:$BH,58,FALSE)+VLOOKUP(B184,'[1]TERMELŐ_11.30.'!$A:$BH,59,FALSE)+VLOOKUP(B184,'[1]TERMELŐ_11.30.'!$A:$BH,60,FALSE)</f>
        <v>0</v>
      </c>
      <c r="AA184" s="14" t="str">
        <f>IF(VLOOKUP(B184,'[1]TERMELŐ_11.30.'!A:AZ,51,FALSE)="","",VLOOKUP(B184,'[1]TERMELŐ_11.30.'!A:AZ,51,FALSE))</f>
        <v/>
      </c>
      <c r="AB184" s="14" t="str">
        <f>IF(VLOOKUP(B184,'[1]TERMELŐ_11.30.'!A:AZ,52,FALSE)="","",VLOOKUP(B184,'[1]TERMELŐ_11.30.'!A:AZ,52,FALSE))</f>
        <v/>
      </c>
    </row>
    <row r="185" spans="1:28" x14ac:dyDescent="0.3">
      <c r="A185" s="10" t="str">
        <f>VLOOKUP(VLOOKUP(B185,'[1]TERMELŐ_11.30.'!A:F,6,FALSE),'[1]publikáció segéd tábla'!$A$1:$B$7,2,FALSE)</f>
        <v xml:space="preserve">OPUS TITÁSZ Zrt. </v>
      </c>
      <c r="B185" s="10" t="s">
        <v>151</v>
      </c>
      <c r="C185" s="11">
        <f>+SUMIFS('[1]TERMELŐ_11.30.'!$H:$H,'[1]TERMELŐ_11.30.'!$A:$A,[1]publikáció!$B185,'[1]TERMELŐ_11.30.'!$L:$L,[1]publikáció!C$4)</f>
        <v>0.495</v>
      </c>
      <c r="D185" s="11">
        <f>+SUMIFS('[1]TERMELŐ_11.30.'!$H:$H,'[1]TERMELŐ_11.30.'!$A:$A,[1]publikáció!$B185,'[1]TERMELŐ_11.30.'!$L:$L,[1]publikáció!D$4)</f>
        <v>0</v>
      </c>
      <c r="E185" s="11">
        <f>+SUMIFS('[1]TERMELŐ_11.30.'!$H:$H,'[1]TERMELŐ_11.30.'!$A:$A,[1]publikáció!$B185,'[1]TERMELŐ_11.30.'!$L:$L,[1]publikáció!E$4)</f>
        <v>0</v>
      </c>
      <c r="F185" s="11">
        <f>+SUMIFS('[1]TERMELŐ_11.30.'!$H:$H,'[1]TERMELŐ_11.30.'!$A:$A,[1]publikáció!$B185,'[1]TERMELŐ_11.30.'!$L:$L,[1]publikáció!F$4)</f>
        <v>0</v>
      </c>
      <c r="G185" s="11">
        <f>+SUMIFS('[1]TERMELŐ_11.30.'!$H:$H,'[1]TERMELŐ_11.30.'!$A:$A,[1]publikáció!$B185,'[1]TERMELŐ_11.30.'!$L:$L,[1]publikáció!G$4)</f>
        <v>0</v>
      </c>
      <c r="H185" s="11">
        <f>+SUMIFS('[1]TERMELŐ_11.30.'!$H:$H,'[1]TERMELŐ_11.30.'!$A:$A,[1]publikáció!$B185,'[1]TERMELŐ_11.30.'!$L:$L,[1]publikáció!H$4)</f>
        <v>0</v>
      </c>
      <c r="I185" s="11">
        <f>+SUMIFS('[1]TERMELŐ_11.30.'!$H:$H,'[1]TERMELŐ_11.30.'!$A:$A,[1]publikáció!$B185,'[1]TERMELŐ_11.30.'!$L:$L,[1]publikáció!I$4)</f>
        <v>0</v>
      </c>
      <c r="J185" s="11">
        <f>+SUMIFS('[1]TERMELŐ_11.30.'!$H:$H,'[1]TERMELŐ_11.30.'!$A:$A,[1]publikáció!$B185,'[1]TERMELŐ_11.30.'!$L:$L,[1]publikáció!J$4)</f>
        <v>0</v>
      </c>
      <c r="K185" s="11" t="str">
        <f>+IF(VLOOKUP(B185,'[1]TERMELŐ_11.30.'!A:U,21,FALSE)="igen","Technológia módosítás",IF(VLOOKUP(B185,'[1]TERMELŐ_11.30.'!A:U,20,FALSE)&lt;&gt;"nem","Ismétlő","Új igény"))</f>
        <v>Ismétlő</v>
      </c>
      <c r="L185" s="12">
        <f>+_xlfn.MAXIFS('[1]TERMELŐ_11.30.'!$P:$P,'[1]TERMELŐ_11.30.'!$A:$A,[1]publikáció!$B185)</f>
        <v>0</v>
      </c>
      <c r="M185" s="12">
        <f>+_xlfn.MAXIFS('[1]TERMELŐ_11.30.'!$Q:$Q,'[1]TERMELŐ_11.30.'!$A:$A,[1]publikáció!$B185)</f>
        <v>0</v>
      </c>
      <c r="N185" s="10" t="str">
        <f>+IF(VLOOKUP(B185,'[1]TERMELŐ_11.30.'!A:G,7,FALSE)="","",VLOOKUP(B185,'[1]TERMELŐ_11.30.'!A:G,7,FALSE))</f>
        <v/>
      </c>
      <c r="O185" s="10"/>
      <c r="P185" s="10" t="str">
        <f>+IF(OR(VLOOKUP(B185,'[1]TERMELŐ_11.30.'!A:D,4,FALSE)="elutasított",(VLOOKUP(B185,'[1]TERMELŐ_11.30.'!A:D,4,FALSE)="kiesett")),"igen","nem")</f>
        <v>igen</v>
      </c>
      <c r="Q185" s="10" t="str">
        <f>+_xlfn.IFNA(VLOOKUP(IF(VLOOKUP(B185,'[1]TERMELŐ_11.30.'!A:BQ,69,FALSE)="","",VLOOKUP(B185,'[1]TERMELŐ_11.30.'!A:BQ,69,FALSE)),'[1]publikáció segéd tábla'!$D$1:$E$16,2,FALSE),"")</f>
        <v>Hiányos igénybejelentés</v>
      </c>
      <c r="R185" s="10" t="str">
        <f>IF(VLOOKUP(B185,'[1]TERMELŐ_11.30.'!A:AT,46,FALSE)="","",VLOOKUP(B185,'[1]TERMELŐ_11.30.'!A:AT,46,FALSE))</f>
        <v/>
      </c>
      <c r="S185" s="10"/>
      <c r="T185" s="13">
        <f>+VLOOKUP(B185,'[1]TERMELŐ_11.30.'!$A:$AR,37,FALSE)</f>
        <v>0</v>
      </c>
      <c r="U185" s="13">
        <f>+VLOOKUP(B185,'[1]TERMELŐ_11.30.'!$A:$AR,38,FALSE)+VLOOKUP(B185,'[1]TERMELŐ_11.30.'!$A:$AR,39,FALSE)+VLOOKUP(B185,'[1]TERMELŐ_11.30.'!$A:$AR,40,FALSE)+VLOOKUP(B185,'[1]TERMELŐ_11.30.'!$A:$AR,41,FALSE)+VLOOKUP(B185,'[1]TERMELŐ_11.30.'!$A:$AR,42,FALSE)+VLOOKUP(B185,'[1]TERMELŐ_11.30.'!$A:$AR,43,FALSE)+VLOOKUP(B185,'[1]TERMELŐ_11.30.'!$A:$AR,44,FALSE)</f>
        <v>0</v>
      </c>
      <c r="V185" s="14" t="str">
        <f>+IF(VLOOKUP(B185,'[1]TERMELŐ_11.30.'!A:AS,45,FALSE)="","",VLOOKUP(B185,'[1]TERMELŐ_11.30.'!A:AS,45,FALSE))</f>
        <v/>
      </c>
      <c r="W185" s="14" t="str">
        <f>IF(VLOOKUP(B185,'[1]TERMELŐ_11.30.'!A:AJ,36,FALSE)="","",VLOOKUP(B185,'[1]TERMELŐ_11.30.'!A:AJ,36,FALSE))</f>
        <v/>
      </c>
      <c r="X185" s="10"/>
      <c r="Y185" s="13">
        <f>+VLOOKUP(B185,'[1]TERMELŐ_11.30.'!$A:$BH,53,FALSE)</f>
        <v>0</v>
      </c>
      <c r="Z185" s="13">
        <f>+VLOOKUP(B185,'[1]TERMELŐ_11.30.'!$A:$BH,54,FALSE)+VLOOKUP(B185,'[1]TERMELŐ_11.30.'!$A:$BH,55,FALSE)+VLOOKUP(B185,'[1]TERMELŐ_11.30.'!$A:$BH,56,FALSE)+VLOOKUP(B185,'[1]TERMELŐ_11.30.'!$A:$BH,57,FALSE)+VLOOKUP(B185,'[1]TERMELŐ_11.30.'!$A:$BH,58,FALSE)+VLOOKUP(B185,'[1]TERMELŐ_11.30.'!$A:$BH,59,FALSE)+VLOOKUP(B185,'[1]TERMELŐ_11.30.'!$A:$BH,60,FALSE)</f>
        <v>0</v>
      </c>
      <c r="AA185" s="14" t="str">
        <f>IF(VLOOKUP(B185,'[1]TERMELŐ_11.30.'!A:AZ,51,FALSE)="","",VLOOKUP(B185,'[1]TERMELŐ_11.30.'!A:AZ,51,FALSE))</f>
        <v/>
      </c>
      <c r="AB185" s="14" t="str">
        <f>IF(VLOOKUP(B185,'[1]TERMELŐ_11.30.'!A:AZ,52,FALSE)="","",VLOOKUP(B185,'[1]TERMELŐ_11.30.'!A:AZ,52,FALSE))</f>
        <v/>
      </c>
    </row>
    <row r="186" spans="1:28" x14ac:dyDescent="0.3">
      <c r="A186" s="10" t="str">
        <f>VLOOKUP(VLOOKUP(B186,'[1]TERMELŐ_11.30.'!A:F,6,FALSE),'[1]publikáció segéd tábla'!$A$1:$B$7,2,FALSE)</f>
        <v xml:space="preserve">OPUS TITÁSZ Zrt. </v>
      </c>
      <c r="B186" s="10" t="s">
        <v>152</v>
      </c>
      <c r="C186" s="11">
        <f>+SUMIFS('[1]TERMELŐ_11.30.'!$H:$H,'[1]TERMELŐ_11.30.'!$A:$A,[1]publikáció!$B186,'[1]TERMELŐ_11.30.'!$L:$L,[1]publikáció!C$4)</f>
        <v>0.495</v>
      </c>
      <c r="D186" s="11">
        <f>+SUMIFS('[1]TERMELŐ_11.30.'!$H:$H,'[1]TERMELŐ_11.30.'!$A:$A,[1]publikáció!$B186,'[1]TERMELŐ_11.30.'!$L:$L,[1]publikáció!D$4)</f>
        <v>0</v>
      </c>
      <c r="E186" s="11">
        <f>+SUMIFS('[1]TERMELŐ_11.30.'!$H:$H,'[1]TERMELŐ_11.30.'!$A:$A,[1]publikáció!$B186,'[1]TERMELŐ_11.30.'!$L:$L,[1]publikáció!E$4)</f>
        <v>0</v>
      </c>
      <c r="F186" s="11">
        <f>+SUMIFS('[1]TERMELŐ_11.30.'!$H:$H,'[1]TERMELŐ_11.30.'!$A:$A,[1]publikáció!$B186,'[1]TERMELŐ_11.30.'!$L:$L,[1]publikáció!F$4)</f>
        <v>0</v>
      </c>
      <c r="G186" s="11">
        <f>+SUMIFS('[1]TERMELŐ_11.30.'!$H:$H,'[1]TERMELŐ_11.30.'!$A:$A,[1]publikáció!$B186,'[1]TERMELŐ_11.30.'!$L:$L,[1]publikáció!G$4)</f>
        <v>0</v>
      </c>
      <c r="H186" s="11">
        <f>+SUMIFS('[1]TERMELŐ_11.30.'!$H:$H,'[1]TERMELŐ_11.30.'!$A:$A,[1]publikáció!$B186,'[1]TERMELŐ_11.30.'!$L:$L,[1]publikáció!H$4)</f>
        <v>0</v>
      </c>
      <c r="I186" s="11">
        <f>+SUMIFS('[1]TERMELŐ_11.30.'!$H:$H,'[1]TERMELŐ_11.30.'!$A:$A,[1]publikáció!$B186,'[1]TERMELŐ_11.30.'!$L:$L,[1]publikáció!I$4)</f>
        <v>0</v>
      </c>
      <c r="J186" s="11">
        <f>+SUMIFS('[1]TERMELŐ_11.30.'!$H:$H,'[1]TERMELŐ_11.30.'!$A:$A,[1]publikáció!$B186,'[1]TERMELŐ_11.30.'!$L:$L,[1]publikáció!J$4)</f>
        <v>0</v>
      </c>
      <c r="K186" s="11" t="str">
        <f>+IF(VLOOKUP(B186,'[1]TERMELŐ_11.30.'!A:U,21,FALSE)="igen","Technológia módosítás",IF(VLOOKUP(B186,'[1]TERMELŐ_11.30.'!A:U,20,FALSE)&lt;&gt;"nem","Ismétlő","Új igény"))</f>
        <v>Ismétlő</v>
      </c>
      <c r="L186" s="12">
        <f>+_xlfn.MAXIFS('[1]TERMELŐ_11.30.'!$P:$P,'[1]TERMELŐ_11.30.'!$A:$A,[1]publikáció!$B186)</f>
        <v>0</v>
      </c>
      <c r="M186" s="12">
        <f>+_xlfn.MAXIFS('[1]TERMELŐ_11.30.'!$Q:$Q,'[1]TERMELŐ_11.30.'!$A:$A,[1]publikáció!$B186)</f>
        <v>0</v>
      </c>
      <c r="N186" s="10" t="str">
        <f>+IF(VLOOKUP(B186,'[1]TERMELŐ_11.30.'!A:G,7,FALSE)="","",VLOOKUP(B186,'[1]TERMELŐ_11.30.'!A:G,7,FALSE))</f>
        <v/>
      </c>
      <c r="O186" s="10"/>
      <c r="P186" s="10" t="str">
        <f>+IF(OR(VLOOKUP(B186,'[1]TERMELŐ_11.30.'!A:D,4,FALSE)="elutasított",(VLOOKUP(B186,'[1]TERMELŐ_11.30.'!A:D,4,FALSE)="kiesett")),"igen","nem")</f>
        <v>igen</v>
      </c>
      <c r="Q186" s="10" t="str">
        <f>+_xlfn.IFNA(VLOOKUP(IF(VLOOKUP(B186,'[1]TERMELŐ_11.30.'!A:BQ,69,FALSE)="","",VLOOKUP(B186,'[1]TERMELŐ_11.30.'!A:BQ,69,FALSE)),'[1]publikáció segéd tábla'!$D$1:$E$16,2,FALSE),"")</f>
        <v>Hiányos igénybejelentés</v>
      </c>
      <c r="R186" s="10" t="str">
        <f>IF(VLOOKUP(B186,'[1]TERMELŐ_11.30.'!A:AT,46,FALSE)="","",VLOOKUP(B186,'[1]TERMELŐ_11.30.'!A:AT,46,FALSE))</f>
        <v/>
      </c>
      <c r="S186" s="10"/>
      <c r="T186" s="13">
        <f>+VLOOKUP(B186,'[1]TERMELŐ_11.30.'!$A:$AR,37,FALSE)</f>
        <v>0</v>
      </c>
      <c r="U186" s="13">
        <f>+VLOOKUP(B186,'[1]TERMELŐ_11.30.'!$A:$AR,38,FALSE)+VLOOKUP(B186,'[1]TERMELŐ_11.30.'!$A:$AR,39,FALSE)+VLOOKUP(B186,'[1]TERMELŐ_11.30.'!$A:$AR,40,FALSE)+VLOOKUP(B186,'[1]TERMELŐ_11.30.'!$A:$AR,41,FALSE)+VLOOKUP(B186,'[1]TERMELŐ_11.30.'!$A:$AR,42,FALSE)+VLOOKUP(B186,'[1]TERMELŐ_11.30.'!$A:$AR,43,FALSE)+VLOOKUP(B186,'[1]TERMELŐ_11.30.'!$A:$AR,44,FALSE)</f>
        <v>0</v>
      </c>
      <c r="V186" s="14" t="str">
        <f>+IF(VLOOKUP(B186,'[1]TERMELŐ_11.30.'!A:AS,45,FALSE)="","",VLOOKUP(B186,'[1]TERMELŐ_11.30.'!A:AS,45,FALSE))</f>
        <v/>
      </c>
      <c r="W186" s="14" t="str">
        <f>IF(VLOOKUP(B186,'[1]TERMELŐ_11.30.'!A:AJ,36,FALSE)="","",VLOOKUP(B186,'[1]TERMELŐ_11.30.'!A:AJ,36,FALSE))</f>
        <v/>
      </c>
      <c r="X186" s="10"/>
      <c r="Y186" s="13">
        <f>+VLOOKUP(B186,'[1]TERMELŐ_11.30.'!$A:$BH,53,FALSE)</f>
        <v>0</v>
      </c>
      <c r="Z186" s="13">
        <f>+VLOOKUP(B186,'[1]TERMELŐ_11.30.'!$A:$BH,54,FALSE)+VLOOKUP(B186,'[1]TERMELŐ_11.30.'!$A:$BH,55,FALSE)+VLOOKUP(B186,'[1]TERMELŐ_11.30.'!$A:$BH,56,FALSE)+VLOOKUP(B186,'[1]TERMELŐ_11.30.'!$A:$BH,57,FALSE)+VLOOKUP(B186,'[1]TERMELŐ_11.30.'!$A:$BH,58,FALSE)+VLOOKUP(B186,'[1]TERMELŐ_11.30.'!$A:$BH,59,FALSE)+VLOOKUP(B186,'[1]TERMELŐ_11.30.'!$A:$BH,60,FALSE)</f>
        <v>0</v>
      </c>
      <c r="AA186" s="14" t="str">
        <f>IF(VLOOKUP(B186,'[1]TERMELŐ_11.30.'!A:AZ,51,FALSE)="","",VLOOKUP(B186,'[1]TERMELŐ_11.30.'!A:AZ,51,FALSE))</f>
        <v/>
      </c>
      <c r="AB186" s="14" t="str">
        <f>IF(VLOOKUP(B186,'[1]TERMELŐ_11.30.'!A:AZ,52,FALSE)="","",VLOOKUP(B186,'[1]TERMELŐ_11.30.'!A:AZ,52,FALSE))</f>
        <v/>
      </c>
    </row>
    <row r="187" spans="1:28" x14ac:dyDescent="0.3">
      <c r="A187" s="10" t="str">
        <f>VLOOKUP(VLOOKUP(B187,'[1]TERMELŐ_11.30.'!A:F,6,FALSE),'[1]publikáció segéd tábla'!$A$1:$B$7,2,FALSE)</f>
        <v xml:space="preserve">OPUS TITÁSZ Zrt. </v>
      </c>
      <c r="B187" s="10" t="s">
        <v>153</v>
      </c>
      <c r="C187" s="11">
        <f>+SUMIFS('[1]TERMELŐ_11.30.'!$H:$H,'[1]TERMELŐ_11.30.'!$A:$A,[1]publikáció!$B187,'[1]TERMELŐ_11.30.'!$L:$L,[1]publikáció!C$4)</f>
        <v>0</v>
      </c>
      <c r="D187" s="11">
        <f>+SUMIFS('[1]TERMELŐ_11.30.'!$H:$H,'[1]TERMELŐ_11.30.'!$A:$A,[1]publikáció!$B187,'[1]TERMELŐ_11.30.'!$L:$L,[1]publikáció!D$4)</f>
        <v>0</v>
      </c>
      <c r="E187" s="11">
        <f>+SUMIFS('[1]TERMELŐ_11.30.'!$H:$H,'[1]TERMELŐ_11.30.'!$A:$A,[1]publikáció!$B187,'[1]TERMELŐ_11.30.'!$L:$L,[1]publikáció!E$4)</f>
        <v>5</v>
      </c>
      <c r="F187" s="11">
        <f>+SUMIFS('[1]TERMELŐ_11.30.'!$H:$H,'[1]TERMELŐ_11.30.'!$A:$A,[1]publikáció!$B187,'[1]TERMELŐ_11.30.'!$L:$L,[1]publikáció!F$4)</f>
        <v>0</v>
      </c>
      <c r="G187" s="11">
        <f>+SUMIFS('[1]TERMELŐ_11.30.'!$H:$H,'[1]TERMELŐ_11.30.'!$A:$A,[1]publikáció!$B187,'[1]TERMELŐ_11.30.'!$L:$L,[1]publikáció!G$4)</f>
        <v>0</v>
      </c>
      <c r="H187" s="11">
        <f>+SUMIFS('[1]TERMELŐ_11.30.'!$H:$H,'[1]TERMELŐ_11.30.'!$A:$A,[1]publikáció!$B187,'[1]TERMELŐ_11.30.'!$L:$L,[1]publikáció!H$4)</f>
        <v>0</v>
      </c>
      <c r="I187" s="11">
        <f>+SUMIFS('[1]TERMELŐ_11.30.'!$H:$H,'[1]TERMELŐ_11.30.'!$A:$A,[1]publikáció!$B187,'[1]TERMELŐ_11.30.'!$L:$L,[1]publikáció!I$4)</f>
        <v>0</v>
      </c>
      <c r="J187" s="11">
        <f>+SUMIFS('[1]TERMELŐ_11.30.'!$H:$H,'[1]TERMELŐ_11.30.'!$A:$A,[1]publikáció!$B187,'[1]TERMELŐ_11.30.'!$L:$L,[1]publikáció!J$4)</f>
        <v>0</v>
      </c>
      <c r="K187" s="11" t="str">
        <f>+IF(VLOOKUP(B187,'[1]TERMELŐ_11.30.'!A:U,21,FALSE)="igen","Technológia módosítás",IF(VLOOKUP(B187,'[1]TERMELŐ_11.30.'!A:U,20,FALSE)&lt;&gt;"nem","Ismétlő","Új igény"))</f>
        <v>Új igény</v>
      </c>
      <c r="L187" s="12">
        <f>+_xlfn.MAXIFS('[1]TERMELŐ_11.30.'!$P:$P,'[1]TERMELŐ_11.30.'!$A:$A,[1]publikáció!$B187)</f>
        <v>0</v>
      </c>
      <c r="M187" s="12">
        <f>+_xlfn.MAXIFS('[1]TERMELŐ_11.30.'!$Q:$Q,'[1]TERMELŐ_11.30.'!$A:$A,[1]publikáció!$B187)</f>
        <v>5</v>
      </c>
      <c r="N187" s="10" t="str">
        <f>+IF(VLOOKUP(B187,'[1]TERMELŐ_11.30.'!A:G,7,FALSE)="","",VLOOKUP(B187,'[1]TERMELŐ_11.30.'!A:G,7,FALSE))</f>
        <v/>
      </c>
      <c r="O187" s="10"/>
      <c r="P187" s="10" t="str">
        <f>+IF(OR(VLOOKUP(B187,'[1]TERMELŐ_11.30.'!A:D,4,FALSE)="elutasított",(VLOOKUP(B187,'[1]TERMELŐ_11.30.'!A:D,4,FALSE)="kiesett")),"igen","nem")</f>
        <v>igen</v>
      </c>
      <c r="Q187" s="10" t="str">
        <f>+_xlfn.IFNA(VLOOKUP(IF(VLOOKUP(B187,'[1]TERMELŐ_11.30.'!A:BQ,69,FALSE)="","",VLOOKUP(B187,'[1]TERMELŐ_11.30.'!A:BQ,69,FALSE)),'[1]publikáció segéd tábla'!$D$1:$E$16,2,FALSE),"")</f>
        <v>Hiányos igénybejelentés</v>
      </c>
      <c r="R187" s="10" t="str">
        <f>IF(VLOOKUP(B187,'[1]TERMELŐ_11.30.'!A:AT,46,FALSE)="","",VLOOKUP(B187,'[1]TERMELŐ_11.30.'!A:AT,46,FALSE))</f>
        <v/>
      </c>
      <c r="S187" s="10"/>
      <c r="T187" s="13">
        <f>+VLOOKUP(B187,'[1]TERMELŐ_11.30.'!$A:$AR,37,FALSE)</f>
        <v>0</v>
      </c>
      <c r="U187" s="13">
        <f>+VLOOKUP(B187,'[1]TERMELŐ_11.30.'!$A:$AR,38,FALSE)+VLOOKUP(B187,'[1]TERMELŐ_11.30.'!$A:$AR,39,FALSE)+VLOOKUP(B187,'[1]TERMELŐ_11.30.'!$A:$AR,40,FALSE)+VLOOKUP(B187,'[1]TERMELŐ_11.30.'!$A:$AR,41,FALSE)+VLOOKUP(B187,'[1]TERMELŐ_11.30.'!$A:$AR,42,FALSE)+VLOOKUP(B187,'[1]TERMELŐ_11.30.'!$A:$AR,43,FALSE)+VLOOKUP(B187,'[1]TERMELŐ_11.30.'!$A:$AR,44,FALSE)</f>
        <v>0</v>
      </c>
      <c r="V187" s="14" t="str">
        <f>+IF(VLOOKUP(B187,'[1]TERMELŐ_11.30.'!A:AS,45,FALSE)="","",VLOOKUP(B187,'[1]TERMELŐ_11.30.'!A:AS,45,FALSE))</f>
        <v/>
      </c>
      <c r="W187" s="14" t="str">
        <f>IF(VLOOKUP(B187,'[1]TERMELŐ_11.30.'!A:AJ,36,FALSE)="","",VLOOKUP(B187,'[1]TERMELŐ_11.30.'!A:AJ,36,FALSE))</f>
        <v/>
      </c>
      <c r="X187" s="10"/>
      <c r="Y187" s="13">
        <f>+VLOOKUP(B187,'[1]TERMELŐ_11.30.'!$A:$BH,53,FALSE)</f>
        <v>0</v>
      </c>
      <c r="Z187" s="13">
        <f>+VLOOKUP(B187,'[1]TERMELŐ_11.30.'!$A:$BH,54,FALSE)+VLOOKUP(B187,'[1]TERMELŐ_11.30.'!$A:$BH,55,FALSE)+VLOOKUP(B187,'[1]TERMELŐ_11.30.'!$A:$BH,56,FALSE)+VLOOKUP(B187,'[1]TERMELŐ_11.30.'!$A:$BH,57,FALSE)+VLOOKUP(B187,'[1]TERMELŐ_11.30.'!$A:$BH,58,FALSE)+VLOOKUP(B187,'[1]TERMELŐ_11.30.'!$A:$BH,59,FALSE)+VLOOKUP(B187,'[1]TERMELŐ_11.30.'!$A:$BH,60,FALSE)</f>
        <v>0</v>
      </c>
      <c r="AA187" s="14" t="str">
        <f>IF(VLOOKUP(B187,'[1]TERMELŐ_11.30.'!A:AZ,51,FALSE)="","",VLOOKUP(B187,'[1]TERMELŐ_11.30.'!A:AZ,51,FALSE))</f>
        <v/>
      </c>
      <c r="AB187" s="14" t="str">
        <f>IF(VLOOKUP(B187,'[1]TERMELŐ_11.30.'!A:AZ,52,FALSE)="","",VLOOKUP(B187,'[1]TERMELŐ_11.30.'!A:AZ,52,FALSE))</f>
        <v/>
      </c>
    </row>
    <row r="188" spans="1:28" x14ac:dyDescent="0.3">
      <c r="A188" s="10" t="str">
        <f>VLOOKUP(VLOOKUP(B188,'[1]TERMELŐ_11.30.'!A:F,6,FALSE),'[1]publikáció segéd tábla'!$A$1:$B$7,2,FALSE)</f>
        <v>MVM Émász Áramhálózati Kft. </v>
      </c>
      <c r="B188" s="10" t="s">
        <v>154</v>
      </c>
      <c r="C188" s="11">
        <f>+SUMIFS('[1]TERMELŐ_11.30.'!$H:$H,'[1]TERMELŐ_11.30.'!$A:$A,[1]publikáció!$B188,'[1]TERMELŐ_11.30.'!$L:$L,[1]publikáció!C$4)</f>
        <v>49.95</v>
      </c>
      <c r="D188" s="11">
        <f>+SUMIFS('[1]TERMELŐ_11.30.'!$H:$H,'[1]TERMELŐ_11.30.'!$A:$A,[1]publikáció!$B188,'[1]TERMELŐ_11.30.'!$L:$L,[1]publikáció!D$4)</f>
        <v>0</v>
      </c>
      <c r="E188" s="11">
        <f>+SUMIFS('[1]TERMELŐ_11.30.'!$H:$H,'[1]TERMELŐ_11.30.'!$A:$A,[1]publikáció!$B188,'[1]TERMELŐ_11.30.'!$L:$L,[1]publikáció!E$4)</f>
        <v>0</v>
      </c>
      <c r="F188" s="11">
        <f>+SUMIFS('[1]TERMELŐ_11.30.'!$H:$H,'[1]TERMELŐ_11.30.'!$A:$A,[1]publikáció!$B188,'[1]TERMELŐ_11.30.'!$L:$L,[1]publikáció!F$4)</f>
        <v>0</v>
      </c>
      <c r="G188" s="11">
        <f>+SUMIFS('[1]TERMELŐ_11.30.'!$H:$H,'[1]TERMELŐ_11.30.'!$A:$A,[1]publikáció!$B188,'[1]TERMELŐ_11.30.'!$L:$L,[1]publikáció!G$4)</f>
        <v>0</v>
      </c>
      <c r="H188" s="11">
        <f>+SUMIFS('[1]TERMELŐ_11.30.'!$H:$H,'[1]TERMELŐ_11.30.'!$A:$A,[1]publikáció!$B188,'[1]TERMELŐ_11.30.'!$L:$L,[1]publikáció!H$4)</f>
        <v>0</v>
      </c>
      <c r="I188" s="11">
        <f>+SUMIFS('[1]TERMELŐ_11.30.'!$H:$H,'[1]TERMELŐ_11.30.'!$A:$A,[1]publikáció!$B188,'[1]TERMELŐ_11.30.'!$L:$L,[1]publikáció!I$4)</f>
        <v>0</v>
      </c>
      <c r="J188" s="11">
        <f>+SUMIFS('[1]TERMELŐ_11.30.'!$H:$H,'[1]TERMELŐ_11.30.'!$A:$A,[1]publikáció!$B188,'[1]TERMELŐ_11.30.'!$L:$L,[1]publikáció!J$4)</f>
        <v>0</v>
      </c>
      <c r="K188" s="11" t="str">
        <f>+IF(VLOOKUP(B188,'[1]TERMELŐ_11.30.'!A:U,21,FALSE)="igen","Technológia módosítás",IF(VLOOKUP(B188,'[1]TERMELŐ_11.30.'!A:U,20,FALSE)&lt;&gt;"nem","Ismétlő","Új igény"))</f>
        <v>Új igény</v>
      </c>
      <c r="L188" s="12">
        <f>+_xlfn.MAXIFS('[1]TERMELŐ_11.30.'!$P:$P,'[1]TERMELŐ_11.30.'!$A:$A,[1]publikáció!$B188)</f>
        <v>49.95</v>
      </c>
      <c r="M188" s="12">
        <f>+_xlfn.MAXIFS('[1]TERMELŐ_11.30.'!$Q:$Q,'[1]TERMELŐ_11.30.'!$A:$A,[1]publikáció!$B188)</f>
        <v>0.1</v>
      </c>
      <c r="N188" s="10" t="str">
        <f>+IF(VLOOKUP(B188,'[1]TERMELŐ_11.30.'!A:G,7,FALSE)="","",VLOOKUP(B188,'[1]TERMELŐ_11.30.'!A:G,7,FALSE))</f>
        <v>Bogács</v>
      </c>
      <c r="O188" s="10">
        <f>+VLOOKUP(B188,'[1]TERMELŐ_11.30.'!A:I,9,FALSE)</f>
        <v>132</v>
      </c>
      <c r="P188" s="10" t="str">
        <f>+IF(OR(VLOOKUP(B188,'[1]TERMELŐ_11.30.'!A:D,4,FALSE)="elutasított",(VLOOKUP(B188,'[1]TERMELŐ_11.30.'!A:D,4,FALSE)="kiesett")),"igen","nem")</f>
        <v>igen</v>
      </c>
      <c r="Q188" s="10" t="str">
        <f>+_xlfn.IFNA(VLOOKUP(IF(VLOOKUP(B188,'[1]TERMELŐ_11.30.'!A:BQ,69,FALSE)="","",VLOOKUP(B188,'[1]TERMELŐ_11.30.'!A:BQ,69,FALSE)),'[1]publikáció segéd tábla'!$D$1:$E$16,2,FALSE),"")</f>
        <v>54/2024 kormány rendelet</v>
      </c>
      <c r="R188" s="10" t="str">
        <f>IF(VLOOKUP(B188,'[1]TERMELŐ_11.30.'!A:AT,46,FALSE)="","",VLOOKUP(B188,'[1]TERMELŐ_11.30.'!A:AT,46,FALSE))</f>
        <v/>
      </c>
      <c r="S188" s="10"/>
      <c r="T188" s="13">
        <f>+VLOOKUP(B188,'[1]TERMELŐ_11.30.'!$A:$AR,37,FALSE)</f>
        <v>0</v>
      </c>
      <c r="U188" s="13">
        <f>+VLOOKUP(B188,'[1]TERMELŐ_11.30.'!$A:$AR,38,FALSE)+VLOOKUP(B188,'[1]TERMELŐ_11.30.'!$A:$AR,39,FALSE)+VLOOKUP(B188,'[1]TERMELŐ_11.30.'!$A:$AR,40,FALSE)+VLOOKUP(B188,'[1]TERMELŐ_11.30.'!$A:$AR,41,FALSE)+VLOOKUP(B188,'[1]TERMELŐ_11.30.'!$A:$AR,42,FALSE)+VLOOKUP(B188,'[1]TERMELŐ_11.30.'!$A:$AR,43,FALSE)+VLOOKUP(B188,'[1]TERMELŐ_11.30.'!$A:$AR,44,FALSE)</f>
        <v>0</v>
      </c>
      <c r="V188" s="14" t="str">
        <f>+IF(VLOOKUP(B188,'[1]TERMELŐ_11.30.'!A:AS,45,FALSE)="","",VLOOKUP(B188,'[1]TERMELŐ_11.30.'!A:AS,45,FALSE))</f>
        <v/>
      </c>
      <c r="W188" s="14" t="str">
        <f>IF(VLOOKUP(B188,'[1]TERMELŐ_11.30.'!A:AJ,36,FALSE)="","",VLOOKUP(B188,'[1]TERMELŐ_11.30.'!A:AJ,36,FALSE))</f>
        <v/>
      </c>
      <c r="X188" s="10"/>
      <c r="Y188" s="13">
        <f>+VLOOKUP(B188,'[1]TERMELŐ_11.30.'!$A:$BH,53,FALSE)</f>
        <v>0</v>
      </c>
      <c r="Z188" s="13">
        <f>+VLOOKUP(B188,'[1]TERMELŐ_11.30.'!$A:$BH,54,FALSE)+VLOOKUP(B188,'[1]TERMELŐ_11.30.'!$A:$BH,55,FALSE)+VLOOKUP(B188,'[1]TERMELŐ_11.30.'!$A:$BH,56,FALSE)+VLOOKUP(B188,'[1]TERMELŐ_11.30.'!$A:$BH,57,FALSE)+VLOOKUP(B188,'[1]TERMELŐ_11.30.'!$A:$BH,58,FALSE)+VLOOKUP(B188,'[1]TERMELŐ_11.30.'!$A:$BH,59,FALSE)+VLOOKUP(B188,'[1]TERMELŐ_11.30.'!$A:$BH,60,FALSE)</f>
        <v>0</v>
      </c>
      <c r="AA188" s="14" t="str">
        <f>IF(VLOOKUP(B188,'[1]TERMELŐ_11.30.'!A:AZ,51,FALSE)="","",VLOOKUP(B188,'[1]TERMELŐ_11.30.'!A:AZ,51,FALSE))</f>
        <v/>
      </c>
      <c r="AB188" s="14" t="str">
        <f>IF(VLOOKUP(B188,'[1]TERMELŐ_11.30.'!A:AZ,52,FALSE)="","",VLOOKUP(B188,'[1]TERMELŐ_11.30.'!A:AZ,52,FALSE))</f>
        <v/>
      </c>
    </row>
    <row r="189" spans="1:28" x14ac:dyDescent="0.3">
      <c r="A189" s="10" t="str">
        <f>VLOOKUP(VLOOKUP(B189,'[1]TERMELŐ_11.30.'!A:F,6,FALSE),'[1]publikáció segéd tábla'!$A$1:$B$7,2,FALSE)</f>
        <v>MVM Émász Áramhálózati Kft. </v>
      </c>
      <c r="B189" s="10" t="s">
        <v>155</v>
      </c>
      <c r="C189" s="11">
        <f>+SUMIFS('[1]TERMELŐ_11.30.'!$H:$H,'[1]TERMELŐ_11.30.'!$A:$A,[1]publikáció!$B189,'[1]TERMELŐ_11.30.'!$L:$L,[1]publikáció!C$4)</f>
        <v>21.6</v>
      </c>
      <c r="D189" s="11">
        <f>+SUMIFS('[1]TERMELŐ_11.30.'!$H:$H,'[1]TERMELŐ_11.30.'!$A:$A,[1]publikáció!$B189,'[1]TERMELŐ_11.30.'!$L:$L,[1]publikáció!D$4)</f>
        <v>0</v>
      </c>
      <c r="E189" s="11">
        <f>+SUMIFS('[1]TERMELŐ_11.30.'!$H:$H,'[1]TERMELŐ_11.30.'!$A:$A,[1]publikáció!$B189,'[1]TERMELŐ_11.30.'!$L:$L,[1]publikáció!E$4)</f>
        <v>0</v>
      </c>
      <c r="F189" s="11">
        <f>+SUMIFS('[1]TERMELŐ_11.30.'!$H:$H,'[1]TERMELŐ_11.30.'!$A:$A,[1]publikáció!$B189,'[1]TERMELŐ_11.30.'!$L:$L,[1]publikáció!F$4)</f>
        <v>0</v>
      </c>
      <c r="G189" s="11">
        <f>+SUMIFS('[1]TERMELŐ_11.30.'!$H:$H,'[1]TERMELŐ_11.30.'!$A:$A,[1]publikáció!$B189,'[1]TERMELŐ_11.30.'!$L:$L,[1]publikáció!G$4)</f>
        <v>0</v>
      </c>
      <c r="H189" s="11">
        <f>+SUMIFS('[1]TERMELŐ_11.30.'!$H:$H,'[1]TERMELŐ_11.30.'!$A:$A,[1]publikáció!$B189,'[1]TERMELŐ_11.30.'!$L:$L,[1]publikáció!H$4)</f>
        <v>0</v>
      </c>
      <c r="I189" s="11">
        <f>+SUMIFS('[1]TERMELŐ_11.30.'!$H:$H,'[1]TERMELŐ_11.30.'!$A:$A,[1]publikáció!$B189,'[1]TERMELŐ_11.30.'!$L:$L,[1]publikáció!I$4)</f>
        <v>0</v>
      </c>
      <c r="J189" s="11">
        <f>+SUMIFS('[1]TERMELŐ_11.30.'!$H:$H,'[1]TERMELŐ_11.30.'!$A:$A,[1]publikáció!$B189,'[1]TERMELŐ_11.30.'!$L:$L,[1]publikáció!J$4)</f>
        <v>0</v>
      </c>
      <c r="K189" s="11" t="str">
        <f>+IF(VLOOKUP(B189,'[1]TERMELŐ_11.30.'!A:U,21,FALSE)="igen","Technológia módosítás",IF(VLOOKUP(B189,'[1]TERMELŐ_11.30.'!A:U,20,FALSE)&lt;&gt;"nem","Ismétlő","Új igény"))</f>
        <v>Új igény</v>
      </c>
      <c r="L189" s="12">
        <f>+_xlfn.MAXIFS('[1]TERMELŐ_11.30.'!$P:$P,'[1]TERMELŐ_11.30.'!$A:$A,[1]publikáció!$B189)</f>
        <v>21.6</v>
      </c>
      <c r="M189" s="12">
        <f>+_xlfn.MAXIFS('[1]TERMELŐ_11.30.'!$Q:$Q,'[1]TERMELŐ_11.30.'!$A:$A,[1]publikáció!$B189)</f>
        <v>0.1</v>
      </c>
      <c r="N189" s="10" t="str">
        <f>+IF(VLOOKUP(B189,'[1]TERMELŐ_11.30.'!A:G,7,FALSE)="","",VLOOKUP(B189,'[1]TERMELŐ_11.30.'!A:G,7,FALSE))</f>
        <v>Bogács</v>
      </c>
      <c r="O189" s="10">
        <f>+VLOOKUP(B189,'[1]TERMELŐ_11.30.'!A:I,9,FALSE)</f>
        <v>132</v>
      </c>
      <c r="P189" s="10" t="str">
        <f>+IF(OR(VLOOKUP(B189,'[1]TERMELŐ_11.30.'!A:D,4,FALSE)="elutasított",(VLOOKUP(B189,'[1]TERMELŐ_11.30.'!A:D,4,FALSE)="kiesett")),"igen","nem")</f>
        <v>igen</v>
      </c>
      <c r="Q189" s="10" t="str">
        <f>+_xlfn.IFNA(VLOOKUP(IF(VLOOKUP(B189,'[1]TERMELŐ_11.30.'!A:BQ,69,FALSE)="","",VLOOKUP(B189,'[1]TERMELŐ_11.30.'!A:BQ,69,FALSE)),'[1]publikáció segéd tábla'!$D$1:$E$16,2,FALSE),"")</f>
        <v>54/2024 kormány rendelet</v>
      </c>
      <c r="R189" s="10" t="str">
        <f>IF(VLOOKUP(B189,'[1]TERMELŐ_11.30.'!A:AT,46,FALSE)="","",VLOOKUP(B189,'[1]TERMELŐ_11.30.'!A:AT,46,FALSE))</f>
        <v/>
      </c>
      <c r="S189" s="10"/>
      <c r="T189" s="13">
        <f>+VLOOKUP(B189,'[1]TERMELŐ_11.30.'!$A:$AR,37,FALSE)</f>
        <v>0</v>
      </c>
      <c r="U189" s="13">
        <f>+VLOOKUP(B189,'[1]TERMELŐ_11.30.'!$A:$AR,38,FALSE)+VLOOKUP(B189,'[1]TERMELŐ_11.30.'!$A:$AR,39,FALSE)+VLOOKUP(B189,'[1]TERMELŐ_11.30.'!$A:$AR,40,FALSE)+VLOOKUP(B189,'[1]TERMELŐ_11.30.'!$A:$AR,41,FALSE)+VLOOKUP(B189,'[1]TERMELŐ_11.30.'!$A:$AR,42,FALSE)+VLOOKUP(B189,'[1]TERMELŐ_11.30.'!$A:$AR,43,FALSE)+VLOOKUP(B189,'[1]TERMELŐ_11.30.'!$A:$AR,44,FALSE)</f>
        <v>0</v>
      </c>
      <c r="V189" s="14" t="str">
        <f>+IF(VLOOKUP(B189,'[1]TERMELŐ_11.30.'!A:AS,45,FALSE)="","",VLOOKUP(B189,'[1]TERMELŐ_11.30.'!A:AS,45,FALSE))</f>
        <v/>
      </c>
      <c r="W189" s="14" t="str">
        <f>IF(VLOOKUP(B189,'[1]TERMELŐ_11.30.'!A:AJ,36,FALSE)="","",VLOOKUP(B189,'[1]TERMELŐ_11.30.'!A:AJ,36,FALSE))</f>
        <v/>
      </c>
      <c r="X189" s="10"/>
      <c r="Y189" s="13">
        <f>+VLOOKUP(B189,'[1]TERMELŐ_11.30.'!$A:$BH,53,FALSE)</f>
        <v>0</v>
      </c>
      <c r="Z189" s="13">
        <f>+VLOOKUP(B189,'[1]TERMELŐ_11.30.'!$A:$BH,54,FALSE)+VLOOKUP(B189,'[1]TERMELŐ_11.30.'!$A:$BH,55,FALSE)+VLOOKUP(B189,'[1]TERMELŐ_11.30.'!$A:$BH,56,FALSE)+VLOOKUP(B189,'[1]TERMELŐ_11.30.'!$A:$BH,57,FALSE)+VLOOKUP(B189,'[1]TERMELŐ_11.30.'!$A:$BH,58,FALSE)+VLOOKUP(B189,'[1]TERMELŐ_11.30.'!$A:$BH,59,FALSE)+VLOOKUP(B189,'[1]TERMELŐ_11.30.'!$A:$BH,60,FALSE)</f>
        <v>0</v>
      </c>
      <c r="AA189" s="14" t="str">
        <f>IF(VLOOKUP(B189,'[1]TERMELŐ_11.30.'!A:AZ,51,FALSE)="","",VLOOKUP(B189,'[1]TERMELŐ_11.30.'!A:AZ,51,FALSE))</f>
        <v/>
      </c>
      <c r="AB189" s="14" t="str">
        <f>IF(VLOOKUP(B189,'[1]TERMELŐ_11.30.'!A:AZ,52,FALSE)="","",VLOOKUP(B189,'[1]TERMELŐ_11.30.'!A:AZ,52,FALSE))</f>
        <v/>
      </c>
    </row>
    <row r="190" spans="1:28" x14ac:dyDescent="0.3">
      <c r="A190" s="10" t="str">
        <f>VLOOKUP(VLOOKUP(B190,'[1]TERMELŐ_11.30.'!A:F,6,FALSE),'[1]publikáció segéd tábla'!$A$1:$B$7,2,FALSE)</f>
        <v>MVM Émász Áramhálózati Kft. </v>
      </c>
      <c r="B190" s="10" t="s">
        <v>156</v>
      </c>
      <c r="C190" s="11">
        <f>+SUMIFS('[1]TERMELŐ_11.30.'!$H:$H,'[1]TERMELŐ_11.30.'!$A:$A,[1]publikáció!$B190,'[1]TERMELŐ_11.30.'!$L:$L,[1]publikáció!C$4)</f>
        <v>15.5</v>
      </c>
      <c r="D190" s="11">
        <f>+SUMIFS('[1]TERMELŐ_11.30.'!$H:$H,'[1]TERMELŐ_11.30.'!$A:$A,[1]publikáció!$B190,'[1]TERMELŐ_11.30.'!$L:$L,[1]publikáció!D$4)</f>
        <v>0</v>
      </c>
      <c r="E190" s="11">
        <f>+SUMIFS('[1]TERMELŐ_11.30.'!$H:$H,'[1]TERMELŐ_11.30.'!$A:$A,[1]publikáció!$B190,'[1]TERMELŐ_11.30.'!$L:$L,[1]publikáció!E$4)</f>
        <v>0</v>
      </c>
      <c r="F190" s="11">
        <f>+SUMIFS('[1]TERMELŐ_11.30.'!$H:$H,'[1]TERMELŐ_11.30.'!$A:$A,[1]publikáció!$B190,'[1]TERMELŐ_11.30.'!$L:$L,[1]publikáció!F$4)</f>
        <v>0</v>
      </c>
      <c r="G190" s="11">
        <f>+SUMIFS('[1]TERMELŐ_11.30.'!$H:$H,'[1]TERMELŐ_11.30.'!$A:$A,[1]publikáció!$B190,'[1]TERMELŐ_11.30.'!$L:$L,[1]publikáció!G$4)</f>
        <v>0</v>
      </c>
      <c r="H190" s="11">
        <f>+SUMIFS('[1]TERMELŐ_11.30.'!$H:$H,'[1]TERMELŐ_11.30.'!$A:$A,[1]publikáció!$B190,'[1]TERMELŐ_11.30.'!$L:$L,[1]publikáció!H$4)</f>
        <v>0</v>
      </c>
      <c r="I190" s="11">
        <f>+SUMIFS('[1]TERMELŐ_11.30.'!$H:$H,'[1]TERMELŐ_11.30.'!$A:$A,[1]publikáció!$B190,'[1]TERMELŐ_11.30.'!$L:$L,[1]publikáció!I$4)</f>
        <v>0</v>
      </c>
      <c r="J190" s="11">
        <f>+SUMIFS('[1]TERMELŐ_11.30.'!$H:$H,'[1]TERMELŐ_11.30.'!$A:$A,[1]publikáció!$B190,'[1]TERMELŐ_11.30.'!$L:$L,[1]publikáció!J$4)</f>
        <v>0</v>
      </c>
      <c r="K190" s="11" t="str">
        <f>+IF(VLOOKUP(B190,'[1]TERMELŐ_11.30.'!A:U,21,FALSE)="igen","Technológia módosítás",IF(VLOOKUP(B190,'[1]TERMELŐ_11.30.'!A:U,20,FALSE)&lt;&gt;"nem","Ismétlő","Új igény"))</f>
        <v>Új igény</v>
      </c>
      <c r="L190" s="12">
        <f>+_xlfn.MAXIFS('[1]TERMELŐ_11.30.'!$P:$P,'[1]TERMELŐ_11.30.'!$A:$A,[1]publikáció!$B190)</f>
        <v>15.5</v>
      </c>
      <c r="M190" s="12">
        <f>+_xlfn.MAXIFS('[1]TERMELŐ_11.30.'!$Q:$Q,'[1]TERMELŐ_11.30.'!$A:$A,[1]publikáció!$B190)</f>
        <v>0.06</v>
      </c>
      <c r="N190" s="10" t="str">
        <f>+IF(VLOOKUP(B190,'[1]TERMELŐ_11.30.'!A:G,7,FALSE)="","",VLOOKUP(B190,'[1]TERMELŐ_11.30.'!A:G,7,FALSE))</f>
        <v>Nyékládháza</v>
      </c>
      <c r="O190" s="10">
        <f>+VLOOKUP(B190,'[1]TERMELŐ_11.30.'!A:I,9,FALSE)</f>
        <v>132</v>
      </c>
      <c r="P190" s="10" t="str">
        <f>+IF(OR(VLOOKUP(B190,'[1]TERMELŐ_11.30.'!A:D,4,FALSE)="elutasított",(VLOOKUP(B190,'[1]TERMELŐ_11.30.'!A:D,4,FALSE)="kiesett")),"igen","nem")</f>
        <v>igen</v>
      </c>
      <c r="Q190" s="10" t="str">
        <f>+_xlfn.IFNA(VLOOKUP(IF(VLOOKUP(B190,'[1]TERMELŐ_11.30.'!A:BQ,69,FALSE)="","",VLOOKUP(B190,'[1]TERMELŐ_11.30.'!A:BQ,69,FALSE)),'[1]publikáció segéd tábla'!$D$1:$E$16,2,FALSE),"")</f>
        <v>54/2024 kormány rendelet</v>
      </c>
      <c r="R190" s="10" t="str">
        <f>IF(VLOOKUP(B190,'[1]TERMELŐ_11.30.'!A:AT,46,FALSE)="","",VLOOKUP(B190,'[1]TERMELŐ_11.30.'!A:AT,46,FALSE))</f>
        <v/>
      </c>
      <c r="S190" s="10"/>
      <c r="T190" s="13">
        <f>+VLOOKUP(B190,'[1]TERMELŐ_11.30.'!$A:$AR,37,FALSE)</f>
        <v>0</v>
      </c>
      <c r="U190" s="13">
        <f>+VLOOKUP(B190,'[1]TERMELŐ_11.30.'!$A:$AR,38,FALSE)+VLOOKUP(B190,'[1]TERMELŐ_11.30.'!$A:$AR,39,FALSE)+VLOOKUP(B190,'[1]TERMELŐ_11.30.'!$A:$AR,40,FALSE)+VLOOKUP(B190,'[1]TERMELŐ_11.30.'!$A:$AR,41,FALSE)+VLOOKUP(B190,'[1]TERMELŐ_11.30.'!$A:$AR,42,FALSE)+VLOOKUP(B190,'[1]TERMELŐ_11.30.'!$A:$AR,43,FALSE)+VLOOKUP(B190,'[1]TERMELŐ_11.30.'!$A:$AR,44,FALSE)</f>
        <v>0</v>
      </c>
      <c r="V190" s="14" t="str">
        <f>+IF(VLOOKUP(B190,'[1]TERMELŐ_11.30.'!A:AS,45,FALSE)="","",VLOOKUP(B190,'[1]TERMELŐ_11.30.'!A:AS,45,FALSE))</f>
        <v/>
      </c>
      <c r="W190" s="14" t="str">
        <f>IF(VLOOKUP(B190,'[1]TERMELŐ_11.30.'!A:AJ,36,FALSE)="","",VLOOKUP(B190,'[1]TERMELŐ_11.30.'!A:AJ,36,FALSE))</f>
        <v/>
      </c>
      <c r="X190" s="10"/>
      <c r="Y190" s="13">
        <f>+VLOOKUP(B190,'[1]TERMELŐ_11.30.'!$A:$BH,53,FALSE)</f>
        <v>0</v>
      </c>
      <c r="Z190" s="13">
        <f>+VLOOKUP(B190,'[1]TERMELŐ_11.30.'!$A:$BH,54,FALSE)+VLOOKUP(B190,'[1]TERMELŐ_11.30.'!$A:$BH,55,FALSE)+VLOOKUP(B190,'[1]TERMELŐ_11.30.'!$A:$BH,56,FALSE)+VLOOKUP(B190,'[1]TERMELŐ_11.30.'!$A:$BH,57,FALSE)+VLOOKUP(B190,'[1]TERMELŐ_11.30.'!$A:$BH,58,FALSE)+VLOOKUP(B190,'[1]TERMELŐ_11.30.'!$A:$BH,59,FALSE)+VLOOKUP(B190,'[1]TERMELŐ_11.30.'!$A:$BH,60,FALSE)</f>
        <v>0</v>
      </c>
      <c r="AA190" s="14" t="str">
        <f>IF(VLOOKUP(B190,'[1]TERMELŐ_11.30.'!A:AZ,51,FALSE)="","",VLOOKUP(B190,'[1]TERMELŐ_11.30.'!A:AZ,51,FALSE))</f>
        <v/>
      </c>
      <c r="AB190" s="14" t="str">
        <f>IF(VLOOKUP(B190,'[1]TERMELŐ_11.30.'!A:AZ,52,FALSE)="","",VLOOKUP(B190,'[1]TERMELŐ_11.30.'!A:AZ,52,FALSE))</f>
        <v/>
      </c>
    </row>
    <row r="191" spans="1:28" x14ac:dyDescent="0.3">
      <c r="A191" s="10" t="str">
        <f>VLOOKUP(VLOOKUP(B191,'[1]TERMELŐ_11.30.'!A:F,6,FALSE),'[1]publikáció segéd tábla'!$A$1:$B$7,2,FALSE)</f>
        <v>MVM Émász Áramhálózati Kft. </v>
      </c>
      <c r="B191" s="10" t="s">
        <v>157</v>
      </c>
      <c r="C191" s="11">
        <f>+SUMIFS('[1]TERMELŐ_11.30.'!$H:$H,'[1]TERMELŐ_11.30.'!$A:$A,[1]publikáció!$B191,'[1]TERMELŐ_11.30.'!$L:$L,[1]publikáció!C$4)</f>
        <v>45.2</v>
      </c>
      <c r="D191" s="11">
        <f>+SUMIFS('[1]TERMELŐ_11.30.'!$H:$H,'[1]TERMELŐ_11.30.'!$A:$A,[1]publikáció!$B191,'[1]TERMELŐ_11.30.'!$L:$L,[1]publikáció!D$4)</f>
        <v>0</v>
      </c>
      <c r="E191" s="11">
        <f>+SUMIFS('[1]TERMELŐ_11.30.'!$H:$H,'[1]TERMELŐ_11.30.'!$A:$A,[1]publikáció!$B191,'[1]TERMELŐ_11.30.'!$L:$L,[1]publikáció!E$4)</f>
        <v>0</v>
      </c>
      <c r="F191" s="11">
        <f>+SUMIFS('[1]TERMELŐ_11.30.'!$H:$H,'[1]TERMELŐ_11.30.'!$A:$A,[1]publikáció!$B191,'[1]TERMELŐ_11.30.'!$L:$L,[1]publikáció!F$4)</f>
        <v>0</v>
      </c>
      <c r="G191" s="11">
        <f>+SUMIFS('[1]TERMELŐ_11.30.'!$H:$H,'[1]TERMELŐ_11.30.'!$A:$A,[1]publikáció!$B191,'[1]TERMELŐ_11.30.'!$L:$L,[1]publikáció!G$4)</f>
        <v>0</v>
      </c>
      <c r="H191" s="11">
        <f>+SUMIFS('[1]TERMELŐ_11.30.'!$H:$H,'[1]TERMELŐ_11.30.'!$A:$A,[1]publikáció!$B191,'[1]TERMELŐ_11.30.'!$L:$L,[1]publikáció!H$4)</f>
        <v>0</v>
      </c>
      <c r="I191" s="11">
        <f>+SUMIFS('[1]TERMELŐ_11.30.'!$H:$H,'[1]TERMELŐ_11.30.'!$A:$A,[1]publikáció!$B191,'[1]TERMELŐ_11.30.'!$L:$L,[1]publikáció!I$4)</f>
        <v>0</v>
      </c>
      <c r="J191" s="11">
        <f>+SUMIFS('[1]TERMELŐ_11.30.'!$H:$H,'[1]TERMELŐ_11.30.'!$A:$A,[1]publikáció!$B191,'[1]TERMELŐ_11.30.'!$L:$L,[1]publikáció!J$4)</f>
        <v>0</v>
      </c>
      <c r="K191" s="11" t="str">
        <f>+IF(VLOOKUP(B191,'[1]TERMELŐ_11.30.'!A:U,21,FALSE)="igen","Technológia módosítás",IF(VLOOKUP(B191,'[1]TERMELŐ_11.30.'!A:U,20,FALSE)&lt;&gt;"nem","Ismétlő","Új igény"))</f>
        <v>Új igény</v>
      </c>
      <c r="L191" s="12">
        <f>+_xlfn.MAXIFS('[1]TERMELŐ_11.30.'!$P:$P,'[1]TERMELŐ_11.30.'!$A:$A,[1]publikáció!$B191)</f>
        <v>45.2</v>
      </c>
      <c r="M191" s="12">
        <f>+_xlfn.MAXIFS('[1]TERMELŐ_11.30.'!$Q:$Q,'[1]TERMELŐ_11.30.'!$A:$A,[1]publikáció!$B191)</f>
        <v>0.1</v>
      </c>
      <c r="N191" s="10" t="str">
        <f>+IF(VLOOKUP(B191,'[1]TERMELŐ_11.30.'!A:G,7,FALSE)="","",VLOOKUP(B191,'[1]TERMELŐ_11.30.'!A:G,7,FALSE))</f>
        <v>Csenyéte</v>
      </c>
      <c r="O191" s="10">
        <f>+VLOOKUP(B191,'[1]TERMELŐ_11.30.'!A:I,9,FALSE)</f>
        <v>132</v>
      </c>
      <c r="P191" s="10" t="str">
        <f>+IF(OR(VLOOKUP(B191,'[1]TERMELŐ_11.30.'!A:D,4,FALSE)="elutasított",(VLOOKUP(B191,'[1]TERMELŐ_11.30.'!A:D,4,FALSE)="kiesett")),"igen","nem")</f>
        <v>igen</v>
      </c>
      <c r="Q191" s="10" t="str">
        <f>+_xlfn.IFNA(VLOOKUP(IF(VLOOKUP(B191,'[1]TERMELŐ_11.30.'!A:BQ,69,FALSE)="","",VLOOKUP(B191,'[1]TERMELŐ_11.30.'!A:BQ,69,FALSE)),'[1]publikáció segéd tábla'!$D$1:$E$16,2,FALSE),"")</f>
        <v>54/2024 kormány rendelet</v>
      </c>
      <c r="R191" s="10" t="str">
        <f>IF(VLOOKUP(B191,'[1]TERMELŐ_11.30.'!A:AT,46,FALSE)="","",VLOOKUP(B191,'[1]TERMELŐ_11.30.'!A:AT,46,FALSE))</f>
        <v/>
      </c>
      <c r="S191" s="10"/>
      <c r="T191" s="13">
        <f>+VLOOKUP(B191,'[1]TERMELŐ_11.30.'!$A:$AR,37,FALSE)</f>
        <v>0</v>
      </c>
      <c r="U191" s="13">
        <f>+VLOOKUP(B191,'[1]TERMELŐ_11.30.'!$A:$AR,38,FALSE)+VLOOKUP(B191,'[1]TERMELŐ_11.30.'!$A:$AR,39,FALSE)+VLOOKUP(B191,'[1]TERMELŐ_11.30.'!$A:$AR,40,FALSE)+VLOOKUP(B191,'[1]TERMELŐ_11.30.'!$A:$AR,41,FALSE)+VLOOKUP(B191,'[1]TERMELŐ_11.30.'!$A:$AR,42,FALSE)+VLOOKUP(B191,'[1]TERMELŐ_11.30.'!$A:$AR,43,FALSE)+VLOOKUP(B191,'[1]TERMELŐ_11.30.'!$A:$AR,44,FALSE)</f>
        <v>0</v>
      </c>
      <c r="V191" s="14" t="str">
        <f>+IF(VLOOKUP(B191,'[1]TERMELŐ_11.30.'!A:AS,45,FALSE)="","",VLOOKUP(B191,'[1]TERMELŐ_11.30.'!A:AS,45,FALSE))</f>
        <v/>
      </c>
      <c r="W191" s="14" t="str">
        <f>IF(VLOOKUP(B191,'[1]TERMELŐ_11.30.'!A:AJ,36,FALSE)="","",VLOOKUP(B191,'[1]TERMELŐ_11.30.'!A:AJ,36,FALSE))</f>
        <v/>
      </c>
      <c r="X191" s="10"/>
      <c r="Y191" s="13">
        <f>+VLOOKUP(B191,'[1]TERMELŐ_11.30.'!$A:$BH,53,FALSE)</f>
        <v>0</v>
      </c>
      <c r="Z191" s="13">
        <f>+VLOOKUP(B191,'[1]TERMELŐ_11.30.'!$A:$BH,54,FALSE)+VLOOKUP(B191,'[1]TERMELŐ_11.30.'!$A:$BH,55,FALSE)+VLOOKUP(B191,'[1]TERMELŐ_11.30.'!$A:$BH,56,FALSE)+VLOOKUP(B191,'[1]TERMELŐ_11.30.'!$A:$BH,57,FALSE)+VLOOKUP(B191,'[1]TERMELŐ_11.30.'!$A:$BH,58,FALSE)+VLOOKUP(B191,'[1]TERMELŐ_11.30.'!$A:$BH,59,FALSE)+VLOOKUP(B191,'[1]TERMELŐ_11.30.'!$A:$BH,60,FALSE)</f>
        <v>0</v>
      </c>
      <c r="AA191" s="14" t="str">
        <f>IF(VLOOKUP(B191,'[1]TERMELŐ_11.30.'!A:AZ,51,FALSE)="","",VLOOKUP(B191,'[1]TERMELŐ_11.30.'!A:AZ,51,FALSE))</f>
        <v/>
      </c>
      <c r="AB191" s="14" t="str">
        <f>IF(VLOOKUP(B191,'[1]TERMELŐ_11.30.'!A:AZ,52,FALSE)="","",VLOOKUP(B191,'[1]TERMELŐ_11.30.'!A:AZ,52,FALSE))</f>
        <v/>
      </c>
    </row>
    <row r="192" spans="1:28" x14ac:dyDescent="0.3">
      <c r="A192" s="10" t="str">
        <f>VLOOKUP(VLOOKUP(B192,'[1]TERMELŐ_11.30.'!A:F,6,FALSE),'[1]publikáció segéd tábla'!$A$1:$B$7,2,FALSE)</f>
        <v>MVM Émász Áramhálózati Kft. </v>
      </c>
      <c r="B192" s="10" t="s">
        <v>158</v>
      </c>
      <c r="C192" s="11">
        <f>+SUMIFS('[1]TERMELŐ_11.30.'!$H:$H,'[1]TERMELŐ_11.30.'!$A:$A,[1]publikáció!$B192,'[1]TERMELŐ_11.30.'!$L:$L,[1]publikáció!C$4)</f>
        <v>30.2</v>
      </c>
      <c r="D192" s="11">
        <f>+SUMIFS('[1]TERMELŐ_11.30.'!$H:$H,'[1]TERMELŐ_11.30.'!$A:$A,[1]publikáció!$B192,'[1]TERMELŐ_11.30.'!$L:$L,[1]publikáció!D$4)</f>
        <v>0</v>
      </c>
      <c r="E192" s="11">
        <f>+SUMIFS('[1]TERMELŐ_11.30.'!$H:$H,'[1]TERMELŐ_11.30.'!$A:$A,[1]publikáció!$B192,'[1]TERMELŐ_11.30.'!$L:$L,[1]publikáció!E$4)</f>
        <v>0</v>
      </c>
      <c r="F192" s="11">
        <f>+SUMIFS('[1]TERMELŐ_11.30.'!$H:$H,'[1]TERMELŐ_11.30.'!$A:$A,[1]publikáció!$B192,'[1]TERMELŐ_11.30.'!$L:$L,[1]publikáció!F$4)</f>
        <v>0</v>
      </c>
      <c r="G192" s="11">
        <f>+SUMIFS('[1]TERMELŐ_11.30.'!$H:$H,'[1]TERMELŐ_11.30.'!$A:$A,[1]publikáció!$B192,'[1]TERMELŐ_11.30.'!$L:$L,[1]publikáció!G$4)</f>
        <v>0</v>
      </c>
      <c r="H192" s="11">
        <f>+SUMIFS('[1]TERMELŐ_11.30.'!$H:$H,'[1]TERMELŐ_11.30.'!$A:$A,[1]publikáció!$B192,'[1]TERMELŐ_11.30.'!$L:$L,[1]publikáció!H$4)</f>
        <v>0</v>
      </c>
      <c r="I192" s="11">
        <f>+SUMIFS('[1]TERMELŐ_11.30.'!$H:$H,'[1]TERMELŐ_11.30.'!$A:$A,[1]publikáció!$B192,'[1]TERMELŐ_11.30.'!$L:$L,[1]publikáció!I$4)</f>
        <v>0</v>
      </c>
      <c r="J192" s="11">
        <f>+SUMIFS('[1]TERMELŐ_11.30.'!$H:$H,'[1]TERMELŐ_11.30.'!$A:$A,[1]publikáció!$B192,'[1]TERMELŐ_11.30.'!$L:$L,[1]publikáció!J$4)</f>
        <v>0</v>
      </c>
      <c r="K192" s="11" t="str">
        <f>+IF(VLOOKUP(B192,'[1]TERMELŐ_11.30.'!A:U,21,FALSE)="igen","Technológia módosítás",IF(VLOOKUP(B192,'[1]TERMELŐ_11.30.'!A:U,20,FALSE)&lt;&gt;"nem","Ismétlő","Új igény"))</f>
        <v>Új igény</v>
      </c>
      <c r="L192" s="12">
        <f>+_xlfn.MAXIFS('[1]TERMELŐ_11.30.'!$P:$P,'[1]TERMELŐ_11.30.'!$A:$A,[1]publikáció!$B192)</f>
        <v>30.2</v>
      </c>
      <c r="M192" s="12">
        <f>+_xlfn.MAXIFS('[1]TERMELŐ_11.30.'!$Q:$Q,'[1]TERMELŐ_11.30.'!$A:$A,[1]publikáció!$B192)</f>
        <v>0.1</v>
      </c>
      <c r="N192" s="10" t="str">
        <f>+IF(VLOOKUP(B192,'[1]TERMELŐ_11.30.'!A:G,7,FALSE)="","",VLOOKUP(B192,'[1]TERMELŐ_11.30.'!A:G,7,FALSE))</f>
        <v>Csenyéte</v>
      </c>
      <c r="O192" s="10">
        <f>+VLOOKUP(B192,'[1]TERMELŐ_11.30.'!A:I,9,FALSE)</f>
        <v>132</v>
      </c>
      <c r="P192" s="10" t="str">
        <f>+IF(OR(VLOOKUP(B192,'[1]TERMELŐ_11.30.'!A:D,4,FALSE)="elutasított",(VLOOKUP(B192,'[1]TERMELŐ_11.30.'!A:D,4,FALSE)="kiesett")),"igen","nem")</f>
        <v>igen</v>
      </c>
      <c r="Q192" s="10" t="str">
        <f>+_xlfn.IFNA(VLOOKUP(IF(VLOOKUP(B192,'[1]TERMELŐ_11.30.'!A:BQ,69,FALSE)="","",VLOOKUP(B192,'[1]TERMELŐ_11.30.'!A:BQ,69,FALSE)),'[1]publikáció segéd tábla'!$D$1:$E$16,2,FALSE),"")</f>
        <v>54/2024 kormány rendelet</v>
      </c>
      <c r="R192" s="10" t="str">
        <f>IF(VLOOKUP(B192,'[1]TERMELŐ_11.30.'!A:AT,46,FALSE)="","",VLOOKUP(B192,'[1]TERMELŐ_11.30.'!A:AT,46,FALSE))</f>
        <v/>
      </c>
      <c r="S192" s="10"/>
      <c r="T192" s="13">
        <f>+VLOOKUP(B192,'[1]TERMELŐ_11.30.'!$A:$AR,37,FALSE)</f>
        <v>0</v>
      </c>
      <c r="U192" s="13">
        <f>+VLOOKUP(B192,'[1]TERMELŐ_11.30.'!$A:$AR,38,FALSE)+VLOOKUP(B192,'[1]TERMELŐ_11.30.'!$A:$AR,39,FALSE)+VLOOKUP(B192,'[1]TERMELŐ_11.30.'!$A:$AR,40,FALSE)+VLOOKUP(B192,'[1]TERMELŐ_11.30.'!$A:$AR,41,FALSE)+VLOOKUP(B192,'[1]TERMELŐ_11.30.'!$A:$AR,42,FALSE)+VLOOKUP(B192,'[1]TERMELŐ_11.30.'!$A:$AR,43,FALSE)+VLOOKUP(B192,'[1]TERMELŐ_11.30.'!$A:$AR,44,FALSE)</f>
        <v>0</v>
      </c>
      <c r="V192" s="14" t="str">
        <f>+IF(VLOOKUP(B192,'[1]TERMELŐ_11.30.'!A:AS,45,FALSE)="","",VLOOKUP(B192,'[1]TERMELŐ_11.30.'!A:AS,45,FALSE))</f>
        <v/>
      </c>
      <c r="W192" s="14" t="str">
        <f>IF(VLOOKUP(B192,'[1]TERMELŐ_11.30.'!A:AJ,36,FALSE)="","",VLOOKUP(B192,'[1]TERMELŐ_11.30.'!A:AJ,36,FALSE))</f>
        <v/>
      </c>
      <c r="X192" s="10"/>
      <c r="Y192" s="13">
        <f>+VLOOKUP(B192,'[1]TERMELŐ_11.30.'!$A:$BH,53,FALSE)</f>
        <v>0</v>
      </c>
      <c r="Z192" s="13">
        <f>+VLOOKUP(B192,'[1]TERMELŐ_11.30.'!$A:$BH,54,FALSE)+VLOOKUP(B192,'[1]TERMELŐ_11.30.'!$A:$BH,55,FALSE)+VLOOKUP(B192,'[1]TERMELŐ_11.30.'!$A:$BH,56,FALSE)+VLOOKUP(B192,'[1]TERMELŐ_11.30.'!$A:$BH,57,FALSE)+VLOOKUP(B192,'[1]TERMELŐ_11.30.'!$A:$BH,58,FALSE)+VLOOKUP(B192,'[1]TERMELŐ_11.30.'!$A:$BH,59,FALSE)+VLOOKUP(B192,'[1]TERMELŐ_11.30.'!$A:$BH,60,FALSE)</f>
        <v>0</v>
      </c>
      <c r="AA192" s="14" t="str">
        <f>IF(VLOOKUP(B192,'[1]TERMELŐ_11.30.'!A:AZ,51,FALSE)="","",VLOOKUP(B192,'[1]TERMELŐ_11.30.'!A:AZ,51,FALSE))</f>
        <v/>
      </c>
      <c r="AB192" s="14" t="str">
        <f>IF(VLOOKUP(B192,'[1]TERMELŐ_11.30.'!A:AZ,52,FALSE)="","",VLOOKUP(B192,'[1]TERMELŐ_11.30.'!A:AZ,52,FALSE))</f>
        <v/>
      </c>
    </row>
    <row r="193" spans="1:28" x14ac:dyDescent="0.3">
      <c r="A193" s="10" t="str">
        <f>VLOOKUP(VLOOKUP(B193,'[1]TERMELŐ_11.30.'!A:F,6,FALSE),'[1]publikáció segéd tábla'!$A$1:$B$7,2,FALSE)</f>
        <v>MVM Émász Áramhálózati Kft. </v>
      </c>
      <c r="B193" s="10" t="s">
        <v>159</v>
      </c>
      <c r="C193" s="11">
        <f>+SUMIFS('[1]TERMELŐ_11.30.'!$H:$H,'[1]TERMELŐ_11.30.'!$A:$A,[1]publikáció!$B193,'[1]TERMELŐ_11.30.'!$L:$L,[1]publikáció!C$4)</f>
        <v>28.4</v>
      </c>
      <c r="D193" s="11">
        <f>+SUMIFS('[1]TERMELŐ_11.30.'!$H:$H,'[1]TERMELŐ_11.30.'!$A:$A,[1]publikáció!$B193,'[1]TERMELŐ_11.30.'!$L:$L,[1]publikáció!D$4)</f>
        <v>0</v>
      </c>
      <c r="E193" s="11">
        <f>+SUMIFS('[1]TERMELŐ_11.30.'!$H:$H,'[1]TERMELŐ_11.30.'!$A:$A,[1]publikáció!$B193,'[1]TERMELŐ_11.30.'!$L:$L,[1]publikáció!E$4)</f>
        <v>0</v>
      </c>
      <c r="F193" s="11">
        <f>+SUMIFS('[1]TERMELŐ_11.30.'!$H:$H,'[1]TERMELŐ_11.30.'!$A:$A,[1]publikáció!$B193,'[1]TERMELŐ_11.30.'!$L:$L,[1]publikáció!F$4)</f>
        <v>0</v>
      </c>
      <c r="G193" s="11">
        <f>+SUMIFS('[1]TERMELŐ_11.30.'!$H:$H,'[1]TERMELŐ_11.30.'!$A:$A,[1]publikáció!$B193,'[1]TERMELŐ_11.30.'!$L:$L,[1]publikáció!G$4)</f>
        <v>0</v>
      </c>
      <c r="H193" s="11">
        <f>+SUMIFS('[1]TERMELŐ_11.30.'!$H:$H,'[1]TERMELŐ_11.30.'!$A:$A,[1]publikáció!$B193,'[1]TERMELŐ_11.30.'!$L:$L,[1]publikáció!H$4)</f>
        <v>0</v>
      </c>
      <c r="I193" s="11">
        <f>+SUMIFS('[1]TERMELŐ_11.30.'!$H:$H,'[1]TERMELŐ_11.30.'!$A:$A,[1]publikáció!$B193,'[1]TERMELŐ_11.30.'!$L:$L,[1]publikáció!I$4)</f>
        <v>0</v>
      </c>
      <c r="J193" s="11">
        <f>+SUMIFS('[1]TERMELŐ_11.30.'!$H:$H,'[1]TERMELŐ_11.30.'!$A:$A,[1]publikáció!$B193,'[1]TERMELŐ_11.30.'!$L:$L,[1]publikáció!J$4)</f>
        <v>0</v>
      </c>
      <c r="K193" s="11" t="str">
        <f>+IF(VLOOKUP(B193,'[1]TERMELŐ_11.30.'!A:U,21,FALSE)="igen","Technológia módosítás",IF(VLOOKUP(B193,'[1]TERMELŐ_11.30.'!A:U,20,FALSE)&lt;&gt;"nem","Ismétlő","Új igény"))</f>
        <v>Új igény</v>
      </c>
      <c r="L193" s="12">
        <f>+_xlfn.MAXIFS('[1]TERMELŐ_11.30.'!$P:$P,'[1]TERMELŐ_11.30.'!$A:$A,[1]publikáció!$B193)</f>
        <v>28.4</v>
      </c>
      <c r="M193" s="12">
        <f>+_xlfn.MAXIFS('[1]TERMELŐ_11.30.'!$Q:$Q,'[1]TERMELŐ_11.30.'!$A:$A,[1]publikáció!$B193)</f>
        <v>0.1</v>
      </c>
      <c r="N193" s="10" t="str">
        <f>+IF(VLOOKUP(B193,'[1]TERMELŐ_11.30.'!A:G,7,FALSE)="","",VLOOKUP(B193,'[1]TERMELŐ_11.30.'!A:G,7,FALSE))</f>
        <v>Rudolftelep</v>
      </c>
      <c r="O193" s="10">
        <f>+VLOOKUP(B193,'[1]TERMELŐ_11.30.'!A:I,9,FALSE)</f>
        <v>132</v>
      </c>
      <c r="P193" s="10" t="str">
        <f>+IF(OR(VLOOKUP(B193,'[1]TERMELŐ_11.30.'!A:D,4,FALSE)="elutasított",(VLOOKUP(B193,'[1]TERMELŐ_11.30.'!A:D,4,FALSE)="kiesett")),"igen","nem")</f>
        <v>igen</v>
      </c>
      <c r="Q193" s="10" t="str">
        <f>+_xlfn.IFNA(VLOOKUP(IF(VLOOKUP(B193,'[1]TERMELŐ_11.30.'!A:BQ,69,FALSE)="","",VLOOKUP(B193,'[1]TERMELŐ_11.30.'!A:BQ,69,FALSE)),'[1]publikáció segéd tábla'!$D$1:$E$16,2,FALSE),"")</f>
        <v>54/2024 kormány rendelet</v>
      </c>
      <c r="R193" s="10" t="str">
        <f>IF(VLOOKUP(B193,'[1]TERMELŐ_11.30.'!A:AT,46,FALSE)="","",VLOOKUP(B193,'[1]TERMELŐ_11.30.'!A:AT,46,FALSE))</f>
        <v/>
      </c>
      <c r="S193" s="10"/>
      <c r="T193" s="13">
        <f>+VLOOKUP(B193,'[1]TERMELŐ_11.30.'!$A:$AR,37,FALSE)</f>
        <v>0</v>
      </c>
      <c r="U193" s="13">
        <f>+VLOOKUP(B193,'[1]TERMELŐ_11.30.'!$A:$AR,38,FALSE)+VLOOKUP(B193,'[1]TERMELŐ_11.30.'!$A:$AR,39,FALSE)+VLOOKUP(B193,'[1]TERMELŐ_11.30.'!$A:$AR,40,FALSE)+VLOOKUP(B193,'[1]TERMELŐ_11.30.'!$A:$AR,41,FALSE)+VLOOKUP(B193,'[1]TERMELŐ_11.30.'!$A:$AR,42,FALSE)+VLOOKUP(B193,'[1]TERMELŐ_11.30.'!$A:$AR,43,FALSE)+VLOOKUP(B193,'[1]TERMELŐ_11.30.'!$A:$AR,44,FALSE)</f>
        <v>0</v>
      </c>
      <c r="V193" s="14" t="str">
        <f>+IF(VLOOKUP(B193,'[1]TERMELŐ_11.30.'!A:AS,45,FALSE)="","",VLOOKUP(B193,'[1]TERMELŐ_11.30.'!A:AS,45,FALSE))</f>
        <v/>
      </c>
      <c r="W193" s="14" t="str">
        <f>IF(VLOOKUP(B193,'[1]TERMELŐ_11.30.'!A:AJ,36,FALSE)="","",VLOOKUP(B193,'[1]TERMELŐ_11.30.'!A:AJ,36,FALSE))</f>
        <v/>
      </c>
      <c r="X193" s="10"/>
      <c r="Y193" s="13">
        <f>+VLOOKUP(B193,'[1]TERMELŐ_11.30.'!$A:$BH,53,FALSE)</f>
        <v>0</v>
      </c>
      <c r="Z193" s="13">
        <f>+VLOOKUP(B193,'[1]TERMELŐ_11.30.'!$A:$BH,54,FALSE)+VLOOKUP(B193,'[1]TERMELŐ_11.30.'!$A:$BH,55,FALSE)+VLOOKUP(B193,'[1]TERMELŐ_11.30.'!$A:$BH,56,FALSE)+VLOOKUP(B193,'[1]TERMELŐ_11.30.'!$A:$BH,57,FALSE)+VLOOKUP(B193,'[1]TERMELŐ_11.30.'!$A:$BH,58,FALSE)+VLOOKUP(B193,'[1]TERMELŐ_11.30.'!$A:$BH,59,FALSE)+VLOOKUP(B193,'[1]TERMELŐ_11.30.'!$A:$BH,60,FALSE)</f>
        <v>0</v>
      </c>
      <c r="AA193" s="14" t="str">
        <f>IF(VLOOKUP(B193,'[1]TERMELŐ_11.30.'!A:AZ,51,FALSE)="","",VLOOKUP(B193,'[1]TERMELŐ_11.30.'!A:AZ,51,FALSE))</f>
        <v/>
      </c>
      <c r="AB193" s="14" t="str">
        <f>IF(VLOOKUP(B193,'[1]TERMELŐ_11.30.'!A:AZ,52,FALSE)="","",VLOOKUP(B193,'[1]TERMELŐ_11.30.'!A:AZ,52,FALSE))</f>
        <v/>
      </c>
    </row>
    <row r="194" spans="1:28" x14ac:dyDescent="0.3">
      <c r="A194" s="10" t="str">
        <f>VLOOKUP(VLOOKUP(B194,'[1]TERMELŐ_11.30.'!A:F,6,FALSE),'[1]publikáció segéd tábla'!$A$1:$B$7,2,FALSE)</f>
        <v>MVM Émász Áramhálózati Kft. </v>
      </c>
      <c r="B194" s="10" t="s">
        <v>160</v>
      </c>
      <c r="C194" s="11">
        <f>+SUMIFS('[1]TERMELŐ_11.30.'!$H:$H,'[1]TERMELŐ_11.30.'!$A:$A,[1]publikáció!$B194,'[1]TERMELŐ_11.30.'!$L:$L,[1]publikáció!C$4)</f>
        <v>23.2</v>
      </c>
      <c r="D194" s="11">
        <f>+SUMIFS('[1]TERMELŐ_11.30.'!$H:$H,'[1]TERMELŐ_11.30.'!$A:$A,[1]publikáció!$B194,'[1]TERMELŐ_11.30.'!$L:$L,[1]publikáció!D$4)</f>
        <v>0</v>
      </c>
      <c r="E194" s="11">
        <f>+SUMIFS('[1]TERMELŐ_11.30.'!$H:$H,'[1]TERMELŐ_11.30.'!$A:$A,[1]publikáció!$B194,'[1]TERMELŐ_11.30.'!$L:$L,[1]publikáció!E$4)</f>
        <v>0</v>
      </c>
      <c r="F194" s="11">
        <f>+SUMIFS('[1]TERMELŐ_11.30.'!$H:$H,'[1]TERMELŐ_11.30.'!$A:$A,[1]publikáció!$B194,'[1]TERMELŐ_11.30.'!$L:$L,[1]publikáció!F$4)</f>
        <v>0</v>
      </c>
      <c r="G194" s="11">
        <f>+SUMIFS('[1]TERMELŐ_11.30.'!$H:$H,'[1]TERMELŐ_11.30.'!$A:$A,[1]publikáció!$B194,'[1]TERMELŐ_11.30.'!$L:$L,[1]publikáció!G$4)</f>
        <v>0</v>
      </c>
      <c r="H194" s="11">
        <f>+SUMIFS('[1]TERMELŐ_11.30.'!$H:$H,'[1]TERMELŐ_11.30.'!$A:$A,[1]publikáció!$B194,'[1]TERMELŐ_11.30.'!$L:$L,[1]publikáció!H$4)</f>
        <v>0</v>
      </c>
      <c r="I194" s="11">
        <f>+SUMIFS('[1]TERMELŐ_11.30.'!$H:$H,'[1]TERMELŐ_11.30.'!$A:$A,[1]publikáció!$B194,'[1]TERMELŐ_11.30.'!$L:$L,[1]publikáció!I$4)</f>
        <v>0</v>
      </c>
      <c r="J194" s="11">
        <f>+SUMIFS('[1]TERMELŐ_11.30.'!$H:$H,'[1]TERMELŐ_11.30.'!$A:$A,[1]publikáció!$B194,'[1]TERMELŐ_11.30.'!$L:$L,[1]publikáció!J$4)</f>
        <v>0</v>
      </c>
      <c r="K194" s="11" t="str">
        <f>+IF(VLOOKUP(B194,'[1]TERMELŐ_11.30.'!A:U,21,FALSE)="igen","Technológia módosítás",IF(VLOOKUP(B194,'[1]TERMELŐ_11.30.'!A:U,20,FALSE)&lt;&gt;"nem","Ismétlő","Új igény"))</f>
        <v>Új igény</v>
      </c>
      <c r="L194" s="12">
        <f>+_xlfn.MAXIFS('[1]TERMELŐ_11.30.'!$P:$P,'[1]TERMELŐ_11.30.'!$A:$A,[1]publikáció!$B194)</f>
        <v>23.2</v>
      </c>
      <c r="M194" s="12">
        <f>+_xlfn.MAXIFS('[1]TERMELŐ_11.30.'!$Q:$Q,'[1]TERMELŐ_11.30.'!$A:$A,[1]publikáció!$B194)</f>
        <v>0.1</v>
      </c>
      <c r="N194" s="10" t="str">
        <f>+IF(VLOOKUP(B194,'[1]TERMELŐ_11.30.'!A:G,7,FALSE)="","",VLOOKUP(B194,'[1]TERMELŐ_11.30.'!A:G,7,FALSE))</f>
        <v>Serényfalva</v>
      </c>
      <c r="O194" s="10">
        <f>+VLOOKUP(B194,'[1]TERMELŐ_11.30.'!A:I,9,FALSE)</f>
        <v>132</v>
      </c>
      <c r="P194" s="10" t="str">
        <f>+IF(OR(VLOOKUP(B194,'[1]TERMELŐ_11.30.'!A:D,4,FALSE)="elutasított",(VLOOKUP(B194,'[1]TERMELŐ_11.30.'!A:D,4,FALSE)="kiesett")),"igen","nem")</f>
        <v>igen</v>
      </c>
      <c r="Q194" s="10" t="str">
        <f>+_xlfn.IFNA(VLOOKUP(IF(VLOOKUP(B194,'[1]TERMELŐ_11.30.'!A:BQ,69,FALSE)="","",VLOOKUP(B194,'[1]TERMELŐ_11.30.'!A:BQ,69,FALSE)),'[1]publikáció segéd tábla'!$D$1:$E$16,2,FALSE),"")</f>
        <v>54/2024 kormány rendelet</v>
      </c>
      <c r="R194" s="10" t="str">
        <f>IF(VLOOKUP(B194,'[1]TERMELŐ_11.30.'!A:AT,46,FALSE)="","",VLOOKUP(B194,'[1]TERMELŐ_11.30.'!A:AT,46,FALSE))</f>
        <v/>
      </c>
      <c r="S194" s="10"/>
      <c r="T194" s="13">
        <f>+VLOOKUP(B194,'[1]TERMELŐ_11.30.'!$A:$AR,37,FALSE)</f>
        <v>0</v>
      </c>
      <c r="U194" s="13">
        <f>+VLOOKUP(B194,'[1]TERMELŐ_11.30.'!$A:$AR,38,FALSE)+VLOOKUP(B194,'[1]TERMELŐ_11.30.'!$A:$AR,39,FALSE)+VLOOKUP(B194,'[1]TERMELŐ_11.30.'!$A:$AR,40,FALSE)+VLOOKUP(B194,'[1]TERMELŐ_11.30.'!$A:$AR,41,FALSE)+VLOOKUP(B194,'[1]TERMELŐ_11.30.'!$A:$AR,42,FALSE)+VLOOKUP(B194,'[1]TERMELŐ_11.30.'!$A:$AR,43,FALSE)+VLOOKUP(B194,'[1]TERMELŐ_11.30.'!$A:$AR,44,FALSE)</f>
        <v>0</v>
      </c>
      <c r="V194" s="14" t="str">
        <f>+IF(VLOOKUP(B194,'[1]TERMELŐ_11.30.'!A:AS,45,FALSE)="","",VLOOKUP(B194,'[1]TERMELŐ_11.30.'!A:AS,45,FALSE))</f>
        <v/>
      </c>
      <c r="W194" s="14" t="str">
        <f>IF(VLOOKUP(B194,'[1]TERMELŐ_11.30.'!A:AJ,36,FALSE)="","",VLOOKUP(B194,'[1]TERMELŐ_11.30.'!A:AJ,36,FALSE))</f>
        <v/>
      </c>
      <c r="X194" s="10"/>
      <c r="Y194" s="13">
        <f>+VLOOKUP(B194,'[1]TERMELŐ_11.30.'!$A:$BH,53,FALSE)</f>
        <v>0</v>
      </c>
      <c r="Z194" s="13">
        <f>+VLOOKUP(B194,'[1]TERMELŐ_11.30.'!$A:$BH,54,FALSE)+VLOOKUP(B194,'[1]TERMELŐ_11.30.'!$A:$BH,55,FALSE)+VLOOKUP(B194,'[1]TERMELŐ_11.30.'!$A:$BH,56,FALSE)+VLOOKUP(B194,'[1]TERMELŐ_11.30.'!$A:$BH,57,FALSE)+VLOOKUP(B194,'[1]TERMELŐ_11.30.'!$A:$BH,58,FALSE)+VLOOKUP(B194,'[1]TERMELŐ_11.30.'!$A:$BH,59,FALSE)+VLOOKUP(B194,'[1]TERMELŐ_11.30.'!$A:$BH,60,FALSE)</f>
        <v>0</v>
      </c>
      <c r="AA194" s="14" t="str">
        <f>IF(VLOOKUP(B194,'[1]TERMELŐ_11.30.'!A:AZ,51,FALSE)="","",VLOOKUP(B194,'[1]TERMELŐ_11.30.'!A:AZ,51,FALSE))</f>
        <v/>
      </c>
      <c r="AB194" s="14" t="str">
        <f>IF(VLOOKUP(B194,'[1]TERMELŐ_11.30.'!A:AZ,52,FALSE)="","",VLOOKUP(B194,'[1]TERMELŐ_11.30.'!A:AZ,52,FALSE))</f>
        <v/>
      </c>
    </row>
    <row r="195" spans="1:28" x14ac:dyDescent="0.3">
      <c r="A195" s="10" t="str">
        <f>VLOOKUP(VLOOKUP(B195,'[1]TERMELŐ_11.30.'!A:F,6,FALSE),'[1]publikáció segéd tábla'!$A$1:$B$7,2,FALSE)</f>
        <v>MVM Émász Áramhálózati Kft. </v>
      </c>
      <c r="B195" s="10" t="s">
        <v>161</v>
      </c>
      <c r="C195" s="11">
        <f>+SUMIFS('[1]TERMELŐ_11.30.'!$H:$H,'[1]TERMELŐ_11.30.'!$A:$A,[1]publikáció!$B195,'[1]TERMELŐ_11.30.'!$L:$L,[1]publikáció!C$4)</f>
        <v>49.95</v>
      </c>
      <c r="D195" s="11">
        <f>+SUMIFS('[1]TERMELŐ_11.30.'!$H:$H,'[1]TERMELŐ_11.30.'!$A:$A,[1]publikáció!$B195,'[1]TERMELŐ_11.30.'!$L:$L,[1]publikáció!D$4)</f>
        <v>0</v>
      </c>
      <c r="E195" s="11">
        <f>+SUMIFS('[1]TERMELŐ_11.30.'!$H:$H,'[1]TERMELŐ_11.30.'!$A:$A,[1]publikáció!$B195,'[1]TERMELŐ_11.30.'!$L:$L,[1]publikáció!E$4)</f>
        <v>0</v>
      </c>
      <c r="F195" s="11">
        <f>+SUMIFS('[1]TERMELŐ_11.30.'!$H:$H,'[1]TERMELŐ_11.30.'!$A:$A,[1]publikáció!$B195,'[1]TERMELŐ_11.30.'!$L:$L,[1]publikáció!F$4)</f>
        <v>0</v>
      </c>
      <c r="G195" s="11">
        <f>+SUMIFS('[1]TERMELŐ_11.30.'!$H:$H,'[1]TERMELŐ_11.30.'!$A:$A,[1]publikáció!$B195,'[1]TERMELŐ_11.30.'!$L:$L,[1]publikáció!G$4)</f>
        <v>0</v>
      </c>
      <c r="H195" s="11">
        <f>+SUMIFS('[1]TERMELŐ_11.30.'!$H:$H,'[1]TERMELŐ_11.30.'!$A:$A,[1]publikáció!$B195,'[1]TERMELŐ_11.30.'!$L:$L,[1]publikáció!H$4)</f>
        <v>0</v>
      </c>
      <c r="I195" s="11">
        <f>+SUMIFS('[1]TERMELŐ_11.30.'!$H:$H,'[1]TERMELŐ_11.30.'!$A:$A,[1]publikáció!$B195,'[1]TERMELŐ_11.30.'!$L:$L,[1]publikáció!I$4)</f>
        <v>0</v>
      </c>
      <c r="J195" s="11">
        <f>+SUMIFS('[1]TERMELŐ_11.30.'!$H:$H,'[1]TERMELŐ_11.30.'!$A:$A,[1]publikáció!$B195,'[1]TERMELŐ_11.30.'!$L:$L,[1]publikáció!J$4)</f>
        <v>0</v>
      </c>
      <c r="K195" s="11" t="str">
        <f>+IF(VLOOKUP(B195,'[1]TERMELŐ_11.30.'!A:U,21,FALSE)="igen","Technológia módosítás",IF(VLOOKUP(B195,'[1]TERMELŐ_11.30.'!A:U,20,FALSE)&lt;&gt;"nem","Ismétlő","Új igény"))</f>
        <v>Új igény</v>
      </c>
      <c r="L195" s="12">
        <f>+_xlfn.MAXIFS('[1]TERMELŐ_11.30.'!$P:$P,'[1]TERMELŐ_11.30.'!$A:$A,[1]publikáció!$B195)</f>
        <v>49.95</v>
      </c>
      <c r="M195" s="12">
        <f>+_xlfn.MAXIFS('[1]TERMELŐ_11.30.'!$Q:$Q,'[1]TERMELŐ_11.30.'!$A:$A,[1]publikáció!$B195)</f>
        <v>0.1</v>
      </c>
      <c r="N195" s="10" t="str">
        <f>+IF(VLOOKUP(B195,'[1]TERMELŐ_11.30.'!A:G,7,FALSE)="","",VLOOKUP(B195,'[1]TERMELŐ_11.30.'!A:G,7,FALSE))</f>
        <v>Verseg</v>
      </c>
      <c r="O195" s="10">
        <f>+VLOOKUP(B195,'[1]TERMELŐ_11.30.'!A:I,9,FALSE)</f>
        <v>132</v>
      </c>
      <c r="P195" s="10" t="str">
        <f>+IF(OR(VLOOKUP(B195,'[1]TERMELŐ_11.30.'!A:D,4,FALSE)="elutasított",(VLOOKUP(B195,'[1]TERMELŐ_11.30.'!A:D,4,FALSE)="kiesett")),"igen","nem")</f>
        <v>igen</v>
      </c>
      <c r="Q195" s="10" t="str">
        <f>+_xlfn.IFNA(VLOOKUP(IF(VLOOKUP(B195,'[1]TERMELŐ_11.30.'!A:BQ,69,FALSE)="","",VLOOKUP(B195,'[1]TERMELŐ_11.30.'!A:BQ,69,FALSE)),'[1]publikáció segéd tábla'!$D$1:$E$16,2,FALSE),"")</f>
        <v>54/2024 kormány rendelet</v>
      </c>
      <c r="R195" s="10" t="str">
        <f>IF(VLOOKUP(B195,'[1]TERMELŐ_11.30.'!A:AT,46,FALSE)="","",VLOOKUP(B195,'[1]TERMELŐ_11.30.'!A:AT,46,FALSE))</f>
        <v/>
      </c>
      <c r="S195" s="10"/>
      <c r="T195" s="13">
        <f>+VLOOKUP(B195,'[1]TERMELŐ_11.30.'!$A:$AR,37,FALSE)</f>
        <v>0</v>
      </c>
      <c r="U195" s="13">
        <f>+VLOOKUP(B195,'[1]TERMELŐ_11.30.'!$A:$AR,38,FALSE)+VLOOKUP(B195,'[1]TERMELŐ_11.30.'!$A:$AR,39,FALSE)+VLOOKUP(B195,'[1]TERMELŐ_11.30.'!$A:$AR,40,FALSE)+VLOOKUP(B195,'[1]TERMELŐ_11.30.'!$A:$AR,41,FALSE)+VLOOKUP(B195,'[1]TERMELŐ_11.30.'!$A:$AR,42,FALSE)+VLOOKUP(B195,'[1]TERMELŐ_11.30.'!$A:$AR,43,FALSE)+VLOOKUP(B195,'[1]TERMELŐ_11.30.'!$A:$AR,44,FALSE)</f>
        <v>0</v>
      </c>
      <c r="V195" s="14" t="str">
        <f>+IF(VLOOKUP(B195,'[1]TERMELŐ_11.30.'!A:AS,45,FALSE)="","",VLOOKUP(B195,'[1]TERMELŐ_11.30.'!A:AS,45,FALSE))</f>
        <v/>
      </c>
      <c r="W195" s="14" t="str">
        <f>IF(VLOOKUP(B195,'[1]TERMELŐ_11.30.'!A:AJ,36,FALSE)="","",VLOOKUP(B195,'[1]TERMELŐ_11.30.'!A:AJ,36,FALSE))</f>
        <v/>
      </c>
      <c r="X195" s="10"/>
      <c r="Y195" s="13">
        <f>+VLOOKUP(B195,'[1]TERMELŐ_11.30.'!$A:$BH,53,FALSE)</f>
        <v>0</v>
      </c>
      <c r="Z195" s="13">
        <f>+VLOOKUP(B195,'[1]TERMELŐ_11.30.'!$A:$BH,54,FALSE)+VLOOKUP(B195,'[1]TERMELŐ_11.30.'!$A:$BH,55,FALSE)+VLOOKUP(B195,'[1]TERMELŐ_11.30.'!$A:$BH,56,FALSE)+VLOOKUP(B195,'[1]TERMELŐ_11.30.'!$A:$BH,57,FALSE)+VLOOKUP(B195,'[1]TERMELŐ_11.30.'!$A:$BH,58,FALSE)+VLOOKUP(B195,'[1]TERMELŐ_11.30.'!$A:$BH,59,FALSE)+VLOOKUP(B195,'[1]TERMELŐ_11.30.'!$A:$BH,60,FALSE)</f>
        <v>0</v>
      </c>
      <c r="AA195" s="14" t="str">
        <f>IF(VLOOKUP(B195,'[1]TERMELŐ_11.30.'!A:AZ,51,FALSE)="","",VLOOKUP(B195,'[1]TERMELŐ_11.30.'!A:AZ,51,FALSE))</f>
        <v/>
      </c>
      <c r="AB195" s="14" t="str">
        <f>IF(VLOOKUP(B195,'[1]TERMELŐ_11.30.'!A:AZ,52,FALSE)="","",VLOOKUP(B195,'[1]TERMELŐ_11.30.'!A:AZ,52,FALSE))</f>
        <v/>
      </c>
    </row>
    <row r="196" spans="1:28" x14ac:dyDescent="0.3">
      <c r="A196" s="10" t="str">
        <f>VLOOKUP(VLOOKUP(B196,'[1]TERMELŐ_11.30.'!A:F,6,FALSE),'[1]publikáció segéd tábla'!$A$1:$B$7,2,FALSE)</f>
        <v>MVM Émász Áramhálózati Kft. </v>
      </c>
      <c r="B196" s="10" t="s">
        <v>162</v>
      </c>
      <c r="C196" s="11">
        <f>+SUMIFS('[1]TERMELŐ_11.30.'!$H:$H,'[1]TERMELŐ_11.30.'!$A:$A,[1]publikáció!$B196,'[1]TERMELŐ_11.30.'!$L:$L,[1]publikáció!C$4)</f>
        <v>1</v>
      </c>
      <c r="D196" s="11">
        <f>+SUMIFS('[1]TERMELŐ_11.30.'!$H:$H,'[1]TERMELŐ_11.30.'!$A:$A,[1]publikáció!$B196,'[1]TERMELŐ_11.30.'!$L:$L,[1]publikáció!D$4)</f>
        <v>0</v>
      </c>
      <c r="E196" s="11">
        <f>+SUMIFS('[1]TERMELŐ_11.30.'!$H:$H,'[1]TERMELŐ_11.30.'!$A:$A,[1]publikáció!$B196,'[1]TERMELŐ_11.30.'!$L:$L,[1]publikáció!E$4)</f>
        <v>1</v>
      </c>
      <c r="F196" s="11">
        <f>+SUMIFS('[1]TERMELŐ_11.30.'!$H:$H,'[1]TERMELŐ_11.30.'!$A:$A,[1]publikáció!$B196,'[1]TERMELŐ_11.30.'!$L:$L,[1]publikáció!F$4)</f>
        <v>0</v>
      </c>
      <c r="G196" s="11">
        <f>+SUMIFS('[1]TERMELŐ_11.30.'!$H:$H,'[1]TERMELŐ_11.30.'!$A:$A,[1]publikáció!$B196,'[1]TERMELŐ_11.30.'!$L:$L,[1]publikáció!G$4)</f>
        <v>0</v>
      </c>
      <c r="H196" s="11">
        <f>+SUMIFS('[1]TERMELŐ_11.30.'!$H:$H,'[1]TERMELŐ_11.30.'!$A:$A,[1]publikáció!$B196,'[1]TERMELŐ_11.30.'!$L:$L,[1]publikáció!H$4)</f>
        <v>0</v>
      </c>
      <c r="I196" s="11">
        <f>+SUMIFS('[1]TERMELŐ_11.30.'!$H:$H,'[1]TERMELŐ_11.30.'!$A:$A,[1]publikáció!$B196,'[1]TERMELŐ_11.30.'!$L:$L,[1]publikáció!I$4)</f>
        <v>0</v>
      </c>
      <c r="J196" s="11">
        <f>+SUMIFS('[1]TERMELŐ_11.30.'!$H:$H,'[1]TERMELŐ_11.30.'!$A:$A,[1]publikáció!$B196,'[1]TERMELŐ_11.30.'!$L:$L,[1]publikáció!J$4)</f>
        <v>0</v>
      </c>
      <c r="K196" s="11" t="str">
        <f>+IF(VLOOKUP(B196,'[1]TERMELŐ_11.30.'!A:U,21,FALSE)="igen","Technológia módosítás",IF(VLOOKUP(B196,'[1]TERMELŐ_11.30.'!A:U,20,FALSE)&lt;&gt;"nem","Ismétlő","Új igény"))</f>
        <v>Új igény</v>
      </c>
      <c r="L196" s="12">
        <f>+_xlfn.MAXIFS('[1]TERMELŐ_11.30.'!$P:$P,'[1]TERMELŐ_11.30.'!$A:$A,[1]publikáció!$B196)</f>
        <v>1</v>
      </c>
      <c r="M196" s="12">
        <f>+_xlfn.MAXIFS('[1]TERMELŐ_11.30.'!$Q:$Q,'[1]TERMELŐ_11.30.'!$A:$A,[1]publikáció!$B196)</f>
        <v>1</v>
      </c>
      <c r="N196" s="10" t="str">
        <f>+IF(VLOOKUP(B196,'[1]TERMELŐ_11.30.'!A:G,7,FALSE)="","",VLOOKUP(B196,'[1]TERMELŐ_11.30.'!A:G,7,FALSE))</f>
        <v>Károlyfalva</v>
      </c>
      <c r="O196" s="10">
        <f>+VLOOKUP(B196,'[1]TERMELŐ_11.30.'!A:I,9,FALSE)</f>
        <v>22</v>
      </c>
      <c r="P196" s="10" t="str">
        <f>+IF(OR(VLOOKUP(B196,'[1]TERMELŐ_11.30.'!A:D,4,FALSE)="elutasított",(VLOOKUP(B196,'[1]TERMELŐ_11.30.'!A:D,4,FALSE)="kiesett")),"igen","nem")</f>
        <v>igen</v>
      </c>
      <c r="Q196" s="10" t="str">
        <f>+_xlfn.IFNA(VLOOKUP(IF(VLOOKUP(B196,'[1]TERMELŐ_11.30.'!A:BQ,69,FALSE)="","",VLOOKUP(B196,'[1]TERMELŐ_11.30.'!A:BQ,69,FALSE)),'[1]publikáció segéd tábla'!$D$1:$E$16,2,FALSE),"")</f>
        <v>54/2024 kormány rendelet</v>
      </c>
      <c r="R196" s="10" t="str">
        <f>IF(VLOOKUP(B196,'[1]TERMELŐ_11.30.'!A:AT,46,FALSE)="","",VLOOKUP(B196,'[1]TERMELŐ_11.30.'!A:AT,46,FALSE))</f>
        <v/>
      </c>
      <c r="S196" s="10"/>
      <c r="T196" s="13">
        <f>+VLOOKUP(B196,'[1]TERMELŐ_11.30.'!$A:$AR,37,FALSE)</f>
        <v>0</v>
      </c>
      <c r="U196" s="13">
        <f>+VLOOKUP(B196,'[1]TERMELŐ_11.30.'!$A:$AR,38,FALSE)+VLOOKUP(B196,'[1]TERMELŐ_11.30.'!$A:$AR,39,FALSE)+VLOOKUP(B196,'[1]TERMELŐ_11.30.'!$A:$AR,40,FALSE)+VLOOKUP(B196,'[1]TERMELŐ_11.30.'!$A:$AR,41,FALSE)+VLOOKUP(B196,'[1]TERMELŐ_11.30.'!$A:$AR,42,FALSE)+VLOOKUP(B196,'[1]TERMELŐ_11.30.'!$A:$AR,43,FALSE)+VLOOKUP(B196,'[1]TERMELŐ_11.30.'!$A:$AR,44,FALSE)</f>
        <v>0</v>
      </c>
      <c r="V196" s="14" t="str">
        <f>+IF(VLOOKUP(B196,'[1]TERMELŐ_11.30.'!A:AS,45,FALSE)="","",VLOOKUP(B196,'[1]TERMELŐ_11.30.'!A:AS,45,FALSE))</f>
        <v/>
      </c>
      <c r="W196" s="14" t="str">
        <f>IF(VLOOKUP(B196,'[1]TERMELŐ_11.30.'!A:AJ,36,FALSE)="","",VLOOKUP(B196,'[1]TERMELŐ_11.30.'!A:AJ,36,FALSE))</f>
        <v/>
      </c>
      <c r="X196" s="10"/>
      <c r="Y196" s="13">
        <f>+VLOOKUP(B196,'[1]TERMELŐ_11.30.'!$A:$BH,53,FALSE)</f>
        <v>0</v>
      </c>
      <c r="Z196" s="13">
        <f>+VLOOKUP(B196,'[1]TERMELŐ_11.30.'!$A:$BH,54,FALSE)+VLOOKUP(B196,'[1]TERMELŐ_11.30.'!$A:$BH,55,FALSE)+VLOOKUP(B196,'[1]TERMELŐ_11.30.'!$A:$BH,56,FALSE)+VLOOKUP(B196,'[1]TERMELŐ_11.30.'!$A:$BH,57,FALSE)+VLOOKUP(B196,'[1]TERMELŐ_11.30.'!$A:$BH,58,FALSE)+VLOOKUP(B196,'[1]TERMELŐ_11.30.'!$A:$BH,59,FALSE)+VLOOKUP(B196,'[1]TERMELŐ_11.30.'!$A:$BH,60,FALSE)</f>
        <v>0</v>
      </c>
      <c r="AA196" s="14" t="str">
        <f>IF(VLOOKUP(B196,'[1]TERMELŐ_11.30.'!A:AZ,51,FALSE)="","",VLOOKUP(B196,'[1]TERMELŐ_11.30.'!A:AZ,51,FALSE))</f>
        <v/>
      </c>
      <c r="AB196" s="14" t="str">
        <f>IF(VLOOKUP(B196,'[1]TERMELŐ_11.30.'!A:AZ,52,FALSE)="","",VLOOKUP(B196,'[1]TERMELŐ_11.30.'!A:AZ,52,FALSE))</f>
        <v/>
      </c>
    </row>
    <row r="197" spans="1:28" x14ac:dyDescent="0.3">
      <c r="A197" s="10" t="str">
        <f>VLOOKUP(VLOOKUP(B197,'[1]TERMELŐ_11.30.'!A:F,6,FALSE),'[1]publikáció segéd tábla'!$A$1:$B$7,2,FALSE)</f>
        <v>MVM Émász Áramhálózati Kft. </v>
      </c>
      <c r="B197" s="10" t="s">
        <v>163</v>
      </c>
      <c r="C197" s="11">
        <f>+SUMIFS('[1]TERMELŐ_11.30.'!$H:$H,'[1]TERMELŐ_11.30.'!$A:$A,[1]publikáció!$B197,'[1]TERMELŐ_11.30.'!$L:$L,[1]publikáció!C$4)</f>
        <v>0.5</v>
      </c>
      <c r="D197" s="11">
        <f>+SUMIFS('[1]TERMELŐ_11.30.'!$H:$H,'[1]TERMELŐ_11.30.'!$A:$A,[1]publikáció!$B197,'[1]TERMELŐ_11.30.'!$L:$L,[1]publikáció!D$4)</f>
        <v>0</v>
      </c>
      <c r="E197" s="11">
        <f>+SUMIFS('[1]TERMELŐ_11.30.'!$H:$H,'[1]TERMELŐ_11.30.'!$A:$A,[1]publikáció!$B197,'[1]TERMELŐ_11.30.'!$L:$L,[1]publikáció!E$4)</f>
        <v>0</v>
      </c>
      <c r="F197" s="11">
        <f>+SUMIFS('[1]TERMELŐ_11.30.'!$H:$H,'[1]TERMELŐ_11.30.'!$A:$A,[1]publikáció!$B197,'[1]TERMELŐ_11.30.'!$L:$L,[1]publikáció!F$4)</f>
        <v>0</v>
      </c>
      <c r="G197" s="11">
        <f>+SUMIFS('[1]TERMELŐ_11.30.'!$H:$H,'[1]TERMELŐ_11.30.'!$A:$A,[1]publikáció!$B197,'[1]TERMELŐ_11.30.'!$L:$L,[1]publikáció!G$4)</f>
        <v>0</v>
      </c>
      <c r="H197" s="11">
        <f>+SUMIFS('[1]TERMELŐ_11.30.'!$H:$H,'[1]TERMELŐ_11.30.'!$A:$A,[1]publikáció!$B197,'[1]TERMELŐ_11.30.'!$L:$L,[1]publikáció!H$4)</f>
        <v>0</v>
      </c>
      <c r="I197" s="11">
        <f>+SUMIFS('[1]TERMELŐ_11.30.'!$H:$H,'[1]TERMELŐ_11.30.'!$A:$A,[1]publikáció!$B197,'[1]TERMELŐ_11.30.'!$L:$L,[1]publikáció!I$4)</f>
        <v>0</v>
      </c>
      <c r="J197" s="11">
        <f>+SUMIFS('[1]TERMELŐ_11.30.'!$H:$H,'[1]TERMELŐ_11.30.'!$A:$A,[1]publikáció!$B197,'[1]TERMELŐ_11.30.'!$L:$L,[1]publikáció!J$4)</f>
        <v>0</v>
      </c>
      <c r="K197" s="11" t="str">
        <f>+IF(VLOOKUP(B197,'[1]TERMELŐ_11.30.'!A:U,21,FALSE)="igen","Technológia módosítás",IF(VLOOKUP(B197,'[1]TERMELŐ_11.30.'!A:U,20,FALSE)&lt;&gt;"nem","Ismétlő","Új igény"))</f>
        <v>Új igény</v>
      </c>
      <c r="L197" s="12">
        <f>+_xlfn.MAXIFS('[1]TERMELŐ_11.30.'!$P:$P,'[1]TERMELŐ_11.30.'!$A:$A,[1]publikáció!$B197)</f>
        <v>0.5</v>
      </c>
      <c r="M197" s="12">
        <f>+_xlfn.MAXIFS('[1]TERMELŐ_11.30.'!$Q:$Q,'[1]TERMELŐ_11.30.'!$A:$A,[1]publikáció!$B197)</f>
        <v>0.02</v>
      </c>
      <c r="N197" s="10" t="str">
        <f>+IF(VLOOKUP(B197,'[1]TERMELŐ_11.30.'!A:G,7,FALSE)="","",VLOOKUP(B197,'[1]TERMELŐ_11.30.'!A:G,7,FALSE))</f>
        <v>Encs</v>
      </c>
      <c r="O197" s="10">
        <f>+VLOOKUP(B197,'[1]TERMELŐ_11.30.'!A:I,9,FALSE)</f>
        <v>22</v>
      </c>
      <c r="P197" s="10" t="str">
        <f>+IF(OR(VLOOKUP(B197,'[1]TERMELŐ_11.30.'!A:D,4,FALSE)="elutasított",(VLOOKUP(B197,'[1]TERMELŐ_11.30.'!A:D,4,FALSE)="kiesett")),"igen","nem")</f>
        <v>igen</v>
      </c>
      <c r="Q197" s="10" t="str">
        <f>+_xlfn.IFNA(VLOOKUP(IF(VLOOKUP(B197,'[1]TERMELŐ_11.30.'!A:BQ,69,FALSE)="","",VLOOKUP(B197,'[1]TERMELŐ_11.30.'!A:BQ,69,FALSE)),'[1]publikáció segéd tábla'!$D$1:$E$16,2,FALSE),"")</f>
        <v>54/2024 kormány rendelet</v>
      </c>
      <c r="R197" s="10" t="str">
        <f>IF(VLOOKUP(B197,'[1]TERMELŐ_11.30.'!A:AT,46,FALSE)="","",VLOOKUP(B197,'[1]TERMELŐ_11.30.'!A:AT,46,FALSE))</f>
        <v/>
      </c>
      <c r="S197" s="10"/>
      <c r="T197" s="13">
        <f>+VLOOKUP(B197,'[1]TERMELŐ_11.30.'!$A:$AR,37,FALSE)</f>
        <v>0</v>
      </c>
      <c r="U197" s="13">
        <f>+VLOOKUP(B197,'[1]TERMELŐ_11.30.'!$A:$AR,38,FALSE)+VLOOKUP(B197,'[1]TERMELŐ_11.30.'!$A:$AR,39,FALSE)+VLOOKUP(B197,'[1]TERMELŐ_11.30.'!$A:$AR,40,FALSE)+VLOOKUP(B197,'[1]TERMELŐ_11.30.'!$A:$AR,41,FALSE)+VLOOKUP(B197,'[1]TERMELŐ_11.30.'!$A:$AR,42,FALSE)+VLOOKUP(B197,'[1]TERMELŐ_11.30.'!$A:$AR,43,FALSE)+VLOOKUP(B197,'[1]TERMELŐ_11.30.'!$A:$AR,44,FALSE)</f>
        <v>0</v>
      </c>
      <c r="V197" s="14" t="str">
        <f>+IF(VLOOKUP(B197,'[1]TERMELŐ_11.30.'!A:AS,45,FALSE)="","",VLOOKUP(B197,'[1]TERMELŐ_11.30.'!A:AS,45,FALSE))</f>
        <v/>
      </c>
      <c r="W197" s="14" t="str">
        <f>IF(VLOOKUP(B197,'[1]TERMELŐ_11.30.'!A:AJ,36,FALSE)="","",VLOOKUP(B197,'[1]TERMELŐ_11.30.'!A:AJ,36,FALSE))</f>
        <v/>
      </c>
      <c r="X197" s="10"/>
      <c r="Y197" s="13">
        <f>+VLOOKUP(B197,'[1]TERMELŐ_11.30.'!$A:$BH,53,FALSE)</f>
        <v>0</v>
      </c>
      <c r="Z197" s="13">
        <f>+VLOOKUP(B197,'[1]TERMELŐ_11.30.'!$A:$BH,54,FALSE)+VLOOKUP(B197,'[1]TERMELŐ_11.30.'!$A:$BH,55,FALSE)+VLOOKUP(B197,'[1]TERMELŐ_11.30.'!$A:$BH,56,FALSE)+VLOOKUP(B197,'[1]TERMELŐ_11.30.'!$A:$BH,57,FALSE)+VLOOKUP(B197,'[1]TERMELŐ_11.30.'!$A:$BH,58,FALSE)+VLOOKUP(B197,'[1]TERMELŐ_11.30.'!$A:$BH,59,FALSE)+VLOOKUP(B197,'[1]TERMELŐ_11.30.'!$A:$BH,60,FALSE)</f>
        <v>0</v>
      </c>
      <c r="AA197" s="14" t="str">
        <f>IF(VLOOKUP(B197,'[1]TERMELŐ_11.30.'!A:AZ,51,FALSE)="","",VLOOKUP(B197,'[1]TERMELŐ_11.30.'!A:AZ,51,FALSE))</f>
        <v/>
      </c>
      <c r="AB197" s="14" t="str">
        <f>IF(VLOOKUP(B197,'[1]TERMELŐ_11.30.'!A:AZ,52,FALSE)="","",VLOOKUP(B197,'[1]TERMELŐ_11.30.'!A:AZ,52,FALSE))</f>
        <v/>
      </c>
    </row>
    <row r="198" spans="1:28" x14ac:dyDescent="0.3">
      <c r="A198" s="10" t="str">
        <f>VLOOKUP(VLOOKUP(B198,'[1]TERMELŐ_11.30.'!A:F,6,FALSE),'[1]publikáció segéd tábla'!$A$1:$B$7,2,FALSE)</f>
        <v>MVM Émász Áramhálózati Kft. </v>
      </c>
      <c r="B198" s="10" t="s">
        <v>164</v>
      </c>
      <c r="C198" s="11">
        <f>+SUMIFS('[1]TERMELŐ_11.30.'!$H:$H,'[1]TERMELŐ_11.30.'!$A:$A,[1]publikáció!$B198,'[1]TERMELŐ_11.30.'!$L:$L,[1]publikáció!C$4)</f>
        <v>0.5</v>
      </c>
      <c r="D198" s="11">
        <f>+SUMIFS('[1]TERMELŐ_11.30.'!$H:$H,'[1]TERMELŐ_11.30.'!$A:$A,[1]publikáció!$B198,'[1]TERMELŐ_11.30.'!$L:$L,[1]publikáció!D$4)</f>
        <v>0</v>
      </c>
      <c r="E198" s="11">
        <f>+SUMIFS('[1]TERMELŐ_11.30.'!$H:$H,'[1]TERMELŐ_11.30.'!$A:$A,[1]publikáció!$B198,'[1]TERMELŐ_11.30.'!$L:$L,[1]publikáció!E$4)</f>
        <v>0</v>
      </c>
      <c r="F198" s="11">
        <f>+SUMIFS('[1]TERMELŐ_11.30.'!$H:$H,'[1]TERMELŐ_11.30.'!$A:$A,[1]publikáció!$B198,'[1]TERMELŐ_11.30.'!$L:$L,[1]publikáció!F$4)</f>
        <v>0</v>
      </c>
      <c r="G198" s="11">
        <f>+SUMIFS('[1]TERMELŐ_11.30.'!$H:$H,'[1]TERMELŐ_11.30.'!$A:$A,[1]publikáció!$B198,'[1]TERMELŐ_11.30.'!$L:$L,[1]publikáció!G$4)</f>
        <v>0</v>
      </c>
      <c r="H198" s="11">
        <f>+SUMIFS('[1]TERMELŐ_11.30.'!$H:$H,'[1]TERMELŐ_11.30.'!$A:$A,[1]publikáció!$B198,'[1]TERMELŐ_11.30.'!$L:$L,[1]publikáció!H$4)</f>
        <v>0</v>
      </c>
      <c r="I198" s="11">
        <f>+SUMIFS('[1]TERMELŐ_11.30.'!$H:$H,'[1]TERMELŐ_11.30.'!$A:$A,[1]publikáció!$B198,'[1]TERMELŐ_11.30.'!$L:$L,[1]publikáció!I$4)</f>
        <v>0</v>
      </c>
      <c r="J198" s="11">
        <f>+SUMIFS('[1]TERMELŐ_11.30.'!$H:$H,'[1]TERMELŐ_11.30.'!$A:$A,[1]publikáció!$B198,'[1]TERMELŐ_11.30.'!$L:$L,[1]publikáció!J$4)</f>
        <v>0</v>
      </c>
      <c r="K198" s="11" t="str">
        <f>+IF(VLOOKUP(B198,'[1]TERMELŐ_11.30.'!A:U,21,FALSE)="igen","Technológia módosítás",IF(VLOOKUP(B198,'[1]TERMELŐ_11.30.'!A:U,20,FALSE)&lt;&gt;"nem","Ismétlő","Új igény"))</f>
        <v>Új igény</v>
      </c>
      <c r="L198" s="12">
        <f>+_xlfn.MAXIFS('[1]TERMELŐ_11.30.'!$P:$P,'[1]TERMELŐ_11.30.'!$A:$A,[1]publikáció!$B198)</f>
        <v>0.5</v>
      </c>
      <c r="M198" s="12">
        <f>+_xlfn.MAXIFS('[1]TERMELŐ_11.30.'!$Q:$Q,'[1]TERMELŐ_11.30.'!$A:$A,[1]publikáció!$B198)</f>
        <v>0.02</v>
      </c>
      <c r="N198" s="10" t="str">
        <f>+IF(VLOOKUP(B198,'[1]TERMELŐ_11.30.'!A:G,7,FALSE)="","",VLOOKUP(B198,'[1]TERMELŐ_11.30.'!A:G,7,FALSE))</f>
        <v>Encs</v>
      </c>
      <c r="O198" s="10">
        <f>+VLOOKUP(B198,'[1]TERMELŐ_11.30.'!A:I,9,FALSE)</f>
        <v>22</v>
      </c>
      <c r="P198" s="10" t="str">
        <f>+IF(OR(VLOOKUP(B198,'[1]TERMELŐ_11.30.'!A:D,4,FALSE)="elutasított",(VLOOKUP(B198,'[1]TERMELŐ_11.30.'!A:D,4,FALSE)="kiesett")),"igen","nem")</f>
        <v>igen</v>
      </c>
      <c r="Q198" s="10" t="str">
        <f>+_xlfn.IFNA(VLOOKUP(IF(VLOOKUP(B198,'[1]TERMELŐ_11.30.'!A:BQ,69,FALSE)="","",VLOOKUP(B198,'[1]TERMELŐ_11.30.'!A:BQ,69,FALSE)),'[1]publikáció segéd tábla'!$D$1:$E$16,2,FALSE),"")</f>
        <v>54/2024 kormány rendelet</v>
      </c>
      <c r="R198" s="10" t="str">
        <f>IF(VLOOKUP(B198,'[1]TERMELŐ_11.30.'!A:AT,46,FALSE)="","",VLOOKUP(B198,'[1]TERMELŐ_11.30.'!A:AT,46,FALSE))</f>
        <v/>
      </c>
      <c r="S198" s="10"/>
      <c r="T198" s="13">
        <f>+VLOOKUP(B198,'[1]TERMELŐ_11.30.'!$A:$AR,37,FALSE)</f>
        <v>0</v>
      </c>
      <c r="U198" s="13">
        <f>+VLOOKUP(B198,'[1]TERMELŐ_11.30.'!$A:$AR,38,FALSE)+VLOOKUP(B198,'[1]TERMELŐ_11.30.'!$A:$AR,39,FALSE)+VLOOKUP(B198,'[1]TERMELŐ_11.30.'!$A:$AR,40,FALSE)+VLOOKUP(B198,'[1]TERMELŐ_11.30.'!$A:$AR,41,FALSE)+VLOOKUP(B198,'[1]TERMELŐ_11.30.'!$A:$AR,42,FALSE)+VLOOKUP(B198,'[1]TERMELŐ_11.30.'!$A:$AR,43,FALSE)+VLOOKUP(B198,'[1]TERMELŐ_11.30.'!$A:$AR,44,FALSE)</f>
        <v>0</v>
      </c>
      <c r="V198" s="14" t="str">
        <f>+IF(VLOOKUP(B198,'[1]TERMELŐ_11.30.'!A:AS,45,FALSE)="","",VLOOKUP(B198,'[1]TERMELŐ_11.30.'!A:AS,45,FALSE))</f>
        <v/>
      </c>
      <c r="W198" s="14" t="str">
        <f>IF(VLOOKUP(B198,'[1]TERMELŐ_11.30.'!A:AJ,36,FALSE)="","",VLOOKUP(B198,'[1]TERMELŐ_11.30.'!A:AJ,36,FALSE))</f>
        <v/>
      </c>
      <c r="X198" s="10"/>
      <c r="Y198" s="13">
        <f>+VLOOKUP(B198,'[1]TERMELŐ_11.30.'!$A:$BH,53,FALSE)</f>
        <v>0</v>
      </c>
      <c r="Z198" s="13">
        <f>+VLOOKUP(B198,'[1]TERMELŐ_11.30.'!$A:$BH,54,FALSE)+VLOOKUP(B198,'[1]TERMELŐ_11.30.'!$A:$BH,55,FALSE)+VLOOKUP(B198,'[1]TERMELŐ_11.30.'!$A:$BH,56,FALSE)+VLOOKUP(B198,'[1]TERMELŐ_11.30.'!$A:$BH,57,FALSE)+VLOOKUP(B198,'[1]TERMELŐ_11.30.'!$A:$BH,58,FALSE)+VLOOKUP(B198,'[1]TERMELŐ_11.30.'!$A:$BH,59,FALSE)+VLOOKUP(B198,'[1]TERMELŐ_11.30.'!$A:$BH,60,FALSE)</f>
        <v>0</v>
      </c>
      <c r="AA198" s="14" t="str">
        <f>IF(VLOOKUP(B198,'[1]TERMELŐ_11.30.'!A:AZ,51,FALSE)="","",VLOOKUP(B198,'[1]TERMELŐ_11.30.'!A:AZ,51,FALSE))</f>
        <v/>
      </c>
      <c r="AB198" s="14" t="str">
        <f>IF(VLOOKUP(B198,'[1]TERMELŐ_11.30.'!A:AZ,52,FALSE)="","",VLOOKUP(B198,'[1]TERMELŐ_11.30.'!A:AZ,52,FALSE))</f>
        <v/>
      </c>
    </row>
    <row r="199" spans="1:28" x14ac:dyDescent="0.3">
      <c r="A199" s="10" t="str">
        <f>VLOOKUP(VLOOKUP(B199,'[1]TERMELŐ_11.30.'!A:F,6,FALSE),'[1]publikáció segéd tábla'!$A$1:$B$7,2,FALSE)</f>
        <v>MVM Émász Áramhálózati Kft. </v>
      </c>
      <c r="B199" s="10" t="s">
        <v>165</v>
      </c>
      <c r="C199" s="11">
        <f>+SUMIFS('[1]TERMELŐ_11.30.'!$H:$H,'[1]TERMELŐ_11.30.'!$A:$A,[1]publikáció!$B199,'[1]TERMELŐ_11.30.'!$L:$L,[1]publikáció!C$4)</f>
        <v>0.5</v>
      </c>
      <c r="D199" s="11">
        <f>+SUMIFS('[1]TERMELŐ_11.30.'!$H:$H,'[1]TERMELŐ_11.30.'!$A:$A,[1]publikáció!$B199,'[1]TERMELŐ_11.30.'!$L:$L,[1]publikáció!D$4)</f>
        <v>0</v>
      </c>
      <c r="E199" s="11">
        <f>+SUMIFS('[1]TERMELŐ_11.30.'!$H:$H,'[1]TERMELŐ_11.30.'!$A:$A,[1]publikáció!$B199,'[1]TERMELŐ_11.30.'!$L:$L,[1]publikáció!E$4)</f>
        <v>0</v>
      </c>
      <c r="F199" s="11">
        <f>+SUMIFS('[1]TERMELŐ_11.30.'!$H:$H,'[1]TERMELŐ_11.30.'!$A:$A,[1]publikáció!$B199,'[1]TERMELŐ_11.30.'!$L:$L,[1]publikáció!F$4)</f>
        <v>0</v>
      </c>
      <c r="G199" s="11">
        <f>+SUMIFS('[1]TERMELŐ_11.30.'!$H:$H,'[1]TERMELŐ_11.30.'!$A:$A,[1]publikáció!$B199,'[1]TERMELŐ_11.30.'!$L:$L,[1]publikáció!G$4)</f>
        <v>0</v>
      </c>
      <c r="H199" s="11">
        <f>+SUMIFS('[1]TERMELŐ_11.30.'!$H:$H,'[1]TERMELŐ_11.30.'!$A:$A,[1]publikáció!$B199,'[1]TERMELŐ_11.30.'!$L:$L,[1]publikáció!H$4)</f>
        <v>0</v>
      </c>
      <c r="I199" s="11">
        <f>+SUMIFS('[1]TERMELŐ_11.30.'!$H:$H,'[1]TERMELŐ_11.30.'!$A:$A,[1]publikáció!$B199,'[1]TERMELŐ_11.30.'!$L:$L,[1]publikáció!I$4)</f>
        <v>0</v>
      </c>
      <c r="J199" s="11">
        <f>+SUMIFS('[1]TERMELŐ_11.30.'!$H:$H,'[1]TERMELŐ_11.30.'!$A:$A,[1]publikáció!$B199,'[1]TERMELŐ_11.30.'!$L:$L,[1]publikáció!J$4)</f>
        <v>0</v>
      </c>
      <c r="K199" s="11" t="str">
        <f>+IF(VLOOKUP(B199,'[1]TERMELŐ_11.30.'!A:U,21,FALSE)="igen","Technológia módosítás",IF(VLOOKUP(B199,'[1]TERMELŐ_11.30.'!A:U,20,FALSE)&lt;&gt;"nem","Ismétlő","Új igény"))</f>
        <v>Új igény</v>
      </c>
      <c r="L199" s="12">
        <f>+_xlfn.MAXIFS('[1]TERMELŐ_11.30.'!$P:$P,'[1]TERMELŐ_11.30.'!$A:$A,[1]publikáció!$B199)</f>
        <v>0.5</v>
      </c>
      <c r="M199" s="12">
        <f>+_xlfn.MAXIFS('[1]TERMELŐ_11.30.'!$Q:$Q,'[1]TERMELŐ_11.30.'!$A:$A,[1]publikáció!$B199)</f>
        <v>0.02</v>
      </c>
      <c r="N199" s="10" t="str">
        <f>+IF(VLOOKUP(B199,'[1]TERMELŐ_11.30.'!A:G,7,FALSE)="","",VLOOKUP(B199,'[1]TERMELŐ_11.30.'!A:G,7,FALSE))</f>
        <v>Encs</v>
      </c>
      <c r="O199" s="10">
        <f>+VLOOKUP(B199,'[1]TERMELŐ_11.30.'!A:I,9,FALSE)</f>
        <v>22</v>
      </c>
      <c r="P199" s="10" t="str">
        <f>+IF(OR(VLOOKUP(B199,'[1]TERMELŐ_11.30.'!A:D,4,FALSE)="elutasított",(VLOOKUP(B199,'[1]TERMELŐ_11.30.'!A:D,4,FALSE)="kiesett")),"igen","nem")</f>
        <v>igen</v>
      </c>
      <c r="Q199" s="10" t="str">
        <f>+_xlfn.IFNA(VLOOKUP(IF(VLOOKUP(B199,'[1]TERMELŐ_11.30.'!A:BQ,69,FALSE)="","",VLOOKUP(B199,'[1]TERMELŐ_11.30.'!A:BQ,69,FALSE)),'[1]publikáció segéd tábla'!$D$1:$E$16,2,FALSE),"")</f>
        <v>54/2024 kormány rendelet</v>
      </c>
      <c r="R199" s="10" t="str">
        <f>IF(VLOOKUP(B199,'[1]TERMELŐ_11.30.'!A:AT,46,FALSE)="","",VLOOKUP(B199,'[1]TERMELŐ_11.30.'!A:AT,46,FALSE))</f>
        <v/>
      </c>
      <c r="S199" s="10"/>
      <c r="T199" s="13">
        <f>+VLOOKUP(B199,'[1]TERMELŐ_11.30.'!$A:$AR,37,FALSE)</f>
        <v>0</v>
      </c>
      <c r="U199" s="13">
        <f>+VLOOKUP(B199,'[1]TERMELŐ_11.30.'!$A:$AR,38,FALSE)+VLOOKUP(B199,'[1]TERMELŐ_11.30.'!$A:$AR,39,FALSE)+VLOOKUP(B199,'[1]TERMELŐ_11.30.'!$A:$AR,40,FALSE)+VLOOKUP(B199,'[1]TERMELŐ_11.30.'!$A:$AR,41,FALSE)+VLOOKUP(B199,'[1]TERMELŐ_11.30.'!$A:$AR,42,FALSE)+VLOOKUP(B199,'[1]TERMELŐ_11.30.'!$A:$AR,43,FALSE)+VLOOKUP(B199,'[1]TERMELŐ_11.30.'!$A:$AR,44,FALSE)</f>
        <v>0</v>
      </c>
      <c r="V199" s="14" t="str">
        <f>+IF(VLOOKUP(B199,'[1]TERMELŐ_11.30.'!A:AS,45,FALSE)="","",VLOOKUP(B199,'[1]TERMELŐ_11.30.'!A:AS,45,FALSE))</f>
        <v/>
      </c>
      <c r="W199" s="14" t="str">
        <f>IF(VLOOKUP(B199,'[1]TERMELŐ_11.30.'!A:AJ,36,FALSE)="","",VLOOKUP(B199,'[1]TERMELŐ_11.30.'!A:AJ,36,FALSE))</f>
        <v/>
      </c>
      <c r="X199" s="10"/>
      <c r="Y199" s="13">
        <f>+VLOOKUP(B199,'[1]TERMELŐ_11.30.'!$A:$BH,53,FALSE)</f>
        <v>0</v>
      </c>
      <c r="Z199" s="13">
        <f>+VLOOKUP(B199,'[1]TERMELŐ_11.30.'!$A:$BH,54,FALSE)+VLOOKUP(B199,'[1]TERMELŐ_11.30.'!$A:$BH,55,FALSE)+VLOOKUP(B199,'[1]TERMELŐ_11.30.'!$A:$BH,56,FALSE)+VLOOKUP(B199,'[1]TERMELŐ_11.30.'!$A:$BH,57,FALSE)+VLOOKUP(B199,'[1]TERMELŐ_11.30.'!$A:$BH,58,FALSE)+VLOOKUP(B199,'[1]TERMELŐ_11.30.'!$A:$BH,59,FALSE)+VLOOKUP(B199,'[1]TERMELŐ_11.30.'!$A:$BH,60,FALSE)</f>
        <v>0</v>
      </c>
      <c r="AA199" s="14" t="str">
        <f>IF(VLOOKUP(B199,'[1]TERMELŐ_11.30.'!A:AZ,51,FALSE)="","",VLOOKUP(B199,'[1]TERMELŐ_11.30.'!A:AZ,51,FALSE))</f>
        <v/>
      </c>
      <c r="AB199" s="14" t="str">
        <f>IF(VLOOKUP(B199,'[1]TERMELŐ_11.30.'!A:AZ,52,FALSE)="","",VLOOKUP(B199,'[1]TERMELŐ_11.30.'!A:AZ,52,FALSE))</f>
        <v/>
      </c>
    </row>
    <row r="200" spans="1:28" x14ac:dyDescent="0.3">
      <c r="A200" s="10" t="str">
        <f>VLOOKUP(VLOOKUP(B200,'[1]TERMELŐ_11.30.'!A:F,6,FALSE),'[1]publikáció segéd tábla'!$A$1:$B$7,2,FALSE)</f>
        <v>MVM Émász Áramhálózati Kft. </v>
      </c>
      <c r="B200" s="10" t="s">
        <v>166</v>
      </c>
      <c r="C200" s="11">
        <f>+SUMIFS('[1]TERMELŐ_11.30.'!$H:$H,'[1]TERMELŐ_11.30.'!$A:$A,[1]publikáció!$B200,'[1]TERMELŐ_11.30.'!$L:$L,[1]publikáció!C$4)</f>
        <v>0.5</v>
      </c>
      <c r="D200" s="11">
        <f>+SUMIFS('[1]TERMELŐ_11.30.'!$H:$H,'[1]TERMELŐ_11.30.'!$A:$A,[1]publikáció!$B200,'[1]TERMELŐ_11.30.'!$L:$L,[1]publikáció!D$4)</f>
        <v>0</v>
      </c>
      <c r="E200" s="11">
        <f>+SUMIFS('[1]TERMELŐ_11.30.'!$H:$H,'[1]TERMELŐ_11.30.'!$A:$A,[1]publikáció!$B200,'[1]TERMELŐ_11.30.'!$L:$L,[1]publikáció!E$4)</f>
        <v>0</v>
      </c>
      <c r="F200" s="11">
        <f>+SUMIFS('[1]TERMELŐ_11.30.'!$H:$H,'[1]TERMELŐ_11.30.'!$A:$A,[1]publikáció!$B200,'[1]TERMELŐ_11.30.'!$L:$L,[1]publikáció!F$4)</f>
        <v>0</v>
      </c>
      <c r="G200" s="11">
        <f>+SUMIFS('[1]TERMELŐ_11.30.'!$H:$H,'[1]TERMELŐ_11.30.'!$A:$A,[1]publikáció!$B200,'[1]TERMELŐ_11.30.'!$L:$L,[1]publikáció!G$4)</f>
        <v>0</v>
      </c>
      <c r="H200" s="11">
        <f>+SUMIFS('[1]TERMELŐ_11.30.'!$H:$H,'[1]TERMELŐ_11.30.'!$A:$A,[1]publikáció!$B200,'[1]TERMELŐ_11.30.'!$L:$L,[1]publikáció!H$4)</f>
        <v>0</v>
      </c>
      <c r="I200" s="11">
        <f>+SUMIFS('[1]TERMELŐ_11.30.'!$H:$H,'[1]TERMELŐ_11.30.'!$A:$A,[1]publikáció!$B200,'[1]TERMELŐ_11.30.'!$L:$L,[1]publikáció!I$4)</f>
        <v>0</v>
      </c>
      <c r="J200" s="11">
        <f>+SUMIFS('[1]TERMELŐ_11.30.'!$H:$H,'[1]TERMELŐ_11.30.'!$A:$A,[1]publikáció!$B200,'[1]TERMELŐ_11.30.'!$L:$L,[1]publikáció!J$4)</f>
        <v>0</v>
      </c>
      <c r="K200" s="11" t="str">
        <f>+IF(VLOOKUP(B200,'[1]TERMELŐ_11.30.'!A:U,21,FALSE)="igen","Technológia módosítás",IF(VLOOKUP(B200,'[1]TERMELŐ_11.30.'!A:U,20,FALSE)&lt;&gt;"nem","Ismétlő","Új igény"))</f>
        <v>Új igény</v>
      </c>
      <c r="L200" s="12">
        <f>+_xlfn.MAXIFS('[1]TERMELŐ_11.30.'!$P:$P,'[1]TERMELŐ_11.30.'!$A:$A,[1]publikáció!$B200)</f>
        <v>0.5</v>
      </c>
      <c r="M200" s="12">
        <f>+_xlfn.MAXIFS('[1]TERMELŐ_11.30.'!$Q:$Q,'[1]TERMELŐ_11.30.'!$A:$A,[1]publikáció!$B200)</f>
        <v>0.02</v>
      </c>
      <c r="N200" s="10" t="str">
        <f>+IF(VLOOKUP(B200,'[1]TERMELŐ_11.30.'!A:G,7,FALSE)="","",VLOOKUP(B200,'[1]TERMELŐ_11.30.'!A:G,7,FALSE))</f>
        <v>Encs</v>
      </c>
      <c r="O200" s="10">
        <f>+VLOOKUP(B200,'[1]TERMELŐ_11.30.'!A:I,9,FALSE)</f>
        <v>22</v>
      </c>
      <c r="P200" s="10" t="str">
        <f>+IF(OR(VLOOKUP(B200,'[1]TERMELŐ_11.30.'!A:D,4,FALSE)="elutasított",(VLOOKUP(B200,'[1]TERMELŐ_11.30.'!A:D,4,FALSE)="kiesett")),"igen","nem")</f>
        <v>igen</v>
      </c>
      <c r="Q200" s="10" t="str">
        <f>+_xlfn.IFNA(VLOOKUP(IF(VLOOKUP(B200,'[1]TERMELŐ_11.30.'!A:BQ,69,FALSE)="","",VLOOKUP(B200,'[1]TERMELŐ_11.30.'!A:BQ,69,FALSE)),'[1]publikáció segéd tábla'!$D$1:$E$16,2,FALSE),"")</f>
        <v>54/2024 kormány rendelet</v>
      </c>
      <c r="R200" s="10" t="str">
        <f>IF(VLOOKUP(B200,'[1]TERMELŐ_11.30.'!A:AT,46,FALSE)="","",VLOOKUP(B200,'[1]TERMELŐ_11.30.'!A:AT,46,FALSE))</f>
        <v/>
      </c>
      <c r="S200" s="10"/>
      <c r="T200" s="13">
        <f>+VLOOKUP(B200,'[1]TERMELŐ_11.30.'!$A:$AR,37,FALSE)</f>
        <v>0</v>
      </c>
      <c r="U200" s="13">
        <f>+VLOOKUP(B200,'[1]TERMELŐ_11.30.'!$A:$AR,38,FALSE)+VLOOKUP(B200,'[1]TERMELŐ_11.30.'!$A:$AR,39,FALSE)+VLOOKUP(B200,'[1]TERMELŐ_11.30.'!$A:$AR,40,FALSE)+VLOOKUP(B200,'[1]TERMELŐ_11.30.'!$A:$AR,41,FALSE)+VLOOKUP(B200,'[1]TERMELŐ_11.30.'!$A:$AR,42,FALSE)+VLOOKUP(B200,'[1]TERMELŐ_11.30.'!$A:$AR,43,FALSE)+VLOOKUP(B200,'[1]TERMELŐ_11.30.'!$A:$AR,44,FALSE)</f>
        <v>0</v>
      </c>
      <c r="V200" s="14" t="str">
        <f>+IF(VLOOKUP(B200,'[1]TERMELŐ_11.30.'!A:AS,45,FALSE)="","",VLOOKUP(B200,'[1]TERMELŐ_11.30.'!A:AS,45,FALSE))</f>
        <v/>
      </c>
      <c r="W200" s="14" t="str">
        <f>IF(VLOOKUP(B200,'[1]TERMELŐ_11.30.'!A:AJ,36,FALSE)="","",VLOOKUP(B200,'[1]TERMELŐ_11.30.'!A:AJ,36,FALSE))</f>
        <v/>
      </c>
      <c r="X200" s="10"/>
      <c r="Y200" s="13">
        <f>+VLOOKUP(B200,'[1]TERMELŐ_11.30.'!$A:$BH,53,FALSE)</f>
        <v>0</v>
      </c>
      <c r="Z200" s="13">
        <f>+VLOOKUP(B200,'[1]TERMELŐ_11.30.'!$A:$BH,54,FALSE)+VLOOKUP(B200,'[1]TERMELŐ_11.30.'!$A:$BH,55,FALSE)+VLOOKUP(B200,'[1]TERMELŐ_11.30.'!$A:$BH,56,FALSE)+VLOOKUP(B200,'[1]TERMELŐ_11.30.'!$A:$BH,57,FALSE)+VLOOKUP(B200,'[1]TERMELŐ_11.30.'!$A:$BH,58,FALSE)+VLOOKUP(B200,'[1]TERMELŐ_11.30.'!$A:$BH,59,FALSE)+VLOOKUP(B200,'[1]TERMELŐ_11.30.'!$A:$BH,60,FALSE)</f>
        <v>0</v>
      </c>
      <c r="AA200" s="14" t="str">
        <f>IF(VLOOKUP(B200,'[1]TERMELŐ_11.30.'!A:AZ,51,FALSE)="","",VLOOKUP(B200,'[1]TERMELŐ_11.30.'!A:AZ,51,FALSE))</f>
        <v/>
      </c>
      <c r="AB200" s="14" t="str">
        <f>IF(VLOOKUP(B200,'[1]TERMELŐ_11.30.'!A:AZ,52,FALSE)="","",VLOOKUP(B200,'[1]TERMELŐ_11.30.'!A:AZ,52,FALSE))</f>
        <v/>
      </c>
    </row>
    <row r="201" spans="1:28" x14ac:dyDescent="0.3">
      <c r="A201" s="10" t="str">
        <f>VLOOKUP(VLOOKUP(B201,'[1]TERMELŐ_11.30.'!A:F,6,FALSE),'[1]publikáció segéd tábla'!$A$1:$B$7,2,FALSE)</f>
        <v>MVM Émász Áramhálózati Kft. </v>
      </c>
      <c r="B201" s="10" t="s">
        <v>167</v>
      </c>
      <c r="C201" s="11">
        <f>+SUMIFS('[1]TERMELŐ_11.30.'!$H:$H,'[1]TERMELŐ_11.30.'!$A:$A,[1]publikáció!$B201,'[1]TERMELŐ_11.30.'!$L:$L,[1]publikáció!C$4)</f>
        <v>5</v>
      </c>
      <c r="D201" s="11">
        <f>+SUMIFS('[1]TERMELŐ_11.30.'!$H:$H,'[1]TERMELŐ_11.30.'!$A:$A,[1]publikáció!$B201,'[1]TERMELŐ_11.30.'!$L:$L,[1]publikáció!D$4)</f>
        <v>0</v>
      </c>
      <c r="E201" s="11">
        <f>+SUMIFS('[1]TERMELŐ_11.30.'!$H:$H,'[1]TERMELŐ_11.30.'!$A:$A,[1]publikáció!$B201,'[1]TERMELŐ_11.30.'!$L:$L,[1]publikáció!E$4)</f>
        <v>2</v>
      </c>
      <c r="F201" s="11">
        <f>+SUMIFS('[1]TERMELŐ_11.30.'!$H:$H,'[1]TERMELŐ_11.30.'!$A:$A,[1]publikáció!$B201,'[1]TERMELŐ_11.30.'!$L:$L,[1]publikáció!F$4)</f>
        <v>0</v>
      </c>
      <c r="G201" s="11">
        <f>+SUMIFS('[1]TERMELŐ_11.30.'!$H:$H,'[1]TERMELŐ_11.30.'!$A:$A,[1]publikáció!$B201,'[1]TERMELŐ_11.30.'!$L:$L,[1]publikáció!G$4)</f>
        <v>0</v>
      </c>
      <c r="H201" s="11">
        <f>+SUMIFS('[1]TERMELŐ_11.30.'!$H:$H,'[1]TERMELŐ_11.30.'!$A:$A,[1]publikáció!$B201,'[1]TERMELŐ_11.30.'!$L:$L,[1]publikáció!H$4)</f>
        <v>0</v>
      </c>
      <c r="I201" s="11">
        <f>+SUMIFS('[1]TERMELŐ_11.30.'!$H:$H,'[1]TERMELŐ_11.30.'!$A:$A,[1]publikáció!$B201,'[1]TERMELŐ_11.30.'!$L:$L,[1]publikáció!I$4)</f>
        <v>0</v>
      </c>
      <c r="J201" s="11">
        <f>+SUMIFS('[1]TERMELŐ_11.30.'!$H:$H,'[1]TERMELŐ_11.30.'!$A:$A,[1]publikáció!$B201,'[1]TERMELŐ_11.30.'!$L:$L,[1]publikáció!J$4)</f>
        <v>0</v>
      </c>
      <c r="K201" s="11" t="str">
        <f>+IF(VLOOKUP(B201,'[1]TERMELŐ_11.30.'!A:U,21,FALSE)="igen","Technológia módosítás",IF(VLOOKUP(B201,'[1]TERMELŐ_11.30.'!A:U,20,FALSE)&lt;&gt;"nem","Ismétlő","Új igény"))</f>
        <v>Új igény</v>
      </c>
      <c r="L201" s="12">
        <f>+_xlfn.MAXIFS('[1]TERMELŐ_11.30.'!$P:$P,'[1]TERMELŐ_11.30.'!$A:$A,[1]publikáció!$B201)</f>
        <v>5</v>
      </c>
      <c r="M201" s="12">
        <f>+_xlfn.MAXIFS('[1]TERMELŐ_11.30.'!$Q:$Q,'[1]TERMELŐ_11.30.'!$A:$A,[1]publikáció!$B201)</f>
        <v>2</v>
      </c>
      <c r="N201" s="10" t="str">
        <f>+IF(VLOOKUP(B201,'[1]TERMELŐ_11.30.'!A:G,7,FALSE)="","",VLOOKUP(B201,'[1]TERMELŐ_11.30.'!A:G,7,FALSE))</f>
        <v>Hatvan</v>
      </c>
      <c r="O201" s="10">
        <f>+VLOOKUP(B201,'[1]TERMELŐ_11.30.'!A:I,9,FALSE)</f>
        <v>22</v>
      </c>
      <c r="P201" s="10" t="str">
        <f>+IF(OR(VLOOKUP(B201,'[1]TERMELŐ_11.30.'!A:D,4,FALSE)="elutasított",(VLOOKUP(B201,'[1]TERMELŐ_11.30.'!A:D,4,FALSE)="kiesett")),"igen","nem")</f>
        <v>igen</v>
      </c>
      <c r="Q201" s="10" t="str">
        <f>+_xlfn.IFNA(VLOOKUP(IF(VLOOKUP(B201,'[1]TERMELŐ_11.30.'!A:BQ,69,FALSE)="","",VLOOKUP(B201,'[1]TERMELŐ_11.30.'!A:BQ,69,FALSE)),'[1]publikáció segéd tábla'!$D$1:$E$16,2,FALSE),"")</f>
        <v>54/2024 kormány rendelet</v>
      </c>
      <c r="R201" s="10" t="str">
        <f>IF(VLOOKUP(B201,'[1]TERMELŐ_11.30.'!A:AT,46,FALSE)="","",VLOOKUP(B201,'[1]TERMELŐ_11.30.'!A:AT,46,FALSE))</f>
        <v/>
      </c>
      <c r="S201" s="10"/>
      <c r="T201" s="13">
        <f>+VLOOKUP(B201,'[1]TERMELŐ_11.30.'!$A:$AR,37,FALSE)</f>
        <v>0</v>
      </c>
      <c r="U201" s="13">
        <f>+VLOOKUP(B201,'[1]TERMELŐ_11.30.'!$A:$AR,38,FALSE)+VLOOKUP(B201,'[1]TERMELŐ_11.30.'!$A:$AR,39,FALSE)+VLOOKUP(B201,'[1]TERMELŐ_11.30.'!$A:$AR,40,FALSE)+VLOOKUP(B201,'[1]TERMELŐ_11.30.'!$A:$AR,41,FALSE)+VLOOKUP(B201,'[1]TERMELŐ_11.30.'!$A:$AR,42,FALSE)+VLOOKUP(B201,'[1]TERMELŐ_11.30.'!$A:$AR,43,FALSE)+VLOOKUP(B201,'[1]TERMELŐ_11.30.'!$A:$AR,44,FALSE)</f>
        <v>0</v>
      </c>
      <c r="V201" s="14" t="str">
        <f>+IF(VLOOKUP(B201,'[1]TERMELŐ_11.30.'!A:AS,45,FALSE)="","",VLOOKUP(B201,'[1]TERMELŐ_11.30.'!A:AS,45,FALSE))</f>
        <v/>
      </c>
      <c r="W201" s="14" t="str">
        <f>IF(VLOOKUP(B201,'[1]TERMELŐ_11.30.'!A:AJ,36,FALSE)="","",VLOOKUP(B201,'[1]TERMELŐ_11.30.'!A:AJ,36,FALSE))</f>
        <v/>
      </c>
      <c r="X201" s="10"/>
      <c r="Y201" s="13">
        <f>+VLOOKUP(B201,'[1]TERMELŐ_11.30.'!$A:$BH,53,FALSE)</f>
        <v>0</v>
      </c>
      <c r="Z201" s="13">
        <f>+VLOOKUP(B201,'[1]TERMELŐ_11.30.'!$A:$BH,54,FALSE)+VLOOKUP(B201,'[1]TERMELŐ_11.30.'!$A:$BH,55,FALSE)+VLOOKUP(B201,'[1]TERMELŐ_11.30.'!$A:$BH,56,FALSE)+VLOOKUP(B201,'[1]TERMELŐ_11.30.'!$A:$BH,57,FALSE)+VLOOKUP(B201,'[1]TERMELŐ_11.30.'!$A:$BH,58,FALSE)+VLOOKUP(B201,'[1]TERMELŐ_11.30.'!$A:$BH,59,FALSE)+VLOOKUP(B201,'[1]TERMELŐ_11.30.'!$A:$BH,60,FALSE)</f>
        <v>0</v>
      </c>
      <c r="AA201" s="14" t="str">
        <f>IF(VLOOKUP(B201,'[1]TERMELŐ_11.30.'!A:AZ,51,FALSE)="","",VLOOKUP(B201,'[1]TERMELŐ_11.30.'!A:AZ,51,FALSE))</f>
        <v/>
      </c>
      <c r="AB201" s="14" t="str">
        <f>IF(VLOOKUP(B201,'[1]TERMELŐ_11.30.'!A:AZ,52,FALSE)="","",VLOOKUP(B201,'[1]TERMELŐ_11.30.'!A:AZ,52,FALSE))</f>
        <v/>
      </c>
    </row>
    <row r="202" spans="1:28" x14ac:dyDescent="0.3">
      <c r="A202" s="10" t="str">
        <f>VLOOKUP(VLOOKUP(B202,'[1]TERMELŐ_11.30.'!A:F,6,FALSE),'[1]publikáció segéd tábla'!$A$1:$B$7,2,FALSE)</f>
        <v>MVM Émász Áramhálózati Kft. </v>
      </c>
      <c r="B202" s="10" t="s">
        <v>168</v>
      </c>
      <c r="C202" s="11">
        <f>+SUMIFS('[1]TERMELŐ_11.30.'!$H:$H,'[1]TERMELŐ_11.30.'!$A:$A,[1]publikáció!$B202,'[1]TERMELŐ_11.30.'!$L:$L,[1]publikáció!C$4)</f>
        <v>1</v>
      </c>
      <c r="D202" s="11">
        <f>+SUMIFS('[1]TERMELŐ_11.30.'!$H:$H,'[1]TERMELŐ_11.30.'!$A:$A,[1]publikáció!$B202,'[1]TERMELŐ_11.30.'!$L:$L,[1]publikáció!D$4)</f>
        <v>0</v>
      </c>
      <c r="E202" s="11">
        <f>+SUMIFS('[1]TERMELŐ_11.30.'!$H:$H,'[1]TERMELŐ_11.30.'!$A:$A,[1]publikáció!$B202,'[1]TERMELŐ_11.30.'!$L:$L,[1]publikáció!E$4)</f>
        <v>1</v>
      </c>
      <c r="F202" s="11">
        <f>+SUMIFS('[1]TERMELŐ_11.30.'!$H:$H,'[1]TERMELŐ_11.30.'!$A:$A,[1]publikáció!$B202,'[1]TERMELŐ_11.30.'!$L:$L,[1]publikáció!F$4)</f>
        <v>0</v>
      </c>
      <c r="G202" s="11">
        <f>+SUMIFS('[1]TERMELŐ_11.30.'!$H:$H,'[1]TERMELŐ_11.30.'!$A:$A,[1]publikáció!$B202,'[1]TERMELŐ_11.30.'!$L:$L,[1]publikáció!G$4)</f>
        <v>0</v>
      </c>
      <c r="H202" s="11">
        <f>+SUMIFS('[1]TERMELŐ_11.30.'!$H:$H,'[1]TERMELŐ_11.30.'!$A:$A,[1]publikáció!$B202,'[1]TERMELŐ_11.30.'!$L:$L,[1]publikáció!H$4)</f>
        <v>0</v>
      </c>
      <c r="I202" s="11">
        <f>+SUMIFS('[1]TERMELŐ_11.30.'!$H:$H,'[1]TERMELŐ_11.30.'!$A:$A,[1]publikáció!$B202,'[1]TERMELŐ_11.30.'!$L:$L,[1]publikáció!I$4)</f>
        <v>0</v>
      </c>
      <c r="J202" s="11">
        <f>+SUMIFS('[1]TERMELŐ_11.30.'!$H:$H,'[1]TERMELŐ_11.30.'!$A:$A,[1]publikáció!$B202,'[1]TERMELŐ_11.30.'!$L:$L,[1]publikáció!J$4)</f>
        <v>0</v>
      </c>
      <c r="K202" s="11" t="str">
        <f>+IF(VLOOKUP(B202,'[1]TERMELŐ_11.30.'!A:U,21,FALSE)="igen","Technológia módosítás",IF(VLOOKUP(B202,'[1]TERMELŐ_11.30.'!A:U,20,FALSE)&lt;&gt;"nem","Ismétlő","Új igény"))</f>
        <v>Új igény</v>
      </c>
      <c r="L202" s="12">
        <f>+_xlfn.MAXIFS('[1]TERMELŐ_11.30.'!$P:$P,'[1]TERMELŐ_11.30.'!$A:$A,[1]publikáció!$B202)</f>
        <v>1</v>
      </c>
      <c r="M202" s="12">
        <f>+_xlfn.MAXIFS('[1]TERMELŐ_11.30.'!$Q:$Q,'[1]TERMELŐ_11.30.'!$A:$A,[1]publikáció!$B202)</f>
        <v>1</v>
      </c>
      <c r="N202" s="10" t="str">
        <f>+IF(VLOOKUP(B202,'[1]TERMELŐ_11.30.'!A:G,7,FALSE)="","",VLOOKUP(B202,'[1]TERMELŐ_11.30.'!A:G,7,FALSE))</f>
        <v>Károlyfalva</v>
      </c>
      <c r="O202" s="10">
        <f>+VLOOKUP(B202,'[1]TERMELŐ_11.30.'!A:I,9,FALSE)</f>
        <v>22</v>
      </c>
      <c r="P202" s="10" t="str">
        <f>+IF(OR(VLOOKUP(B202,'[1]TERMELŐ_11.30.'!A:D,4,FALSE)="elutasított",(VLOOKUP(B202,'[1]TERMELŐ_11.30.'!A:D,4,FALSE)="kiesett")),"igen","nem")</f>
        <v>igen</v>
      </c>
      <c r="Q202" s="10" t="str">
        <f>+_xlfn.IFNA(VLOOKUP(IF(VLOOKUP(B202,'[1]TERMELŐ_11.30.'!A:BQ,69,FALSE)="","",VLOOKUP(B202,'[1]TERMELŐ_11.30.'!A:BQ,69,FALSE)),'[1]publikáció segéd tábla'!$D$1:$E$16,2,FALSE),"")</f>
        <v>54/2024 kormány rendelet</v>
      </c>
      <c r="R202" s="10" t="str">
        <f>IF(VLOOKUP(B202,'[1]TERMELŐ_11.30.'!A:AT,46,FALSE)="","",VLOOKUP(B202,'[1]TERMELŐ_11.30.'!A:AT,46,FALSE))</f>
        <v/>
      </c>
      <c r="S202" s="10"/>
      <c r="T202" s="13">
        <f>+VLOOKUP(B202,'[1]TERMELŐ_11.30.'!$A:$AR,37,FALSE)</f>
        <v>0</v>
      </c>
      <c r="U202" s="13">
        <f>+VLOOKUP(B202,'[1]TERMELŐ_11.30.'!$A:$AR,38,FALSE)+VLOOKUP(B202,'[1]TERMELŐ_11.30.'!$A:$AR,39,FALSE)+VLOOKUP(B202,'[1]TERMELŐ_11.30.'!$A:$AR,40,FALSE)+VLOOKUP(B202,'[1]TERMELŐ_11.30.'!$A:$AR,41,FALSE)+VLOOKUP(B202,'[1]TERMELŐ_11.30.'!$A:$AR,42,FALSE)+VLOOKUP(B202,'[1]TERMELŐ_11.30.'!$A:$AR,43,FALSE)+VLOOKUP(B202,'[1]TERMELŐ_11.30.'!$A:$AR,44,FALSE)</f>
        <v>0</v>
      </c>
      <c r="V202" s="14" t="str">
        <f>+IF(VLOOKUP(B202,'[1]TERMELŐ_11.30.'!A:AS,45,FALSE)="","",VLOOKUP(B202,'[1]TERMELŐ_11.30.'!A:AS,45,FALSE))</f>
        <v/>
      </c>
      <c r="W202" s="14" t="str">
        <f>IF(VLOOKUP(B202,'[1]TERMELŐ_11.30.'!A:AJ,36,FALSE)="","",VLOOKUP(B202,'[1]TERMELŐ_11.30.'!A:AJ,36,FALSE))</f>
        <v/>
      </c>
      <c r="X202" s="10"/>
      <c r="Y202" s="13">
        <f>+VLOOKUP(B202,'[1]TERMELŐ_11.30.'!$A:$BH,53,FALSE)</f>
        <v>0</v>
      </c>
      <c r="Z202" s="13">
        <f>+VLOOKUP(B202,'[1]TERMELŐ_11.30.'!$A:$BH,54,FALSE)+VLOOKUP(B202,'[1]TERMELŐ_11.30.'!$A:$BH,55,FALSE)+VLOOKUP(B202,'[1]TERMELŐ_11.30.'!$A:$BH,56,FALSE)+VLOOKUP(B202,'[1]TERMELŐ_11.30.'!$A:$BH,57,FALSE)+VLOOKUP(B202,'[1]TERMELŐ_11.30.'!$A:$BH,58,FALSE)+VLOOKUP(B202,'[1]TERMELŐ_11.30.'!$A:$BH,59,FALSE)+VLOOKUP(B202,'[1]TERMELŐ_11.30.'!$A:$BH,60,FALSE)</f>
        <v>0</v>
      </c>
      <c r="AA202" s="14" t="str">
        <f>IF(VLOOKUP(B202,'[1]TERMELŐ_11.30.'!A:AZ,51,FALSE)="","",VLOOKUP(B202,'[1]TERMELŐ_11.30.'!A:AZ,51,FALSE))</f>
        <v/>
      </c>
      <c r="AB202" s="14" t="str">
        <f>IF(VLOOKUP(B202,'[1]TERMELŐ_11.30.'!A:AZ,52,FALSE)="","",VLOOKUP(B202,'[1]TERMELŐ_11.30.'!A:AZ,52,FALSE))</f>
        <v/>
      </c>
    </row>
    <row r="203" spans="1:28" x14ac:dyDescent="0.3">
      <c r="A203" s="10" t="str">
        <f>VLOOKUP(VLOOKUP(B203,'[1]TERMELŐ_11.30.'!A:F,6,FALSE),'[1]publikáció segéd tábla'!$A$1:$B$7,2,FALSE)</f>
        <v>MVM Émász Áramhálózati Kft. </v>
      </c>
      <c r="B203" s="10" t="s">
        <v>169</v>
      </c>
      <c r="C203" s="11">
        <f>+SUMIFS('[1]TERMELŐ_11.30.'!$H:$H,'[1]TERMELŐ_11.30.'!$A:$A,[1]publikáció!$B203,'[1]TERMELŐ_11.30.'!$L:$L,[1]publikáció!C$4)</f>
        <v>0.6</v>
      </c>
      <c r="D203" s="11">
        <f>+SUMIFS('[1]TERMELŐ_11.30.'!$H:$H,'[1]TERMELŐ_11.30.'!$A:$A,[1]publikáció!$B203,'[1]TERMELŐ_11.30.'!$L:$L,[1]publikáció!D$4)</f>
        <v>0</v>
      </c>
      <c r="E203" s="11">
        <f>+SUMIFS('[1]TERMELŐ_11.30.'!$H:$H,'[1]TERMELŐ_11.30.'!$A:$A,[1]publikáció!$B203,'[1]TERMELŐ_11.30.'!$L:$L,[1]publikáció!E$4)</f>
        <v>0.5</v>
      </c>
      <c r="F203" s="11">
        <f>+SUMIFS('[1]TERMELŐ_11.30.'!$H:$H,'[1]TERMELŐ_11.30.'!$A:$A,[1]publikáció!$B203,'[1]TERMELŐ_11.30.'!$L:$L,[1]publikáció!F$4)</f>
        <v>0</v>
      </c>
      <c r="G203" s="11">
        <f>+SUMIFS('[1]TERMELŐ_11.30.'!$H:$H,'[1]TERMELŐ_11.30.'!$A:$A,[1]publikáció!$B203,'[1]TERMELŐ_11.30.'!$L:$L,[1]publikáció!G$4)</f>
        <v>0</v>
      </c>
      <c r="H203" s="11">
        <f>+SUMIFS('[1]TERMELŐ_11.30.'!$H:$H,'[1]TERMELŐ_11.30.'!$A:$A,[1]publikáció!$B203,'[1]TERMELŐ_11.30.'!$L:$L,[1]publikáció!H$4)</f>
        <v>0</v>
      </c>
      <c r="I203" s="11">
        <f>+SUMIFS('[1]TERMELŐ_11.30.'!$H:$H,'[1]TERMELŐ_11.30.'!$A:$A,[1]publikáció!$B203,'[1]TERMELŐ_11.30.'!$L:$L,[1]publikáció!I$4)</f>
        <v>0</v>
      </c>
      <c r="J203" s="11">
        <f>+SUMIFS('[1]TERMELŐ_11.30.'!$H:$H,'[1]TERMELŐ_11.30.'!$A:$A,[1]publikáció!$B203,'[1]TERMELŐ_11.30.'!$L:$L,[1]publikáció!J$4)</f>
        <v>0</v>
      </c>
      <c r="K203" s="11" t="str">
        <f>+IF(VLOOKUP(B203,'[1]TERMELŐ_11.30.'!A:U,21,FALSE)="igen","Technológia módosítás",IF(VLOOKUP(B203,'[1]TERMELŐ_11.30.'!A:U,20,FALSE)&lt;&gt;"nem","Ismétlő","Új igény"))</f>
        <v>Új igény</v>
      </c>
      <c r="L203" s="12">
        <f>+_xlfn.MAXIFS('[1]TERMELŐ_11.30.'!$P:$P,'[1]TERMELŐ_11.30.'!$A:$A,[1]publikáció!$B203)</f>
        <v>0.6</v>
      </c>
      <c r="M203" s="12">
        <f>+_xlfn.MAXIFS('[1]TERMELŐ_11.30.'!$Q:$Q,'[1]TERMELŐ_11.30.'!$A:$A,[1]publikáció!$B203)</f>
        <v>0.5</v>
      </c>
      <c r="N203" s="10" t="str">
        <f>+IF(VLOOKUP(B203,'[1]TERMELŐ_11.30.'!A:G,7,FALSE)="","",VLOOKUP(B203,'[1]TERMELŐ_11.30.'!A:G,7,FALSE))</f>
        <v>Károlyfalva</v>
      </c>
      <c r="O203" s="10">
        <f>+VLOOKUP(B203,'[1]TERMELŐ_11.30.'!A:I,9,FALSE)</f>
        <v>22</v>
      </c>
      <c r="P203" s="10" t="str">
        <f>+IF(OR(VLOOKUP(B203,'[1]TERMELŐ_11.30.'!A:D,4,FALSE)="elutasított",(VLOOKUP(B203,'[1]TERMELŐ_11.30.'!A:D,4,FALSE)="kiesett")),"igen","nem")</f>
        <v>igen</v>
      </c>
      <c r="Q203" s="10" t="str">
        <f>+_xlfn.IFNA(VLOOKUP(IF(VLOOKUP(B203,'[1]TERMELŐ_11.30.'!A:BQ,69,FALSE)="","",VLOOKUP(B203,'[1]TERMELŐ_11.30.'!A:BQ,69,FALSE)),'[1]publikáció segéd tábla'!$D$1:$E$16,2,FALSE),"")</f>
        <v>54/2024 kormány rendelet</v>
      </c>
      <c r="R203" s="10" t="str">
        <f>IF(VLOOKUP(B203,'[1]TERMELŐ_11.30.'!A:AT,46,FALSE)="","",VLOOKUP(B203,'[1]TERMELŐ_11.30.'!A:AT,46,FALSE))</f>
        <v/>
      </c>
      <c r="S203" s="10"/>
      <c r="T203" s="13">
        <f>+VLOOKUP(B203,'[1]TERMELŐ_11.30.'!$A:$AR,37,FALSE)</f>
        <v>0</v>
      </c>
      <c r="U203" s="13">
        <f>+VLOOKUP(B203,'[1]TERMELŐ_11.30.'!$A:$AR,38,FALSE)+VLOOKUP(B203,'[1]TERMELŐ_11.30.'!$A:$AR,39,FALSE)+VLOOKUP(B203,'[1]TERMELŐ_11.30.'!$A:$AR,40,FALSE)+VLOOKUP(B203,'[1]TERMELŐ_11.30.'!$A:$AR,41,FALSE)+VLOOKUP(B203,'[1]TERMELŐ_11.30.'!$A:$AR,42,FALSE)+VLOOKUP(B203,'[1]TERMELŐ_11.30.'!$A:$AR,43,FALSE)+VLOOKUP(B203,'[1]TERMELŐ_11.30.'!$A:$AR,44,FALSE)</f>
        <v>0</v>
      </c>
      <c r="V203" s="14" t="str">
        <f>+IF(VLOOKUP(B203,'[1]TERMELŐ_11.30.'!A:AS,45,FALSE)="","",VLOOKUP(B203,'[1]TERMELŐ_11.30.'!A:AS,45,FALSE))</f>
        <v/>
      </c>
      <c r="W203" s="14" t="str">
        <f>IF(VLOOKUP(B203,'[1]TERMELŐ_11.30.'!A:AJ,36,FALSE)="","",VLOOKUP(B203,'[1]TERMELŐ_11.30.'!A:AJ,36,FALSE))</f>
        <v/>
      </c>
      <c r="X203" s="10"/>
      <c r="Y203" s="13">
        <f>+VLOOKUP(B203,'[1]TERMELŐ_11.30.'!$A:$BH,53,FALSE)</f>
        <v>0</v>
      </c>
      <c r="Z203" s="13">
        <f>+VLOOKUP(B203,'[1]TERMELŐ_11.30.'!$A:$BH,54,FALSE)+VLOOKUP(B203,'[1]TERMELŐ_11.30.'!$A:$BH,55,FALSE)+VLOOKUP(B203,'[1]TERMELŐ_11.30.'!$A:$BH,56,FALSE)+VLOOKUP(B203,'[1]TERMELŐ_11.30.'!$A:$BH,57,FALSE)+VLOOKUP(B203,'[1]TERMELŐ_11.30.'!$A:$BH,58,FALSE)+VLOOKUP(B203,'[1]TERMELŐ_11.30.'!$A:$BH,59,FALSE)+VLOOKUP(B203,'[1]TERMELŐ_11.30.'!$A:$BH,60,FALSE)</f>
        <v>0</v>
      </c>
      <c r="AA203" s="14" t="str">
        <f>IF(VLOOKUP(B203,'[1]TERMELŐ_11.30.'!A:AZ,51,FALSE)="","",VLOOKUP(B203,'[1]TERMELŐ_11.30.'!A:AZ,51,FALSE))</f>
        <v/>
      </c>
      <c r="AB203" s="14" t="str">
        <f>IF(VLOOKUP(B203,'[1]TERMELŐ_11.30.'!A:AZ,52,FALSE)="","",VLOOKUP(B203,'[1]TERMELŐ_11.30.'!A:AZ,52,FALSE))</f>
        <v/>
      </c>
    </row>
    <row r="204" spans="1:28" x14ac:dyDescent="0.3">
      <c r="A204" s="10" t="str">
        <f>VLOOKUP(VLOOKUP(B204,'[1]TERMELŐ_11.30.'!A:F,6,FALSE),'[1]publikáció segéd tábla'!$A$1:$B$7,2,FALSE)</f>
        <v>MVM Émász Áramhálózati Kft. </v>
      </c>
      <c r="B204" s="10" t="s">
        <v>170</v>
      </c>
      <c r="C204" s="11">
        <f>+SUMIFS('[1]TERMELŐ_11.30.'!$H:$H,'[1]TERMELŐ_11.30.'!$A:$A,[1]publikáció!$B204,'[1]TERMELŐ_11.30.'!$L:$L,[1]publikáció!C$4)</f>
        <v>0</v>
      </c>
      <c r="D204" s="11">
        <f>+SUMIFS('[1]TERMELŐ_11.30.'!$H:$H,'[1]TERMELŐ_11.30.'!$A:$A,[1]publikáció!$B204,'[1]TERMELŐ_11.30.'!$L:$L,[1]publikáció!D$4)</f>
        <v>0</v>
      </c>
      <c r="E204" s="11">
        <f>+SUMIFS('[1]TERMELŐ_11.30.'!$H:$H,'[1]TERMELŐ_11.30.'!$A:$A,[1]publikáció!$B204,'[1]TERMELŐ_11.30.'!$L:$L,[1]publikáció!E$4)</f>
        <v>0.999</v>
      </c>
      <c r="F204" s="11">
        <f>+SUMIFS('[1]TERMELŐ_11.30.'!$H:$H,'[1]TERMELŐ_11.30.'!$A:$A,[1]publikáció!$B204,'[1]TERMELŐ_11.30.'!$L:$L,[1]publikáció!F$4)</f>
        <v>0</v>
      </c>
      <c r="G204" s="11">
        <f>+SUMIFS('[1]TERMELŐ_11.30.'!$H:$H,'[1]TERMELŐ_11.30.'!$A:$A,[1]publikáció!$B204,'[1]TERMELŐ_11.30.'!$L:$L,[1]publikáció!G$4)</f>
        <v>0</v>
      </c>
      <c r="H204" s="11">
        <f>+SUMIFS('[1]TERMELŐ_11.30.'!$H:$H,'[1]TERMELŐ_11.30.'!$A:$A,[1]publikáció!$B204,'[1]TERMELŐ_11.30.'!$L:$L,[1]publikáció!H$4)</f>
        <v>0</v>
      </c>
      <c r="I204" s="11">
        <f>+SUMIFS('[1]TERMELŐ_11.30.'!$H:$H,'[1]TERMELŐ_11.30.'!$A:$A,[1]publikáció!$B204,'[1]TERMELŐ_11.30.'!$L:$L,[1]publikáció!I$4)</f>
        <v>0</v>
      </c>
      <c r="J204" s="11">
        <f>+SUMIFS('[1]TERMELŐ_11.30.'!$H:$H,'[1]TERMELŐ_11.30.'!$A:$A,[1]publikáció!$B204,'[1]TERMELŐ_11.30.'!$L:$L,[1]publikáció!J$4)</f>
        <v>0</v>
      </c>
      <c r="K204" s="11" t="str">
        <f>+IF(VLOOKUP(B204,'[1]TERMELŐ_11.30.'!A:U,21,FALSE)="igen","Technológia módosítás",IF(VLOOKUP(B204,'[1]TERMELŐ_11.30.'!A:U,20,FALSE)&lt;&gt;"nem","Ismétlő","Új igény"))</f>
        <v>Technológia módosítás</v>
      </c>
      <c r="L204" s="12">
        <f>+_xlfn.MAXIFS('[1]TERMELŐ_11.30.'!$P:$P,'[1]TERMELŐ_11.30.'!$A:$A,[1]publikáció!$B204)</f>
        <v>0</v>
      </c>
      <c r="M204" s="12">
        <f>+_xlfn.MAXIFS('[1]TERMELŐ_11.30.'!$Q:$Q,'[1]TERMELŐ_11.30.'!$A:$A,[1]publikáció!$B204)</f>
        <v>0.9</v>
      </c>
      <c r="N204" s="10" t="str">
        <f>+IF(VLOOKUP(B204,'[1]TERMELŐ_11.30.'!A:G,7,FALSE)="","",VLOOKUP(B204,'[1]TERMELŐ_11.30.'!A:G,7,FALSE))</f>
        <v/>
      </c>
      <c r="O204" s="10"/>
      <c r="P204" s="10" t="str">
        <f>+IF(OR(VLOOKUP(B204,'[1]TERMELŐ_11.30.'!A:D,4,FALSE)="elutasított",(VLOOKUP(B204,'[1]TERMELŐ_11.30.'!A:D,4,FALSE)="kiesett")),"igen","nem")</f>
        <v>igen</v>
      </c>
      <c r="Q204" s="10" t="str">
        <f>+_xlfn.IFNA(VLOOKUP(IF(VLOOKUP(B204,'[1]TERMELŐ_11.30.'!A:BQ,69,FALSE)="","",VLOOKUP(B204,'[1]TERMELŐ_11.30.'!A:BQ,69,FALSE)),'[1]publikáció segéd tábla'!$D$1:$E$16,2,FALSE),"")</f>
        <v/>
      </c>
      <c r="R204" s="10" t="str">
        <f>IF(VLOOKUP(B204,'[1]TERMELŐ_11.30.'!A:AT,46,FALSE)="","",VLOOKUP(B204,'[1]TERMELŐ_11.30.'!A:AT,46,FALSE))</f>
        <v/>
      </c>
      <c r="S204" s="10"/>
      <c r="T204" s="13">
        <f>+VLOOKUP(B204,'[1]TERMELŐ_11.30.'!$A:$AR,37,FALSE)</f>
        <v>0</v>
      </c>
      <c r="U204" s="13">
        <f>+VLOOKUP(B204,'[1]TERMELŐ_11.30.'!$A:$AR,38,FALSE)+VLOOKUP(B204,'[1]TERMELŐ_11.30.'!$A:$AR,39,FALSE)+VLOOKUP(B204,'[1]TERMELŐ_11.30.'!$A:$AR,40,FALSE)+VLOOKUP(B204,'[1]TERMELŐ_11.30.'!$A:$AR,41,FALSE)+VLOOKUP(B204,'[1]TERMELŐ_11.30.'!$A:$AR,42,FALSE)+VLOOKUP(B204,'[1]TERMELŐ_11.30.'!$A:$AR,43,FALSE)+VLOOKUP(B204,'[1]TERMELŐ_11.30.'!$A:$AR,44,FALSE)</f>
        <v>0</v>
      </c>
      <c r="V204" s="14" t="str">
        <f>+IF(VLOOKUP(B204,'[1]TERMELŐ_11.30.'!A:AS,45,FALSE)="","",VLOOKUP(B204,'[1]TERMELŐ_11.30.'!A:AS,45,FALSE))</f>
        <v/>
      </c>
      <c r="W204" s="14" t="str">
        <f>IF(VLOOKUP(B204,'[1]TERMELŐ_11.30.'!A:AJ,36,FALSE)="","",VLOOKUP(B204,'[1]TERMELŐ_11.30.'!A:AJ,36,FALSE))</f>
        <v/>
      </c>
      <c r="X204" s="10"/>
      <c r="Y204" s="13">
        <f>+VLOOKUP(B204,'[1]TERMELŐ_11.30.'!$A:$BH,53,FALSE)</f>
        <v>0</v>
      </c>
      <c r="Z204" s="13">
        <f>+VLOOKUP(B204,'[1]TERMELŐ_11.30.'!$A:$BH,54,FALSE)+VLOOKUP(B204,'[1]TERMELŐ_11.30.'!$A:$BH,55,FALSE)+VLOOKUP(B204,'[1]TERMELŐ_11.30.'!$A:$BH,56,FALSE)+VLOOKUP(B204,'[1]TERMELŐ_11.30.'!$A:$BH,57,FALSE)+VLOOKUP(B204,'[1]TERMELŐ_11.30.'!$A:$BH,58,FALSE)+VLOOKUP(B204,'[1]TERMELŐ_11.30.'!$A:$BH,59,FALSE)+VLOOKUP(B204,'[1]TERMELŐ_11.30.'!$A:$BH,60,FALSE)</f>
        <v>0</v>
      </c>
      <c r="AA204" s="14" t="str">
        <f>IF(VLOOKUP(B204,'[1]TERMELŐ_11.30.'!A:AZ,51,FALSE)="","",VLOOKUP(B204,'[1]TERMELŐ_11.30.'!A:AZ,51,FALSE))</f>
        <v/>
      </c>
      <c r="AB204" s="14" t="str">
        <f>IF(VLOOKUP(B204,'[1]TERMELŐ_11.30.'!A:AZ,52,FALSE)="","",VLOOKUP(B204,'[1]TERMELŐ_11.30.'!A:AZ,52,FALSE))</f>
        <v/>
      </c>
    </row>
    <row r="205" spans="1:28" x14ac:dyDescent="0.3">
      <c r="A205" s="10" t="str">
        <f>VLOOKUP(VLOOKUP(B205,'[1]TERMELŐ_11.30.'!A:F,6,FALSE),'[1]publikáció segéd tábla'!$A$1:$B$7,2,FALSE)</f>
        <v>MVM Émász Áramhálózati Kft. </v>
      </c>
      <c r="B205" s="10" t="s">
        <v>171</v>
      </c>
      <c r="C205" s="11">
        <f>+SUMIFS('[1]TERMELŐ_11.30.'!$H:$H,'[1]TERMELŐ_11.30.'!$A:$A,[1]publikáció!$B205,'[1]TERMELŐ_11.30.'!$L:$L,[1]publikáció!C$4)</f>
        <v>0</v>
      </c>
      <c r="D205" s="11">
        <f>+SUMIFS('[1]TERMELŐ_11.30.'!$H:$H,'[1]TERMELŐ_11.30.'!$A:$A,[1]publikáció!$B205,'[1]TERMELŐ_11.30.'!$L:$L,[1]publikáció!D$4)</f>
        <v>0</v>
      </c>
      <c r="E205" s="11">
        <f>+SUMIFS('[1]TERMELŐ_11.30.'!$H:$H,'[1]TERMELŐ_11.30.'!$A:$A,[1]publikáció!$B205,'[1]TERMELŐ_11.30.'!$L:$L,[1]publikáció!E$4)</f>
        <v>0.499</v>
      </c>
      <c r="F205" s="11">
        <f>+SUMIFS('[1]TERMELŐ_11.30.'!$H:$H,'[1]TERMELŐ_11.30.'!$A:$A,[1]publikáció!$B205,'[1]TERMELŐ_11.30.'!$L:$L,[1]publikáció!F$4)</f>
        <v>0</v>
      </c>
      <c r="G205" s="11">
        <f>+SUMIFS('[1]TERMELŐ_11.30.'!$H:$H,'[1]TERMELŐ_11.30.'!$A:$A,[1]publikáció!$B205,'[1]TERMELŐ_11.30.'!$L:$L,[1]publikáció!G$4)</f>
        <v>0</v>
      </c>
      <c r="H205" s="11">
        <f>+SUMIFS('[1]TERMELŐ_11.30.'!$H:$H,'[1]TERMELŐ_11.30.'!$A:$A,[1]publikáció!$B205,'[1]TERMELŐ_11.30.'!$L:$L,[1]publikáció!H$4)</f>
        <v>0</v>
      </c>
      <c r="I205" s="11">
        <f>+SUMIFS('[1]TERMELŐ_11.30.'!$H:$H,'[1]TERMELŐ_11.30.'!$A:$A,[1]publikáció!$B205,'[1]TERMELŐ_11.30.'!$L:$L,[1]publikáció!I$4)</f>
        <v>0</v>
      </c>
      <c r="J205" s="11">
        <f>+SUMIFS('[1]TERMELŐ_11.30.'!$H:$H,'[1]TERMELŐ_11.30.'!$A:$A,[1]publikáció!$B205,'[1]TERMELŐ_11.30.'!$L:$L,[1]publikáció!J$4)</f>
        <v>0</v>
      </c>
      <c r="K205" s="11" t="str">
        <f>+IF(VLOOKUP(B205,'[1]TERMELŐ_11.30.'!A:U,21,FALSE)="igen","Technológia módosítás",IF(VLOOKUP(B205,'[1]TERMELŐ_11.30.'!A:U,20,FALSE)&lt;&gt;"nem","Ismétlő","Új igény"))</f>
        <v>Technológia módosítás</v>
      </c>
      <c r="L205" s="12">
        <f>+_xlfn.MAXIFS('[1]TERMELŐ_11.30.'!$P:$P,'[1]TERMELŐ_11.30.'!$A:$A,[1]publikáció!$B205)</f>
        <v>0</v>
      </c>
      <c r="M205" s="12">
        <f>+_xlfn.MAXIFS('[1]TERMELŐ_11.30.'!$Q:$Q,'[1]TERMELŐ_11.30.'!$A:$A,[1]publikáció!$B205)</f>
        <v>0.4</v>
      </c>
      <c r="N205" s="10" t="str">
        <f>+IF(VLOOKUP(B205,'[1]TERMELŐ_11.30.'!A:G,7,FALSE)="","",VLOOKUP(B205,'[1]TERMELŐ_11.30.'!A:G,7,FALSE))</f>
        <v/>
      </c>
      <c r="O205" s="10"/>
      <c r="P205" s="10" t="str">
        <f>+IF(OR(VLOOKUP(B205,'[1]TERMELŐ_11.30.'!A:D,4,FALSE)="elutasított",(VLOOKUP(B205,'[1]TERMELŐ_11.30.'!A:D,4,FALSE)="kiesett")),"igen","nem")</f>
        <v>igen</v>
      </c>
      <c r="Q205" s="10" t="str">
        <f>+_xlfn.IFNA(VLOOKUP(IF(VLOOKUP(B205,'[1]TERMELŐ_11.30.'!A:BQ,69,FALSE)="","",VLOOKUP(B205,'[1]TERMELŐ_11.30.'!A:BQ,69,FALSE)),'[1]publikáció segéd tábla'!$D$1:$E$16,2,FALSE),"")</f>
        <v/>
      </c>
      <c r="R205" s="10" t="str">
        <f>IF(VLOOKUP(B205,'[1]TERMELŐ_11.30.'!A:AT,46,FALSE)="","",VLOOKUP(B205,'[1]TERMELŐ_11.30.'!A:AT,46,FALSE))</f>
        <v/>
      </c>
      <c r="S205" s="10"/>
      <c r="T205" s="13">
        <f>+VLOOKUP(B205,'[1]TERMELŐ_11.30.'!$A:$AR,37,FALSE)</f>
        <v>0</v>
      </c>
      <c r="U205" s="13">
        <f>+VLOOKUP(B205,'[1]TERMELŐ_11.30.'!$A:$AR,38,FALSE)+VLOOKUP(B205,'[1]TERMELŐ_11.30.'!$A:$AR,39,FALSE)+VLOOKUP(B205,'[1]TERMELŐ_11.30.'!$A:$AR,40,FALSE)+VLOOKUP(B205,'[1]TERMELŐ_11.30.'!$A:$AR,41,FALSE)+VLOOKUP(B205,'[1]TERMELŐ_11.30.'!$A:$AR,42,FALSE)+VLOOKUP(B205,'[1]TERMELŐ_11.30.'!$A:$AR,43,FALSE)+VLOOKUP(B205,'[1]TERMELŐ_11.30.'!$A:$AR,44,FALSE)</f>
        <v>0</v>
      </c>
      <c r="V205" s="14" t="str">
        <f>+IF(VLOOKUP(B205,'[1]TERMELŐ_11.30.'!A:AS,45,FALSE)="","",VLOOKUP(B205,'[1]TERMELŐ_11.30.'!A:AS,45,FALSE))</f>
        <v/>
      </c>
      <c r="W205" s="14" t="str">
        <f>IF(VLOOKUP(B205,'[1]TERMELŐ_11.30.'!A:AJ,36,FALSE)="","",VLOOKUP(B205,'[1]TERMELŐ_11.30.'!A:AJ,36,FALSE))</f>
        <v/>
      </c>
      <c r="X205" s="10"/>
      <c r="Y205" s="13">
        <f>+VLOOKUP(B205,'[1]TERMELŐ_11.30.'!$A:$BH,53,FALSE)</f>
        <v>0</v>
      </c>
      <c r="Z205" s="13">
        <f>+VLOOKUP(B205,'[1]TERMELŐ_11.30.'!$A:$BH,54,FALSE)+VLOOKUP(B205,'[1]TERMELŐ_11.30.'!$A:$BH,55,FALSE)+VLOOKUP(B205,'[1]TERMELŐ_11.30.'!$A:$BH,56,FALSE)+VLOOKUP(B205,'[1]TERMELŐ_11.30.'!$A:$BH,57,FALSE)+VLOOKUP(B205,'[1]TERMELŐ_11.30.'!$A:$BH,58,FALSE)+VLOOKUP(B205,'[1]TERMELŐ_11.30.'!$A:$BH,59,FALSE)+VLOOKUP(B205,'[1]TERMELŐ_11.30.'!$A:$BH,60,FALSE)</f>
        <v>0</v>
      </c>
      <c r="AA205" s="14" t="str">
        <f>IF(VLOOKUP(B205,'[1]TERMELŐ_11.30.'!A:AZ,51,FALSE)="","",VLOOKUP(B205,'[1]TERMELŐ_11.30.'!A:AZ,51,FALSE))</f>
        <v/>
      </c>
      <c r="AB205" s="14" t="str">
        <f>IF(VLOOKUP(B205,'[1]TERMELŐ_11.30.'!A:AZ,52,FALSE)="","",VLOOKUP(B205,'[1]TERMELŐ_11.30.'!A:AZ,52,FALSE))</f>
        <v/>
      </c>
    </row>
    <row r="206" spans="1:28" x14ac:dyDescent="0.3">
      <c r="A206" s="10" t="str">
        <f>VLOOKUP(VLOOKUP(B206,'[1]TERMELŐ_11.30.'!A:F,6,FALSE),'[1]publikáció segéd tábla'!$A$1:$B$7,2,FALSE)</f>
        <v>MVM Émász Áramhálózati Kft. </v>
      </c>
      <c r="B206" s="10" t="s">
        <v>172</v>
      </c>
      <c r="C206" s="11">
        <f>+SUMIFS('[1]TERMELŐ_11.30.'!$H:$H,'[1]TERMELŐ_11.30.'!$A:$A,[1]publikáció!$B206,'[1]TERMELŐ_11.30.'!$L:$L,[1]publikáció!C$4)</f>
        <v>1</v>
      </c>
      <c r="D206" s="11">
        <f>+SUMIFS('[1]TERMELŐ_11.30.'!$H:$H,'[1]TERMELŐ_11.30.'!$A:$A,[1]publikáció!$B206,'[1]TERMELŐ_11.30.'!$L:$L,[1]publikáció!D$4)</f>
        <v>0</v>
      </c>
      <c r="E206" s="11">
        <f>+SUMIFS('[1]TERMELŐ_11.30.'!$H:$H,'[1]TERMELŐ_11.30.'!$A:$A,[1]publikáció!$B206,'[1]TERMELŐ_11.30.'!$L:$L,[1]publikáció!E$4)</f>
        <v>0</v>
      </c>
      <c r="F206" s="11">
        <f>+SUMIFS('[1]TERMELŐ_11.30.'!$H:$H,'[1]TERMELŐ_11.30.'!$A:$A,[1]publikáció!$B206,'[1]TERMELŐ_11.30.'!$L:$L,[1]publikáció!F$4)</f>
        <v>0</v>
      </c>
      <c r="G206" s="11">
        <f>+SUMIFS('[1]TERMELŐ_11.30.'!$H:$H,'[1]TERMELŐ_11.30.'!$A:$A,[1]publikáció!$B206,'[1]TERMELŐ_11.30.'!$L:$L,[1]publikáció!G$4)</f>
        <v>0</v>
      </c>
      <c r="H206" s="11">
        <f>+SUMIFS('[1]TERMELŐ_11.30.'!$H:$H,'[1]TERMELŐ_11.30.'!$A:$A,[1]publikáció!$B206,'[1]TERMELŐ_11.30.'!$L:$L,[1]publikáció!H$4)</f>
        <v>0</v>
      </c>
      <c r="I206" s="11">
        <f>+SUMIFS('[1]TERMELŐ_11.30.'!$H:$H,'[1]TERMELŐ_11.30.'!$A:$A,[1]publikáció!$B206,'[1]TERMELŐ_11.30.'!$L:$L,[1]publikáció!I$4)</f>
        <v>0</v>
      </c>
      <c r="J206" s="11">
        <f>+SUMIFS('[1]TERMELŐ_11.30.'!$H:$H,'[1]TERMELŐ_11.30.'!$A:$A,[1]publikáció!$B206,'[1]TERMELŐ_11.30.'!$L:$L,[1]publikáció!J$4)</f>
        <v>0</v>
      </c>
      <c r="K206" s="11" t="str">
        <f>+IF(VLOOKUP(B206,'[1]TERMELŐ_11.30.'!A:U,21,FALSE)="igen","Technológia módosítás",IF(VLOOKUP(B206,'[1]TERMELŐ_11.30.'!A:U,20,FALSE)&lt;&gt;"nem","Ismétlő","Új igény"))</f>
        <v>Új igény</v>
      </c>
      <c r="L206" s="12">
        <f>+_xlfn.MAXIFS('[1]TERMELŐ_11.30.'!$P:$P,'[1]TERMELŐ_11.30.'!$A:$A,[1]publikáció!$B206)</f>
        <v>1</v>
      </c>
      <c r="M206" s="12">
        <f>+_xlfn.MAXIFS('[1]TERMELŐ_11.30.'!$Q:$Q,'[1]TERMELŐ_11.30.'!$A:$A,[1]publikáció!$B206)</f>
        <v>0</v>
      </c>
      <c r="N206" s="10" t="str">
        <f>+IF(VLOOKUP(B206,'[1]TERMELŐ_11.30.'!A:G,7,FALSE)="","",VLOOKUP(B206,'[1]TERMELŐ_11.30.'!A:G,7,FALSE))</f>
        <v>Felsőzsolca</v>
      </c>
      <c r="O206" s="10">
        <f>+VLOOKUP(B206,'[1]TERMELŐ_11.30.'!A:I,9,FALSE)</f>
        <v>35</v>
      </c>
      <c r="P206" s="10" t="str">
        <f>+IF(OR(VLOOKUP(B206,'[1]TERMELŐ_11.30.'!A:D,4,FALSE)="elutasított",(VLOOKUP(B206,'[1]TERMELŐ_11.30.'!A:D,4,FALSE)="kiesett")),"igen","nem")</f>
        <v>igen</v>
      </c>
      <c r="Q206" s="10" t="str">
        <f>+_xlfn.IFNA(VLOOKUP(IF(VLOOKUP(B206,'[1]TERMELŐ_11.30.'!A:BQ,69,FALSE)="","",VLOOKUP(B206,'[1]TERMELŐ_11.30.'!A:BQ,69,FALSE)),'[1]publikáció segéd tábla'!$D$1:$E$16,2,FALSE),"")</f>
        <v>54/2024 kormány rendelet</v>
      </c>
      <c r="R206" s="10" t="str">
        <f>IF(VLOOKUP(B206,'[1]TERMELŐ_11.30.'!A:AT,46,FALSE)="","",VLOOKUP(B206,'[1]TERMELŐ_11.30.'!A:AT,46,FALSE))</f>
        <v/>
      </c>
      <c r="S206" s="10"/>
      <c r="T206" s="13">
        <f>+VLOOKUP(B206,'[1]TERMELŐ_11.30.'!$A:$AR,37,FALSE)</f>
        <v>0</v>
      </c>
      <c r="U206" s="13">
        <f>+VLOOKUP(B206,'[1]TERMELŐ_11.30.'!$A:$AR,38,FALSE)+VLOOKUP(B206,'[1]TERMELŐ_11.30.'!$A:$AR,39,FALSE)+VLOOKUP(B206,'[1]TERMELŐ_11.30.'!$A:$AR,40,FALSE)+VLOOKUP(B206,'[1]TERMELŐ_11.30.'!$A:$AR,41,FALSE)+VLOOKUP(B206,'[1]TERMELŐ_11.30.'!$A:$AR,42,FALSE)+VLOOKUP(B206,'[1]TERMELŐ_11.30.'!$A:$AR,43,FALSE)+VLOOKUP(B206,'[1]TERMELŐ_11.30.'!$A:$AR,44,FALSE)</f>
        <v>0</v>
      </c>
      <c r="V206" s="14" t="str">
        <f>+IF(VLOOKUP(B206,'[1]TERMELŐ_11.30.'!A:AS,45,FALSE)="","",VLOOKUP(B206,'[1]TERMELŐ_11.30.'!A:AS,45,FALSE))</f>
        <v/>
      </c>
      <c r="W206" s="14" t="str">
        <f>IF(VLOOKUP(B206,'[1]TERMELŐ_11.30.'!A:AJ,36,FALSE)="","",VLOOKUP(B206,'[1]TERMELŐ_11.30.'!A:AJ,36,FALSE))</f>
        <v/>
      </c>
      <c r="X206" s="10"/>
      <c r="Y206" s="13">
        <f>+VLOOKUP(B206,'[1]TERMELŐ_11.30.'!$A:$BH,53,FALSE)</f>
        <v>0</v>
      </c>
      <c r="Z206" s="13">
        <f>+VLOOKUP(B206,'[1]TERMELŐ_11.30.'!$A:$BH,54,FALSE)+VLOOKUP(B206,'[1]TERMELŐ_11.30.'!$A:$BH,55,FALSE)+VLOOKUP(B206,'[1]TERMELŐ_11.30.'!$A:$BH,56,FALSE)+VLOOKUP(B206,'[1]TERMELŐ_11.30.'!$A:$BH,57,FALSE)+VLOOKUP(B206,'[1]TERMELŐ_11.30.'!$A:$BH,58,FALSE)+VLOOKUP(B206,'[1]TERMELŐ_11.30.'!$A:$BH,59,FALSE)+VLOOKUP(B206,'[1]TERMELŐ_11.30.'!$A:$BH,60,FALSE)</f>
        <v>0</v>
      </c>
      <c r="AA206" s="14" t="str">
        <f>IF(VLOOKUP(B206,'[1]TERMELŐ_11.30.'!A:AZ,51,FALSE)="","",VLOOKUP(B206,'[1]TERMELŐ_11.30.'!A:AZ,51,FALSE))</f>
        <v/>
      </c>
      <c r="AB206" s="14" t="str">
        <f>IF(VLOOKUP(B206,'[1]TERMELŐ_11.30.'!A:AZ,52,FALSE)="","",VLOOKUP(B206,'[1]TERMELŐ_11.30.'!A:AZ,52,FALSE))</f>
        <v/>
      </c>
    </row>
    <row r="207" spans="1:28" x14ac:dyDescent="0.3">
      <c r="A207" s="10" t="str">
        <f>VLOOKUP(VLOOKUP(B207,'[1]TERMELŐ_11.30.'!A:F,6,FALSE),'[1]publikáció segéd tábla'!$A$1:$B$7,2,FALSE)</f>
        <v>MVM Émász Áramhálózati Kft. </v>
      </c>
      <c r="B207" s="10" t="s">
        <v>173</v>
      </c>
      <c r="C207" s="11">
        <f>+SUMIFS('[1]TERMELŐ_11.30.'!$H:$H,'[1]TERMELŐ_11.30.'!$A:$A,[1]publikáció!$B207,'[1]TERMELŐ_11.30.'!$L:$L,[1]publikáció!C$4)</f>
        <v>0.499</v>
      </c>
      <c r="D207" s="11">
        <f>+SUMIFS('[1]TERMELŐ_11.30.'!$H:$H,'[1]TERMELŐ_11.30.'!$A:$A,[1]publikáció!$B207,'[1]TERMELŐ_11.30.'!$L:$L,[1]publikáció!D$4)</f>
        <v>0</v>
      </c>
      <c r="E207" s="11">
        <f>+SUMIFS('[1]TERMELŐ_11.30.'!$H:$H,'[1]TERMELŐ_11.30.'!$A:$A,[1]publikáció!$B207,'[1]TERMELŐ_11.30.'!$L:$L,[1]publikáció!E$4)</f>
        <v>0</v>
      </c>
      <c r="F207" s="11">
        <f>+SUMIFS('[1]TERMELŐ_11.30.'!$H:$H,'[1]TERMELŐ_11.30.'!$A:$A,[1]publikáció!$B207,'[1]TERMELŐ_11.30.'!$L:$L,[1]publikáció!F$4)</f>
        <v>0</v>
      </c>
      <c r="G207" s="11">
        <f>+SUMIFS('[1]TERMELŐ_11.30.'!$H:$H,'[1]TERMELŐ_11.30.'!$A:$A,[1]publikáció!$B207,'[1]TERMELŐ_11.30.'!$L:$L,[1]publikáció!G$4)</f>
        <v>0</v>
      </c>
      <c r="H207" s="11">
        <f>+SUMIFS('[1]TERMELŐ_11.30.'!$H:$H,'[1]TERMELŐ_11.30.'!$A:$A,[1]publikáció!$B207,'[1]TERMELŐ_11.30.'!$L:$L,[1]publikáció!H$4)</f>
        <v>0</v>
      </c>
      <c r="I207" s="11">
        <f>+SUMIFS('[1]TERMELŐ_11.30.'!$H:$H,'[1]TERMELŐ_11.30.'!$A:$A,[1]publikáció!$B207,'[1]TERMELŐ_11.30.'!$L:$L,[1]publikáció!I$4)</f>
        <v>0</v>
      </c>
      <c r="J207" s="11">
        <f>+SUMIFS('[1]TERMELŐ_11.30.'!$H:$H,'[1]TERMELŐ_11.30.'!$A:$A,[1]publikáció!$B207,'[1]TERMELŐ_11.30.'!$L:$L,[1]publikáció!J$4)</f>
        <v>0</v>
      </c>
      <c r="K207" s="11" t="str">
        <f>+IF(VLOOKUP(B207,'[1]TERMELŐ_11.30.'!A:U,21,FALSE)="igen","Technológia módosítás",IF(VLOOKUP(B207,'[1]TERMELŐ_11.30.'!A:U,20,FALSE)&lt;&gt;"nem","Ismétlő","Új igény"))</f>
        <v>Új igény</v>
      </c>
      <c r="L207" s="12">
        <f>+_xlfn.MAXIFS('[1]TERMELŐ_11.30.'!$P:$P,'[1]TERMELŐ_11.30.'!$A:$A,[1]publikáció!$B207)</f>
        <v>0.499</v>
      </c>
      <c r="M207" s="12">
        <f>+_xlfn.MAXIFS('[1]TERMELŐ_11.30.'!$Q:$Q,'[1]TERMELŐ_11.30.'!$A:$A,[1]publikáció!$B207)</f>
        <v>0.01</v>
      </c>
      <c r="N207" s="10" t="str">
        <f>+IF(VLOOKUP(B207,'[1]TERMELŐ_11.30.'!A:G,7,FALSE)="","",VLOOKUP(B207,'[1]TERMELŐ_11.30.'!A:G,7,FALSE))</f>
        <v>Nógrádkövesd</v>
      </c>
      <c r="O207" s="10">
        <f>+VLOOKUP(B207,'[1]TERMELŐ_11.30.'!A:I,9,FALSE)</f>
        <v>22</v>
      </c>
      <c r="P207" s="10" t="str">
        <f>+IF(OR(VLOOKUP(B207,'[1]TERMELŐ_11.30.'!A:D,4,FALSE)="elutasított",(VLOOKUP(B207,'[1]TERMELŐ_11.30.'!A:D,4,FALSE)="kiesett")),"igen","nem")</f>
        <v>igen</v>
      </c>
      <c r="Q207" s="10" t="str">
        <f>+_xlfn.IFNA(VLOOKUP(IF(VLOOKUP(B207,'[1]TERMELŐ_11.30.'!A:BQ,69,FALSE)="","",VLOOKUP(B207,'[1]TERMELŐ_11.30.'!A:BQ,69,FALSE)),'[1]publikáció segéd tábla'!$D$1:$E$16,2,FALSE),"")</f>
        <v>54/2024 kormány rendelet</v>
      </c>
      <c r="R207" s="10" t="str">
        <f>IF(VLOOKUP(B207,'[1]TERMELŐ_11.30.'!A:AT,46,FALSE)="","",VLOOKUP(B207,'[1]TERMELŐ_11.30.'!A:AT,46,FALSE))</f>
        <v/>
      </c>
      <c r="S207" s="10"/>
      <c r="T207" s="13">
        <f>+VLOOKUP(B207,'[1]TERMELŐ_11.30.'!$A:$AR,37,FALSE)</f>
        <v>0</v>
      </c>
      <c r="U207" s="13">
        <f>+VLOOKUP(B207,'[1]TERMELŐ_11.30.'!$A:$AR,38,FALSE)+VLOOKUP(B207,'[1]TERMELŐ_11.30.'!$A:$AR,39,FALSE)+VLOOKUP(B207,'[1]TERMELŐ_11.30.'!$A:$AR,40,FALSE)+VLOOKUP(B207,'[1]TERMELŐ_11.30.'!$A:$AR,41,FALSE)+VLOOKUP(B207,'[1]TERMELŐ_11.30.'!$A:$AR,42,FALSE)+VLOOKUP(B207,'[1]TERMELŐ_11.30.'!$A:$AR,43,FALSE)+VLOOKUP(B207,'[1]TERMELŐ_11.30.'!$A:$AR,44,FALSE)</f>
        <v>0</v>
      </c>
      <c r="V207" s="14" t="str">
        <f>+IF(VLOOKUP(B207,'[1]TERMELŐ_11.30.'!A:AS,45,FALSE)="","",VLOOKUP(B207,'[1]TERMELŐ_11.30.'!A:AS,45,FALSE))</f>
        <v/>
      </c>
      <c r="W207" s="14" t="str">
        <f>IF(VLOOKUP(B207,'[1]TERMELŐ_11.30.'!A:AJ,36,FALSE)="","",VLOOKUP(B207,'[1]TERMELŐ_11.30.'!A:AJ,36,FALSE))</f>
        <v/>
      </c>
      <c r="X207" s="10"/>
      <c r="Y207" s="13">
        <f>+VLOOKUP(B207,'[1]TERMELŐ_11.30.'!$A:$BH,53,FALSE)</f>
        <v>0</v>
      </c>
      <c r="Z207" s="13">
        <f>+VLOOKUP(B207,'[1]TERMELŐ_11.30.'!$A:$BH,54,FALSE)+VLOOKUP(B207,'[1]TERMELŐ_11.30.'!$A:$BH,55,FALSE)+VLOOKUP(B207,'[1]TERMELŐ_11.30.'!$A:$BH,56,FALSE)+VLOOKUP(B207,'[1]TERMELŐ_11.30.'!$A:$BH,57,FALSE)+VLOOKUP(B207,'[1]TERMELŐ_11.30.'!$A:$BH,58,FALSE)+VLOOKUP(B207,'[1]TERMELŐ_11.30.'!$A:$BH,59,FALSE)+VLOOKUP(B207,'[1]TERMELŐ_11.30.'!$A:$BH,60,FALSE)</f>
        <v>0</v>
      </c>
      <c r="AA207" s="14" t="str">
        <f>IF(VLOOKUP(B207,'[1]TERMELŐ_11.30.'!A:AZ,51,FALSE)="","",VLOOKUP(B207,'[1]TERMELŐ_11.30.'!A:AZ,51,FALSE))</f>
        <v/>
      </c>
      <c r="AB207" s="14" t="str">
        <f>IF(VLOOKUP(B207,'[1]TERMELŐ_11.30.'!A:AZ,52,FALSE)="","",VLOOKUP(B207,'[1]TERMELŐ_11.30.'!A:AZ,52,FALSE))</f>
        <v/>
      </c>
    </row>
    <row r="208" spans="1:28" x14ac:dyDescent="0.3">
      <c r="A208" s="10" t="str">
        <f>VLOOKUP(VLOOKUP(B208,'[1]TERMELŐ_11.30.'!A:F,6,FALSE),'[1]publikáció segéd tábla'!$A$1:$B$7,2,FALSE)</f>
        <v>MVM Émász Áramhálózati Kft. </v>
      </c>
      <c r="B208" s="10" t="s">
        <v>174</v>
      </c>
      <c r="C208" s="11">
        <f>+SUMIFS('[1]TERMELŐ_11.30.'!$H:$H,'[1]TERMELŐ_11.30.'!$A:$A,[1]publikáció!$B208,'[1]TERMELŐ_11.30.'!$L:$L,[1]publikáció!C$4)</f>
        <v>0.499</v>
      </c>
      <c r="D208" s="11">
        <f>+SUMIFS('[1]TERMELŐ_11.30.'!$H:$H,'[1]TERMELŐ_11.30.'!$A:$A,[1]publikáció!$B208,'[1]TERMELŐ_11.30.'!$L:$L,[1]publikáció!D$4)</f>
        <v>0</v>
      </c>
      <c r="E208" s="11">
        <f>+SUMIFS('[1]TERMELŐ_11.30.'!$H:$H,'[1]TERMELŐ_11.30.'!$A:$A,[1]publikáció!$B208,'[1]TERMELŐ_11.30.'!$L:$L,[1]publikáció!E$4)</f>
        <v>0</v>
      </c>
      <c r="F208" s="11">
        <f>+SUMIFS('[1]TERMELŐ_11.30.'!$H:$H,'[1]TERMELŐ_11.30.'!$A:$A,[1]publikáció!$B208,'[1]TERMELŐ_11.30.'!$L:$L,[1]publikáció!F$4)</f>
        <v>0</v>
      </c>
      <c r="G208" s="11">
        <f>+SUMIFS('[1]TERMELŐ_11.30.'!$H:$H,'[1]TERMELŐ_11.30.'!$A:$A,[1]publikáció!$B208,'[1]TERMELŐ_11.30.'!$L:$L,[1]publikáció!G$4)</f>
        <v>0</v>
      </c>
      <c r="H208" s="11">
        <f>+SUMIFS('[1]TERMELŐ_11.30.'!$H:$H,'[1]TERMELŐ_11.30.'!$A:$A,[1]publikáció!$B208,'[1]TERMELŐ_11.30.'!$L:$L,[1]publikáció!H$4)</f>
        <v>0</v>
      </c>
      <c r="I208" s="11">
        <f>+SUMIFS('[1]TERMELŐ_11.30.'!$H:$H,'[1]TERMELŐ_11.30.'!$A:$A,[1]publikáció!$B208,'[1]TERMELŐ_11.30.'!$L:$L,[1]publikáció!I$4)</f>
        <v>0</v>
      </c>
      <c r="J208" s="11">
        <f>+SUMIFS('[1]TERMELŐ_11.30.'!$H:$H,'[1]TERMELŐ_11.30.'!$A:$A,[1]publikáció!$B208,'[1]TERMELŐ_11.30.'!$L:$L,[1]publikáció!J$4)</f>
        <v>0</v>
      </c>
      <c r="K208" s="11" t="str">
        <f>+IF(VLOOKUP(B208,'[1]TERMELŐ_11.30.'!A:U,21,FALSE)="igen","Technológia módosítás",IF(VLOOKUP(B208,'[1]TERMELŐ_11.30.'!A:U,20,FALSE)&lt;&gt;"nem","Ismétlő","Új igény"))</f>
        <v>Új igény</v>
      </c>
      <c r="L208" s="12">
        <f>+_xlfn.MAXIFS('[1]TERMELŐ_11.30.'!$P:$P,'[1]TERMELŐ_11.30.'!$A:$A,[1]publikáció!$B208)</f>
        <v>0.499</v>
      </c>
      <c r="M208" s="12">
        <f>+_xlfn.MAXIFS('[1]TERMELŐ_11.30.'!$Q:$Q,'[1]TERMELŐ_11.30.'!$A:$A,[1]publikáció!$B208)</f>
        <v>0.01</v>
      </c>
      <c r="N208" s="10" t="str">
        <f>+IF(VLOOKUP(B208,'[1]TERMELŐ_11.30.'!A:G,7,FALSE)="","",VLOOKUP(B208,'[1]TERMELŐ_11.30.'!A:G,7,FALSE))</f>
        <v>Nógrádkövesd</v>
      </c>
      <c r="O208" s="10">
        <f>+VLOOKUP(B208,'[1]TERMELŐ_11.30.'!A:I,9,FALSE)</f>
        <v>22</v>
      </c>
      <c r="P208" s="10" t="str">
        <f>+IF(OR(VLOOKUP(B208,'[1]TERMELŐ_11.30.'!A:D,4,FALSE)="elutasított",(VLOOKUP(B208,'[1]TERMELŐ_11.30.'!A:D,4,FALSE)="kiesett")),"igen","nem")</f>
        <v>igen</v>
      </c>
      <c r="Q208" s="10" t="str">
        <f>+_xlfn.IFNA(VLOOKUP(IF(VLOOKUP(B208,'[1]TERMELŐ_11.30.'!A:BQ,69,FALSE)="","",VLOOKUP(B208,'[1]TERMELŐ_11.30.'!A:BQ,69,FALSE)),'[1]publikáció segéd tábla'!$D$1:$E$16,2,FALSE),"")</f>
        <v>54/2024 kormány rendelet</v>
      </c>
      <c r="R208" s="10" t="str">
        <f>IF(VLOOKUP(B208,'[1]TERMELŐ_11.30.'!A:AT,46,FALSE)="","",VLOOKUP(B208,'[1]TERMELŐ_11.30.'!A:AT,46,FALSE))</f>
        <v/>
      </c>
      <c r="S208" s="10"/>
      <c r="T208" s="13">
        <f>+VLOOKUP(B208,'[1]TERMELŐ_11.30.'!$A:$AR,37,FALSE)</f>
        <v>0</v>
      </c>
      <c r="U208" s="13">
        <f>+VLOOKUP(B208,'[1]TERMELŐ_11.30.'!$A:$AR,38,FALSE)+VLOOKUP(B208,'[1]TERMELŐ_11.30.'!$A:$AR,39,FALSE)+VLOOKUP(B208,'[1]TERMELŐ_11.30.'!$A:$AR,40,FALSE)+VLOOKUP(B208,'[1]TERMELŐ_11.30.'!$A:$AR,41,FALSE)+VLOOKUP(B208,'[1]TERMELŐ_11.30.'!$A:$AR,42,FALSE)+VLOOKUP(B208,'[1]TERMELŐ_11.30.'!$A:$AR,43,FALSE)+VLOOKUP(B208,'[1]TERMELŐ_11.30.'!$A:$AR,44,FALSE)</f>
        <v>0</v>
      </c>
      <c r="V208" s="14" t="str">
        <f>+IF(VLOOKUP(B208,'[1]TERMELŐ_11.30.'!A:AS,45,FALSE)="","",VLOOKUP(B208,'[1]TERMELŐ_11.30.'!A:AS,45,FALSE))</f>
        <v/>
      </c>
      <c r="W208" s="14" t="str">
        <f>IF(VLOOKUP(B208,'[1]TERMELŐ_11.30.'!A:AJ,36,FALSE)="","",VLOOKUP(B208,'[1]TERMELŐ_11.30.'!A:AJ,36,FALSE))</f>
        <v/>
      </c>
      <c r="X208" s="10"/>
      <c r="Y208" s="13">
        <f>+VLOOKUP(B208,'[1]TERMELŐ_11.30.'!$A:$BH,53,FALSE)</f>
        <v>0</v>
      </c>
      <c r="Z208" s="13">
        <f>+VLOOKUP(B208,'[1]TERMELŐ_11.30.'!$A:$BH,54,FALSE)+VLOOKUP(B208,'[1]TERMELŐ_11.30.'!$A:$BH,55,FALSE)+VLOOKUP(B208,'[1]TERMELŐ_11.30.'!$A:$BH,56,FALSE)+VLOOKUP(B208,'[1]TERMELŐ_11.30.'!$A:$BH,57,FALSE)+VLOOKUP(B208,'[1]TERMELŐ_11.30.'!$A:$BH,58,FALSE)+VLOOKUP(B208,'[1]TERMELŐ_11.30.'!$A:$BH,59,FALSE)+VLOOKUP(B208,'[1]TERMELŐ_11.30.'!$A:$BH,60,FALSE)</f>
        <v>0</v>
      </c>
      <c r="AA208" s="14" t="str">
        <f>IF(VLOOKUP(B208,'[1]TERMELŐ_11.30.'!A:AZ,51,FALSE)="","",VLOOKUP(B208,'[1]TERMELŐ_11.30.'!A:AZ,51,FALSE))</f>
        <v/>
      </c>
      <c r="AB208" s="14" t="str">
        <f>IF(VLOOKUP(B208,'[1]TERMELŐ_11.30.'!A:AZ,52,FALSE)="","",VLOOKUP(B208,'[1]TERMELŐ_11.30.'!A:AZ,52,FALSE))</f>
        <v/>
      </c>
    </row>
    <row r="209" spans="1:28" x14ac:dyDescent="0.3">
      <c r="A209" s="10" t="str">
        <f>VLOOKUP(VLOOKUP(B209,'[1]TERMELŐ_11.30.'!A:F,6,FALSE),'[1]publikáció segéd tábla'!$A$1:$B$7,2,FALSE)</f>
        <v>MVM Émász Áramhálózati Kft. </v>
      </c>
      <c r="B209" s="10" t="s">
        <v>175</v>
      </c>
      <c r="C209" s="11">
        <f>+SUMIFS('[1]TERMELŐ_11.30.'!$H:$H,'[1]TERMELŐ_11.30.'!$A:$A,[1]publikáció!$B209,'[1]TERMELŐ_11.30.'!$L:$L,[1]publikáció!C$4)</f>
        <v>9</v>
      </c>
      <c r="D209" s="11">
        <f>+SUMIFS('[1]TERMELŐ_11.30.'!$H:$H,'[1]TERMELŐ_11.30.'!$A:$A,[1]publikáció!$B209,'[1]TERMELŐ_11.30.'!$L:$L,[1]publikáció!D$4)</f>
        <v>0</v>
      </c>
      <c r="E209" s="11">
        <f>+SUMIFS('[1]TERMELŐ_11.30.'!$H:$H,'[1]TERMELŐ_11.30.'!$A:$A,[1]publikáció!$B209,'[1]TERMELŐ_11.30.'!$L:$L,[1]publikáció!E$4)</f>
        <v>4</v>
      </c>
      <c r="F209" s="11">
        <f>+SUMIFS('[1]TERMELŐ_11.30.'!$H:$H,'[1]TERMELŐ_11.30.'!$A:$A,[1]publikáció!$B209,'[1]TERMELŐ_11.30.'!$L:$L,[1]publikáció!F$4)</f>
        <v>0</v>
      </c>
      <c r="G209" s="11">
        <f>+SUMIFS('[1]TERMELŐ_11.30.'!$H:$H,'[1]TERMELŐ_11.30.'!$A:$A,[1]publikáció!$B209,'[1]TERMELŐ_11.30.'!$L:$L,[1]publikáció!G$4)</f>
        <v>0</v>
      </c>
      <c r="H209" s="11">
        <f>+SUMIFS('[1]TERMELŐ_11.30.'!$H:$H,'[1]TERMELŐ_11.30.'!$A:$A,[1]publikáció!$B209,'[1]TERMELŐ_11.30.'!$L:$L,[1]publikáció!H$4)</f>
        <v>0</v>
      </c>
      <c r="I209" s="11">
        <f>+SUMIFS('[1]TERMELŐ_11.30.'!$H:$H,'[1]TERMELŐ_11.30.'!$A:$A,[1]publikáció!$B209,'[1]TERMELŐ_11.30.'!$L:$L,[1]publikáció!I$4)</f>
        <v>0</v>
      </c>
      <c r="J209" s="11">
        <f>+SUMIFS('[1]TERMELŐ_11.30.'!$H:$H,'[1]TERMELŐ_11.30.'!$A:$A,[1]publikáció!$B209,'[1]TERMELŐ_11.30.'!$L:$L,[1]publikáció!J$4)</f>
        <v>0</v>
      </c>
      <c r="K209" s="11" t="str">
        <f>+IF(VLOOKUP(B209,'[1]TERMELŐ_11.30.'!A:U,21,FALSE)="igen","Technológia módosítás",IF(VLOOKUP(B209,'[1]TERMELŐ_11.30.'!A:U,20,FALSE)&lt;&gt;"nem","Ismétlő","Új igény"))</f>
        <v>Új igény</v>
      </c>
      <c r="L209" s="12">
        <f>+_xlfn.MAXIFS('[1]TERMELŐ_11.30.'!$P:$P,'[1]TERMELŐ_11.30.'!$A:$A,[1]publikáció!$B209)</f>
        <v>9</v>
      </c>
      <c r="M209" s="12">
        <f>+_xlfn.MAXIFS('[1]TERMELŐ_11.30.'!$Q:$Q,'[1]TERMELŐ_11.30.'!$A:$A,[1]publikáció!$B209)</f>
        <v>4</v>
      </c>
      <c r="N209" s="10" t="str">
        <f>+IF(VLOOKUP(B209,'[1]TERMELŐ_11.30.'!A:G,7,FALSE)="","",VLOOKUP(B209,'[1]TERMELŐ_11.30.'!A:G,7,FALSE))</f>
        <v>Ózd</v>
      </c>
      <c r="O209" s="10">
        <f>+VLOOKUP(B209,'[1]TERMELŐ_11.30.'!A:I,9,FALSE)</f>
        <v>22</v>
      </c>
      <c r="P209" s="10" t="str">
        <f>+IF(OR(VLOOKUP(B209,'[1]TERMELŐ_11.30.'!A:D,4,FALSE)="elutasított",(VLOOKUP(B209,'[1]TERMELŐ_11.30.'!A:D,4,FALSE)="kiesett")),"igen","nem")</f>
        <v>igen</v>
      </c>
      <c r="Q209" s="10" t="str">
        <f>+_xlfn.IFNA(VLOOKUP(IF(VLOOKUP(B209,'[1]TERMELŐ_11.30.'!A:BQ,69,FALSE)="","",VLOOKUP(B209,'[1]TERMELŐ_11.30.'!A:BQ,69,FALSE)),'[1]publikáció segéd tábla'!$D$1:$E$16,2,FALSE),"")</f>
        <v>54/2024 kormány rendelet</v>
      </c>
      <c r="R209" s="10" t="str">
        <f>IF(VLOOKUP(B209,'[1]TERMELŐ_11.30.'!A:AT,46,FALSE)="","",VLOOKUP(B209,'[1]TERMELŐ_11.30.'!A:AT,46,FALSE))</f>
        <v/>
      </c>
      <c r="S209" s="10"/>
      <c r="T209" s="13">
        <f>+VLOOKUP(B209,'[1]TERMELŐ_11.30.'!$A:$AR,37,FALSE)</f>
        <v>0</v>
      </c>
      <c r="U209" s="13">
        <f>+VLOOKUP(B209,'[1]TERMELŐ_11.30.'!$A:$AR,38,FALSE)+VLOOKUP(B209,'[1]TERMELŐ_11.30.'!$A:$AR,39,FALSE)+VLOOKUP(B209,'[1]TERMELŐ_11.30.'!$A:$AR,40,FALSE)+VLOOKUP(B209,'[1]TERMELŐ_11.30.'!$A:$AR,41,FALSE)+VLOOKUP(B209,'[1]TERMELŐ_11.30.'!$A:$AR,42,FALSE)+VLOOKUP(B209,'[1]TERMELŐ_11.30.'!$A:$AR,43,FALSE)+VLOOKUP(B209,'[1]TERMELŐ_11.30.'!$A:$AR,44,FALSE)</f>
        <v>0</v>
      </c>
      <c r="V209" s="14" t="str">
        <f>+IF(VLOOKUP(B209,'[1]TERMELŐ_11.30.'!A:AS,45,FALSE)="","",VLOOKUP(B209,'[1]TERMELŐ_11.30.'!A:AS,45,FALSE))</f>
        <v/>
      </c>
      <c r="W209" s="14" t="str">
        <f>IF(VLOOKUP(B209,'[1]TERMELŐ_11.30.'!A:AJ,36,FALSE)="","",VLOOKUP(B209,'[1]TERMELŐ_11.30.'!A:AJ,36,FALSE))</f>
        <v/>
      </c>
      <c r="X209" s="10"/>
      <c r="Y209" s="13">
        <f>+VLOOKUP(B209,'[1]TERMELŐ_11.30.'!$A:$BH,53,FALSE)</f>
        <v>0</v>
      </c>
      <c r="Z209" s="13">
        <f>+VLOOKUP(B209,'[1]TERMELŐ_11.30.'!$A:$BH,54,FALSE)+VLOOKUP(B209,'[1]TERMELŐ_11.30.'!$A:$BH,55,FALSE)+VLOOKUP(B209,'[1]TERMELŐ_11.30.'!$A:$BH,56,FALSE)+VLOOKUP(B209,'[1]TERMELŐ_11.30.'!$A:$BH,57,FALSE)+VLOOKUP(B209,'[1]TERMELŐ_11.30.'!$A:$BH,58,FALSE)+VLOOKUP(B209,'[1]TERMELŐ_11.30.'!$A:$BH,59,FALSE)+VLOOKUP(B209,'[1]TERMELŐ_11.30.'!$A:$BH,60,FALSE)</f>
        <v>0</v>
      </c>
      <c r="AA209" s="14" t="str">
        <f>IF(VLOOKUP(B209,'[1]TERMELŐ_11.30.'!A:AZ,51,FALSE)="","",VLOOKUP(B209,'[1]TERMELŐ_11.30.'!A:AZ,51,FALSE))</f>
        <v/>
      </c>
      <c r="AB209" s="14" t="str">
        <f>IF(VLOOKUP(B209,'[1]TERMELŐ_11.30.'!A:AZ,52,FALSE)="","",VLOOKUP(B209,'[1]TERMELŐ_11.30.'!A:AZ,52,FALSE))</f>
        <v/>
      </c>
    </row>
    <row r="210" spans="1:28" x14ac:dyDescent="0.3">
      <c r="A210" s="10" t="str">
        <f>VLOOKUP(VLOOKUP(B210,'[1]TERMELŐ_11.30.'!A:F,6,FALSE),'[1]publikáció segéd tábla'!$A$1:$B$7,2,FALSE)</f>
        <v>MVM Émász Áramhálózati Kft. </v>
      </c>
      <c r="B210" s="10" t="s">
        <v>176</v>
      </c>
      <c r="C210" s="11">
        <f>+SUMIFS('[1]TERMELŐ_11.30.'!$H:$H,'[1]TERMELŐ_11.30.'!$A:$A,[1]publikáció!$B210,'[1]TERMELŐ_11.30.'!$L:$L,[1]publikáció!C$4)</f>
        <v>8.1</v>
      </c>
      <c r="D210" s="11">
        <f>+SUMIFS('[1]TERMELŐ_11.30.'!$H:$H,'[1]TERMELŐ_11.30.'!$A:$A,[1]publikáció!$B210,'[1]TERMELŐ_11.30.'!$L:$L,[1]publikáció!D$4)</f>
        <v>0</v>
      </c>
      <c r="E210" s="11">
        <f>+SUMIFS('[1]TERMELŐ_11.30.'!$H:$H,'[1]TERMELŐ_11.30.'!$A:$A,[1]publikáció!$B210,'[1]TERMELŐ_11.30.'!$L:$L,[1]publikáció!E$4)</f>
        <v>0</v>
      </c>
      <c r="F210" s="11">
        <f>+SUMIFS('[1]TERMELŐ_11.30.'!$H:$H,'[1]TERMELŐ_11.30.'!$A:$A,[1]publikáció!$B210,'[1]TERMELŐ_11.30.'!$L:$L,[1]publikáció!F$4)</f>
        <v>0</v>
      </c>
      <c r="G210" s="11">
        <f>+SUMIFS('[1]TERMELŐ_11.30.'!$H:$H,'[1]TERMELŐ_11.30.'!$A:$A,[1]publikáció!$B210,'[1]TERMELŐ_11.30.'!$L:$L,[1]publikáció!G$4)</f>
        <v>0</v>
      </c>
      <c r="H210" s="11">
        <f>+SUMIFS('[1]TERMELŐ_11.30.'!$H:$H,'[1]TERMELŐ_11.30.'!$A:$A,[1]publikáció!$B210,'[1]TERMELŐ_11.30.'!$L:$L,[1]publikáció!H$4)</f>
        <v>0</v>
      </c>
      <c r="I210" s="11">
        <f>+SUMIFS('[1]TERMELŐ_11.30.'!$H:$H,'[1]TERMELŐ_11.30.'!$A:$A,[1]publikáció!$B210,'[1]TERMELŐ_11.30.'!$L:$L,[1]publikáció!I$4)</f>
        <v>0</v>
      </c>
      <c r="J210" s="11">
        <f>+SUMIFS('[1]TERMELŐ_11.30.'!$H:$H,'[1]TERMELŐ_11.30.'!$A:$A,[1]publikáció!$B210,'[1]TERMELŐ_11.30.'!$L:$L,[1]publikáció!J$4)</f>
        <v>0</v>
      </c>
      <c r="K210" s="11" t="str">
        <f>+IF(VLOOKUP(B210,'[1]TERMELŐ_11.30.'!A:U,21,FALSE)="igen","Technológia módosítás",IF(VLOOKUP(B210,'[1]TERMELŐ_11.30.'!A:U,20,FALSE)&lt;&gt;"nem","Ismétlő","Új igény"))</f>
        <v>Új igény</v>
      </c>
      <c r="L210" s="12">
        <f>+_xlfn.MAXIFS('[1]TERMELŐ_11.30.'!$P:$P,'[1]TERMELŐ_11.30.'!$A:$A,[1]publikáció!$B210)</f>
        <v>8.1</v>
      </c>
      <c r="M210" s="12">
        <f>+_xlfn.MAXIFS('[1]TERMELŐ_11.30.'!$Q:$Q,'[1]TERMELŐ_11.30.'!$A:$A,[1]publikáció!$B210)</f>
        <v>0.06</v>
      </c>
      <c r="N210" s="10" t="str">
        <f>+IF(VLOOKUP(B210,'[1]TERMELŐ_11.30.'!A:G,7,FALSE)="","",VLOOKUP(B210,'[1]TERMELŐ_11.30.'!A:G,7,FALSE))</f>
        <v>Igrici</v>
      </c>
      <c r="O210" s="10">
        <f>+VLOOKUP(B210,'[1]TERMELŐ_11.30.'!A:I,9,FALSE)</f>
        <v>132</v>
      </c>
      <c r="P210" s="10" t="str">
        <f>+IF(OR(VLOOKUP(B210,'[1]TERMELŐ_11.30.'!A:D,4,FALSE)="elutasított",(VLOOKUP(B210,'[1]TERMELŐ_11.30.'!A:D,4,FALSE)="kiesett")),"igen","nem")</f>
        <v>igen</v>
      </c>
      <c r="Q210" s="10" t="str">
        <f>+_xlfn.IFNA(VLOOKUP(IF(VLOOKUP(B210,'[1]TERMELŐ_11.30.'!A:BQ,69,FALSE)="","",VLOOKUP(B210,'[1]TERMELŐ_11.30.'!A:BQ,69,FALSE)),'[1]publikáció segéd tábla'!$D$1:$E$16,2,FALSE),"")</f>
        <v>54/2024 kormány rendelet</v>
      </c>
      <c r="R210" s="10" t="str">
        <f>IF(VLOOKUP(B210,'[1]TERMELŐ_11.30.'!A:AT,46,FALSE)="","",VLOOKUP(B210,'[1]TERMELŐ_11.30.'!A:AT,46,FALSE))</f>
        <v/>
      </c>
      <c r="S210" s="10"/>
      <c r="T210" s="13">
        <f>+VLOOKUP(B210,'[1]TERMELŐ_11.30.'!$A:$AR,37,FALSE)</f>
        <v>0</v>
      </c>
      <c r="U210" s="13">
        <f>+VLOOKUP(B210,'[1]TERMELŐ_11.30.'!$A:$AR,38,FALSE)+VLOOKUP(B210,'[1]TERMELŐ_11.30.'!$A:$AR,39,FALSE)+VLOOKUP(B210,'[1]TERMELŐ_11.30.'!$A:$AR,40,FALSE)+VLOOKUP(B210,'[1]TERMELŐ_11.30.'!$A:$AR,41,FALSE)+VLOOKUP(B210,'[1]TERMELŐ_11.30.'!$A:$AR,42,FALSE)+VLOOKUP(B210,'[1]TERMELŐ_11.30.'!$A:$AR,43,FALSE)+VLOOKUP(B210,'[1]TERMELŐ_11.30.'!$A:$AR,44,FALSE)</f>
        <v>0</v>
      </c>
      <c r="V210" s="14" t="str">
        <f>+IF(VLOOKUP(B210,'[1]TERMELŐ_11.30.'!A:AS,45,FALSE)="","",VLOOKUP(B210,'[1]TERMELŐ_11.30.'!A:AS,45,FALSE))</f>
        <v/>
      </c>
      <c r="W210" s="14" t="str">
        <f>IF(VLOOKUP(B210,'[1]TERMELŐ_11.30.'!A:AJ,36,FALSE)="","",VLOOKUP(B210,'[1]TERMELŐ_11.30.'!A:AJ,36,FALSE))</f>
        <v/>
      </c>
      <c r="X210" s="10"/>
      <c r="Y210" s="13">
        <f>+VLOOKUP(B210,'[1]TERMELŐ_11.30.'!$A:$BH,53,FALSE)</f>
        <v>0</v>
      </c>
      <c r="Z210" s="13">
        <f>+VLOOKUP(B210,'[1]TERMELŐ_11.30.'!$A:$BH,54,FALSE)+VLOOKUP(B210,'[1]TERMELŐ_11.30.'!$A:$BH,55,FALSE)+VLOOKUP(B210,'[1]TERMELŐ_11.30.'!$A:$BH,56,FALSE)+VLOOKUP(B210,'[1]TERMELŐ_11.30.'!$A:$BH,57,FALSE)+VLOOKUP(B210,'[1]TERMELŐ_11.30.'!$A:$BH,58,FALSE)+VLOOKUP(B210,'[1]TERMELŐ_11.30.'!$A:$BH,59,FALSE)+VLOOKUP(B210,'[1]TERMELŐ_11.30.'!$A:$BH,60,FALSE)</f>
        <v>0</v>
      </c>
      <c r="AA210" s="14" t="str">
        <f>IF(VLOOKUP(B210,'[1]TERMELŐ_11.30.'!A:AZ,51,FALSE)="","",VLOOKUP(B210,'[1]TERMELŐ_11.30.'!A:AZ,51,FALSE))</f>
        <v/>
      </c>
      <c r="AB210" s="14" t="str">
        <f>IF(VLOOKUP(B210,'[1]TERMELŐ_11.30.'!A:AZ,52,FALSE)="","",VLOOKUP(B210,'[1]TERMELŐ_11.30.'!A:AZ,52,FALSE))</f>
        <v/>
      </c>
    </row>
    <row r="211" spans="1:28" x14ac:dyDescent="0.3">
      <c r="A211" s="10" t="str">
        <f>VLOOKUP(VLOOKUP(B211,'[1]TERMELŐ_11.30.'!A:F,6,FALSE),'[1]publikáció segéd tábla'!$A$1:$B$7,2,FALSE)</f>
        <v>MVM Émász Áramhálózati Kft. </v>
      </c>
      <c r="B211" s="10" t="s">
        <v>177</v>
      </c>
      <c r="C211" s="11">
        <f>+SUMIFS('[1]TERMELŐ_11.30.'!$H:$H,'[1]TERMELŐ_11.30.'!$A:$A,[1]publikáció!$B211,'[1]TERMELŐ_11.30.'!$L:$L,[1]publikáció!C$4)</f>
        <v>30</v>
      </c>
      <c r="D211" s="11">
        <f>+SUMIFS('[1]TERMELŐ_11.30.'!$H:$H,'[1]TERMELŐ_11.30.'!$A:$A,[1]publikáció!$B211,'[1]TERMELŐ_11.30.'!$L:$L,[1]publikáció!D$4)</f>
        <v>0</v>
      </c>
      <c r="E211" s="11">
        <f>+SUMIFS('[1]TERMELŐ_11.30.'!$H:$H,'[1]TERMELŐ_11.30.'!$A:$A,[1]publikáció!$B211,'[1]TERMELŐ_11.30.'!$L:$L,[1]publikáció!E$4)</f>
        <v>0</v>
      </c>
      <c r="F211" s="11">
        <f>+SUMIFS('[1]TERMELŐ_11.30.'!$H:$H,'[1]TERMELŐ_11.30.'!$A:$A,[1]publikáció!$B211,'[1]TERMELŐ_11.30.'!$L:$L,[1]publikáció!F$4)</f>
        <v>0</v>
      </c>
      <c r="G211" s="11">
        <f>+SUMIFS('[1]TERMELŐ_11.30.'!$H:$H,'[1]TERMELŐ_11.30.'!$A:$A,[1]publikáció!$B211,'[1]TERMELŐ_11.30.'!$L:$L,[1]publikáció!G$4)</f>
        <v>0</v>
      </c>
      <c r="H211" s="11">
        <f>+SUMIFS('[1]TERMELŐ_11.30.'!$H:$H,'[1]TERMELŐ_11.30.'!$A:$A,[1]publikáció!$B211,'[1]TERMELŐ_11.30.'!$L:$L,[1]publikáció!H$4)</f>
        <v>0</v>
      </c>
      <c r="I211" s="11">
        <f>+SUMIFS('[1]TERMELŐ_11.30.'!$H:$H,'[1]TERMELŐ_11.30.'!$A:$A,[1]publikáció!$B211,'[1]TERMELŐ_11.30.'!$L:$L,[1]publikáció!I$4)</f>
        <v>0</v>
      </c>
      <c r="J211" s="11">
        <f>+SUMIFS('[1]TERMELŐ_11.30.'!$H:$H,'[1]TERMELŐ_11.30.'!$A:$A,[1]publikáció!$B211,'[1]TERMELŐ_11.30.'!$L:$L,[1]publikáció!J$4)</f>
        <v>0</v>
      </c>
      <c r="K211" s="11" t="str">
        <f>+IF(VLOOKUP(B211,'[1]TERMELŐ_11.30.'!A:U,21,FALSE)="igen","Technológia módosítás",IF(VLOOKUP(B211,'[1]TERMELŐ_11.30.'!A:U,20,FALSE)&lt;&gt;"nem","Ismétlő","Új igény"))</f>
        <v>Új igény</v>
      </c>
      <c r="L211" s="12">
        <f>+_xlfn.MAXIFS('[1]TERMELŐ_11.30.'!$P:$P,'[1]TERMELŐ_11.30.'!$A:$A,[1]publikáció!$B211)</f>
        <v>30</v>
      </c>
      <c r="M211" s="12">
        <f>+_xlfn.MAXIFS('[1]TERMELŐ_11.30.'!$Q:$Q,'[1]TERMELŐ_11.30.'!$A:$A,[1]publikáció!$B211)</f>
        <v>0.1</v>
      </c>
      <c r="N211" s="10" t="str">
        <f>+IF(VLOOKUP(B211,'[1]TERMELŐ_11.30.'!A:G,7,FALSE)="","",VLOOKUP(B211,'[1]TERMELŐ_11.30.'!A:G,7,FALSE))</f>
        <v>Ónod</v>
      </c>
      <c r="O211" s="10">
        <f>+VLOOKUP(B211,'[1]TERMELŐ_11.30.'!A:I,9,FALSE)</f>
        <v>132</v>
      </c>
      <c r="P211" s="10" t="str">
        <f>+IF(OR(VLOOKUP(B211,'[1]TERMELŐ_11.30.'!A:D,4,FALSE)="elutasított",(VLOOKUP(B211,'[1]TERMELŐ_11.30.'!A:D,4,FALSE)="kiesett")),"igen","nem")</f>
        <v>igen</v>
      </c>
      <c r="Q211" s="10" t="str">
        <f>+_xlfn.IFNA(VLOOKUP(IF(VLOOKUP(B211,'[1]TERMELŐ_11.30.'!A:BQ,69,FALSE)="","",VLOOKUP(B211,'[1]TERMELŐ_11.30.'!A:BQ,69,FALSE)),'[1]publikáció segéd tábla'!$D$1:$E$16,2,FALSE),"")</f>
        <v>54/2024 kormány rendelet</v>
      </c>
      <c r="R211" s="10" t="str">
        <f>IF(VLOOKUP(B211,'[1]TERMELŐ_11.30.'!A:AT,46,FALSE)="","",VLOOKUP(B211,'[1]TERMELŐ_11.30.'!A:AT,46,FALSE))</f>
        <v/>
      </c>
      <c r="S211" s="10"/>
      <c r="T211" s="13">
        <f>+VLOOKUP(B211,'[1]TERMELŐ_11.30.'!$A:$AR,37,FALSE)</f>
        <v>0</v>
      </c>
      <c r="U211" s="13">
        <f>+VLOOKUP(B211,'[1]TERMELŐ_11.30.'!$A:$AR,38,FALSE)+VLOOKUP(B211,'[1]TERMELŐ_11.30.'!$A:$AR,39,FALSE)+VLOOKUP(B211,'[1]TERMELŐ_11.30.'!$A:$AR,40,FALSE)+VLOOKUP(B211,'[1]TERMELŐ_11.30.'!$A:$AR,41,FALSE)+VLOOKUP(B211,'[1]TERMELŐ_11.30.'!$A:$AR,42,FALSE)+VLOOKUP(B211,'[1]TERMELŐ_11.30.'!$A:$AR,43,FALSE)+VLOOKUP(B211,'[1]TERMELŐ_11.30.'!$A:$AR,44,FALSE)</f>
        <v>0</v>
      </c>
      <c r="V211" s="14" t="str">
        <f>+IF(VLOOKUP(B211,'[1]TERMELŐ_11.30.'!A:AS,45,FALSE)="","",VLOOKUP(B211,'[1]TERMELŐ_11.30.'!A:AS,45,FALSE))</f>
        <v/>
      </c>
      <c r="W211" s="14" t="str">
        <f>IF(VLOOKUP(B211,'[1]TERMELŐ_11.30.'!A:AJ,36,FALSE)="","",VLOOKUP(B211,'[1]TERMELŐ_11.30.'!A:AJ,36,FALSE))</f>
        <v/>
      </c>
      <c r="X211" s="10"/>
      <c r="Y211" s="13">
        <f>+VLOOKUP(B211,'[1]TERMELŐ_11.30.'!$A:$BH,53,FALSE)</f>
        <v>0</v>
      </c>
      <c r="Z211" s="13">
        <f>+VLOOKUP(B211,'[1]TERMELŐ_11.30.'!$A:$BH,54,FALSE)+VLOOKUP(B211,'[1]TERMELŐ_11.30.'!$A:$BH,55,FALSE)+VLOOKUP(B211,'[1]TERMELŐ_11.30.'!$A:$BH,56,FALSE)+VLOOKUP(B211,'[1]TERMELŐ_11.30.'!$A:$BH,57,FALSE)+VLOOKUP(B211,'[1]TERMELŐ_11.30.'!$A:$BH,58,FALSE)+VLOOKUP(B211,'[1]TERMELŐ_11.30.'!$A:$BH,59,FALSE)+VLOOKUP(B211,'[1]TERMELŐ_11.30.'!$A:$BH,60,FALSE)</f>
        <v>0</v>
      </c>
      <c r="AA211" s="14" t="str">
        <f>IF(VLOOKUP(B211,'[1]TERMELŐ_11.30.'!A:AZ,51,FALSE)="","",VLOOKUP(B211,'[1]TERMELŐ_11.30.'!A:AZ,51,FALSE))</f>
        <v/>
      </c>
      <c r="AB211" s="14" t="str">
        <f>IF(VLOOKUP(B211,'[1]TERMELŐ_11.30.'!A:AZ,52,FALSE)="","",VLOOKUP(B211,'[1]TERMELŐ_11.30.'!A:AZ,52,FALSE))</f>
        <v/>
      </c>
    </row>
    <row r="212" spans="1:28" x14ac:dyDescent="0.3">
      <c r="A212" s="10" t="str">
        <f>VLOOKUP(VLOOKUP(B212,'[1]TERMELŐ_11.30.'!A:F,6,FALSE),'[1]publikáció segéd tábla'!$A$1:$B$7,2,FALSE)</f>
        <v>MVM Émász Áramhálózati Kft. </v>
      </c>
      <c r="B212" s="10" t="s">
        <v>178</v>
      </c>
      <c r="C212" s="11">
        <f>+SUMIFS('[1]TERMELŐ_11.30.'!$H:$H,'[1]TERMELŐ_11.30.'!$A:$A,[1]publikáció!$B212,'[1]TERMELŐ_11.30.'!$L:$L,[1]publikáció!C$4)</f>
        <v>0</v>
      </c>
      <c r="D212" s="11">
        <f>+SUMIFS('[1]TERMELŐ_11.30.'!$H:$H,'[1]TERMELŐ_11.30.'!$A:$A,[1]publikáció!$B212,'[1]TERMELŐ_11.30.'!$L:$L,[1]publikáció!D$4)</f>
        <v>0</v>
      </c>
      <c r="E212" s="11">
        <f>+SUMIFS('[1]TERMELŐ_11.30.'!$H:$H,'[1]TERMELŐ_11.30.'!$A:$A,[1]publikáció!$B212,'[1]TERMELŐ_11.30.'!$L:$L,[1]publikáció!E$4)</f>
        <v>4</v>
      </c>
      <c r="F212" s="11">
        <f>+SUMIFS('[1]TERMELŐ_11.30.'!$H:$H,'[1]TERMELŐ_11.30.'!$A:$A,[1]publikáció!$B212,'[1]TERMELŐ_11.30.'!$L:$L,[1]publikáció!F$4)</f>
        <v>0</v>
      </c>
      <c r="G212" s="11">
        <f>+SUMIFS('[1]TERMELŐ_11.30.'!$H:$H,'[1]TERMELŐ_11.30.'!$A:$A,[1]publikáció!$B212,'[1]TERMELŐ_11.30.'!$L:$L,[1]publikáció!G$4)</f>
        <v>0</v>
      </c>
      <c r="H212" s="11">
        <f>+SUMIFS('[1]TERMELŐ_11.30.'!$H:$H,'[1]TERMELŐ_11.30.'!$A:$A,[1]publikáció!$B212,'[1]TERMELŐ_11.30.'!$L:$L,[1]publikáció!H$4)</f>
        <v>0</v>
      </c>
      <c r="I212" s="11">
        <f>+SUMIFS('[1]TERMELŐ_11.30.'!$H:$H,'[1]TERMELŐ_11.30.'!$A:$A,[1]publikáció!$B212,'[1]TERMELŐ_11.30.'!$L:$L,[1]publikáció!I$4)</f>
        <v>0</v>
      </c>
      <c r="J212" s="11">
        <f>+SUMIFS('[1]TERMELŐ_11.30.'!$H:$H,'[1]TERMELŐ_11.30.'!$A:$A,[1]publikáció!$B212,'[1]TERMELŐ_11.30.'!$L:$L,[1]publikáció!J$4)</f>
        <v>0</v>
      </c>
      <c r="K212" s="11" t="str">
        <f>+IF(VLOOKUP(B212,'[1]TERMELŐ_11.30.'!A:U,21,FALSE)="igen","Technológia módosítás",IF(VLOOKUP(B212,'[1]TERMELŐ_11.30.'!A:U,20,FALSE)&lt;&gt;"nem","Ismétlő","Új igény"))</f>
        <v>Új igény</v>
      </c>
      <c r="L212" s="12">
        <f>+_xlfn.MAXIFS('[1]TERMELŐ_11.30.'!$P:$P,'[1]TERMELŐ_11.30.'!$A:$A,[1]publikáció!$B212)</f>
        <v>4</v>
      </c>
      <c r="M212" s="12">
        <f>+_xlfn.MAXIFS('[1]TERMELŐ_11.30.'!$Q:$Q,'[1]TERMELŐ_11.30.'!$A:$A,[1]publikáció!$B212)</f>
        <v>4</v>
      </c>
      <c r="N212" s="10" t="str">
        <f>+IF(VLOOKUP(B212,'[1]TERMELŐ_11.30.'!A:G,7,FALSE)="","",VLOOKUP(B212,'[1]TERMELŐ_11.30.'!A:G,7,FALSE))</f>
        <v>Nógrádkövesd</v>
      </c>
      <c r="O212" s="10">
        <f>+VLOOKUP(B212,'[1]TERMELŐ_11.30.'!A:I,9,FALSE)</f>
        <v>22</v>
      </c>
      <c r="P212" s="10" t="str">
        <f>+IF(OR(VLOOKUP(B212,'[1]TERMELŐ_11.30.'!A:D,4,FALSE)="elutasított",(VLOOKUP(B212,'[1]TERMELŐ_11.30.'!A:D,4,FALSE)="kiesett")),"igen","nem")</f>
        <v>igen</v>
      </c>
      <c r="Q212" s="10" t="str">
        <f>+_xlfn.IFNA(VLOOKUP(IF(VLOOKUP(B212,'[1]TERMELŐ_11.30.'!A:BQ,69,FALSE)="","",VLOOKUP(B212,'[1]TERMELŐ_11.30.'!A:BQ,69,FALSE)),'[1]publikáció segéd tábla'!$D$1:$E$16,2,FALSE),"")</f>
        <v>54/2024 kormány rendelet</v>
      </c>
      <c r="R212" s="10" t="str">
        <f>IF(VLOOKUP(B212,'[1]TERMELŐ_11.30.'!A:AT,46,FALSE)="","",VLOOKUP(B212,'[1]TERMELŐ_11.30.'!A:AT,46,FALSE))</f>
        <v/>
      </c>
      <c r="S212" s="10"/>
      <c r="T212" s="13">
        <f>+VLOOKUP(B212,'[1]TERMELŐ_11.30.'!$A:$AR,37,FALSE)</f>
        <v>0</v>
      </c>
      <c r="U212" s="13">
        <f>+VLOOKUP(B212,'[1]TERMELŐ_11.30.'!$A:$AR,38,FALSE)+VLOOKUP(B212,'[1]TERMELŐ_11.30.'!$A:$AR,39,FALSE)+VLOOKUP(B212,'[1]TERMELŐ_11.30.'!$A:$AR,40,FALSE)+VLOOKUP(B212,'[1]TERMELŐ_11.30.'!$A:$AR,41,FALSE)+VLOOKUP(B212,'[1]TERMELŐ_11.30.'!$A:$AR,42,FALSE)+VLOOKUP(B212,'[1]TERMELŐ_11.30.'!$A:$AR,43,FALSE)+VLOOKUP(B212,'[1]TERMELŐ_11.30.'!$A:$AR,44,FALSE)</f>
        <v>0</v>
      </c>
      <c r="V212" s="14" t="str">
        <f>+IF(VLOOKUP(B212,'[1]TERMELŐ_11.30.'!A:AS,45,FALSE)="","",VLOOKUP(B212,'[1]TERMELŐ_11.30.'!A:AS,45,FALSE))</f>
        <v/>
      </c>
      <c r="W212" s="14" t="str">
        <f>IF(VLOOKUP(B212,'[1]TERMELŐ_11.30.'!A:AJ,36,FALSE)="","",VLOOKUP(B212,'[1]TERMELŐ_11.30.'!A:AJ,36,FALSE))</f>
        <v/>
      </c>
      <c r="X212" s="10"/>
      <c r="Y212" s="13">
        <f>+VLOOKUP(B212,'[1]TERMELŐ_11.30.'!$A:$BH,53,FALSE)</f>
        <v>0</v>
      </c>
      <c r="Z212" s="13">
        <f>+VLOOKUP(B212,'[1]TERMELŐ_11.30.'!$A:$BH,54,FALSE)+VLOOKUP(B212,'[1]TERMELŐ_11.30.'!$A:$BH,55,FALSE)+VLOOKUP(B212,'[1]TERMELŐ_11.30.'!$A:$BH,56,FALSE)+VLOOKUP(B212,'[1]TERMELŐ_11.30.'!$A:$BH,57,FALSE)+VLOOKUP(B212,'[1]TERMELŐ_11.30.'!$A:$BH,58,FALSE)+VLOOKUP(B212,'[1]TERMELŐ_11.30.'!$A:$BH,59,FALSE)+VLOOKUP(B212,'[1]TERMELŐ_11.30.'!$A:$BH,60,FALSE)</f>
        <v>0</v>
      </c>
      <c r="AA212" s="14" t="str">
        <f>IF(VLOOKUP(B212,'[1]TERMELŐ_11.30.'!A:AZ,51,FALSE)="","",VLOOKUP(B212,'[1]TERMELŐ_11.30.'!A:AZ,51,FALSE))</f>
        <v/>
      </c>
      <c r="AB212" s="14" t="str">
        <f>IF(VLOOKUP(B212,'[1]TERMELŐ_11.30.'!A:AZ,52,FALSE)="","",VLOOKUP(B212,'[1]TERMELŐ_11.30.'!A:AZ,52,FALSE))</f>
        <v/>
      </c>
    </row>
    <row r="213" spans="1:28" x14ac:dyDescent="0.3">
      <c r="A213" s="10" t="str">
        <f>VLOOKUP(VLOOKUP(B213,'[1]TERMELŐ_11.30.'!A:F,6,FALSE),'[1]publikáció segéd tábla'!$A$1:$B$7,2,FALSE)</f>
        <v>MVM Émász Áramhálózati Kft. </v>
      </c>
      <c r="B213" s="10" t="s">
        <v>179</v>
      </c>
      <c r="C213" s="11">
        <f>+SUMIFS('[1]TERMELŐ_11.30.'!$H:$H,'[1]TERMELŐ_11.30.'!$A:$A,[1]publikáció!$B213,'[1]TERMELŐ_11.30.'!$L:$L,[1]publikáció!C$4)</f>
        <v>0</v>
      </c>
      <c r="D213" s="11">
        <f>+SUMIFS('[1]TERMELŐ_11.30.'!$H:$H,'[1]TERMELŐ_11.30.'!$A:$A,[1]publikáció!$B213,'[1]TERMELŐ_11.30.'!$L:$L,[1]publikáció!D$4)</f>
        <v>0</v>
      </c>
      <c r="E213" s="11">
        <f>+SUMIFS('[1]TERMELŐ_11.30.'!$H:$H,'[1]TERMELŐ_11.30.'!$A:$A,[1]publikáció!$B213,'[1]TERMELŐ_11.30.'!$L:$L,[1]publikáció!E$4)</f>
        <v>1</v>
      </c>
      <c r="F213" s="11">
        <f>+SUMIFS('[1]TERMELŐ_11.30.'!$H:$H,'[1]TERMELŐ_11.30.'!$A:$A,[1]publikáció!$B213,'[1]TERMELŐ_11.30.'!$L:$L,[1]publikáció!F$4)</f>
        <v>0</v>
      </c>
      <c r="G213" s="11">
        <f>+SUMIFS('[1]TERMELŐ_11.30.'!$H:$H,'[1]TERMELŐ_11.30.'!$A:$A,[1]publikáció!$B213,'[1]TERMELŐ_11.30.'!$L:$L,[1]publikáció!G$4)</f>
        <v>0</v>
      </c>
      <c r="H213" s="11">
        <f>+SUMIFS('[1]TERMELŐ_11.30.'!$H:$H,'[1]TERMELŐ_11.30.'!$A:$A,[1]publikáció!$B213,'[1]TERMELŐ_11.30.'!$L:$L,[1]publikáció!H$4)</f>
        <v>0</v>
      </c>
      <c r="I213" s="11">
        <f>+SUMIFS('[1]TERMELŐ_11.30.'!$H:$H,'[1]TERMELŐ_11.30.'!$A:$A,[1]publikáció!$B213,'[1]TERMELŐ_11.30.'!$L:$L,[1]publikáció!I$4)</f>
        <v>0</v>
      </c>
      <c r="J213" s="11">
        <f>+SUMIFS('[1]TERMELŐ_11.30.'!$H:$H,'[1]TERMELŐ_11.30.'!$A:$A,[1]publikáció!$B213,'[1]TERMELŐ_11.30.'!$L:$L,[1]publikáció!J$4)</f>
        <v>0</v>
      </c>
      <c r="K213" s="11" t="str">
        <f>+IF(VLOOKUP(B213,'[1]TERMELŐ_11.30.'!A:U,21,FALSE)="igen","Technológia módosítás",IF(VLOOKUP(B213,'[1]TERMELŐ_11.30.'!A:U,20,FALSE)&lt;&gt;"nem","Ismétlő","Új igény"))</f>
        <v>Új igény</v>
      </c>
      <c r="L213" s="12">
        <f>+_xlfn.MAXIFS('[1]TERMELŐ_11.30.'!$P:$P,'[1]TERMELŐ_11.30.'!$A:$A,[1]publikáció!$B213)</f>
        <v>1</v>
      </c>
      <c r="M213" s="12">
        <f>+_xlfn.MAXIFS('[1]TERMELŐ_11.30.'!$Q:$Q,'[1]TERMELŐ_11.30.'!$A:$A,[1]publikáció!$B213)</f>
        <v>1</v>
      </c>
      <c r="N213" s="10" t="str">
        <f>+IF(VLOOKUP(B213,'[1]TERMELŐ_11.30.'!A:G,7,FALSE)="","",VLOOKUP(B213,'[1]TERMELŐ_11.30.'!A:G,7,FALSE))</f>
        <v>Szécsény</v>
      </c>
      <c r="O213" s="10">
        <f>+VLOOKUP(B213,'[1]TERMELŐ_11.30.'!A:I,9,FALSE)</f>
        <v>22</v>
      </c>
      <c r="P213" s="10" t="str">
        <f>+IF(OR(VLOOKUP(B213,'[1]TERMELŐ_11.30.'!A:D,4,FALSE)="elutasított",(VLOOKUP(B213,'[1]TERMELŐ_11.30.'!A:D,4,FALSE)="kiesett")),"igen","nem")</f>
        <v>igen</v>
      </c>
      <c r="Q213" s="10" t="str">
        <f>+_xlfn.IFNA(VLOOKUP(IF(VLOOKUP(B213,'[1]TERMELŐ_11.30.'!A:BQ,69,FALSE)="","",VLOOKUP(B213,'[1]TERMELŐ_11.30.'!A:BQ,69,FALSE)),'[1]publikáció segéd tábla'!$D$1:$E$16,2,FALSE),"")</f>
        <v>54/2024 kormány rendelet</v>
      </c>
      <c r="R213" s="10" t="str">
        <f>IF(VLOOKUP(B213,'[1]TERMELŐ_11.30.'!A:AT,46,FALSE)="","",VLOOKUP(B213,'[1]TERMELŐ_11.30.'!A:AT,46,FALSE))</f>
        <v/>
      </c>
      <c r="S213" s="10"/>
      <c r="T213" s="13">
        <f>+VLOOKUP(B213,'[1]TERMELŐ_11.30.'!$A:$AR,37,FALSE)</f>
        <v>0</v>
      </c>
      <c r="U213" s="13">
        <f>+VLOOKUP(B213,'[1]TERMELŐ_11.30.'!$A:$AR,38,FALSE)+VLOOKUP(B213,'[1]TERMELŐ_11.30.'!$A:$AR,39,FALSE)+VLOOKUP(B213,'[1]TERMELŐ_11.30.'!$A:$AR,40,FALSE)+VLOOKUP(B213,'[1]TERMELŐ_11.30.'!$A:$AR,41,FALSE)+VLOOKUP(B213,'[1]TERMELŐ_11.30.'!$A:$AR,42,FALSE)+VLOOKUP(B213,'[1]TERMELŐ_11.30.'!$A:$AR,43,FALSE)+VLOOKUP(B213,'[1]TERMELŐ_11.30.'!$A:$AR,44,FALSE)</f>
        <v>0</v>
      </c>
      <c r="V213" s="14" t="str">
        <f>+IF(VLOOKUP(B213,'[1]TERMELŐ_11.30.'!A:AS,45,FALSE)="","",VLOOKUP(B213,'[1]TERMELŐ_11.30.'!A:AS,45,FALSE))</f>
        <v/>
      </c>
      <c r="W213" s="14" t="str">
        <f>IF(VLOOKUP(B213,'[1]TERMELŐ_11.30.'!A:AJ,36,FALSE)="","",VLOOKUP(B213,'[1]TERMELŐ_11.30.'!A:AJ,36,FALSE))</f>
        <v/>
      </c>
      <c r="X213" s="10"/>
      <c r="Y213" s="13">
        <f>+VLOOKUP(B213,'[1]TERMELŐ_11.30.'!$A:$BH,53,FALSE)</f>
        <v>0</v>
      </c>
      <c r="Z213" s="13">
        <f>+VLOOKUP(B213,'[1]TERMELŐ_11.30.'!$A:$BH,54,FALSE)+VLOOKUP(B213,'[1]TERMELŐ_11.30.'!$A:$BH,55,FALSE)+VLOOKUP(B213,'[1]TERMELŐ_11.30.'!$A:$BH,56,FALSE)+VLOOKUP(B213,'[1]TERMELŐ_11.30.'!$A:$BH,57,FALSE)+VLOOKUP(B213,'[1]TERMELŐ_11.30.'!$A:$BH,58,FALSE)+VLOOKUP(B213,'[1]TERMELŐ_11.30.'!$A:$BH,59,FALSE)+VLOOKUP(B213,'[1]TERMELŐ_11.30.'!$A:$BH,60,FALSE)</f>
        <v>0</v>
      </c>
      <c r="AA213" s="14" t="str">
        <f>IF(VLOOKUP(B213,'[1]TERMELŐ_11.30.'!A:AZ,51,FALSE)="","",VLOOKUP(B213,'[1]TERMELŐ_11.30.'!A:AZ,51,FALSE))</f>
        <v/>
      </c>
      <c r="AB213" s="14" t="str">
        <f>IF(VLOOKUP(B213,'[1]TERMELŐ_11.30.'!A:AZ,52,FALSE)="","",VLOOKUP(B213,'[1]TERMELŐ_11.30.'!A:AZ,52,FALSE))</f>
        <v/>
      </c>
    </row>
    <row r="214" spans="1:28" x14ac:dyDescent="0.3">
      <c r="A214" s="10" t="str">
        <f>VLOOKUP(VLOOKUP(B214,'[1]TERMELŐ_11.30.'!A:F,6,FALSE),'[1]publikáció segéd tábla'!$A$1:$B$7,2,FALSE)</f>
        <v>MVM Émász Áramhálózati Kft. </v>
      </c>
      <c r="B214" s="10" t="s">
        <v>180</v>
      </c>
      <c r="C214" s="11">
        <f>+SUMIFS('[1]TERMELŐ_11.30.'!$H:$H,'[1]TERMELŐ_11.30.'!$A:$A,[1]publikáció!$B214,'[1]TERMELŐ_11.30.'!$L:$L,[1]publikáció!C$4)</f>
        <v>0</v>
      </c>
      <c r="D214" s="11">
        <f>+SUMIFS('[1]TERMELŐ_11.30.'!$H:$H,'[1]TERMELŐ_11.30.'!$A:$A,[1]publikáció!$B214,'[1]TERMELŐ_11.30.'!$L:$L,[1]publikáció!D$4)</f>
        <v>0</v>
      </c>
      <c r="E214" s="11">
        <f>+SUMIFS('[1]TERMELŐ_11.30.'!$H:$H,'[1]TERMELŐ_11.30.'!$A:$A,[1]publikáció!$B214,'[1]TERMELŐ_11.30.'!$L:$L,[1]publikáció!E$4)</f>
        <v>1.5</v>
      </c>
      <c r="F214" s="11">
        <f>+SUMIFS('[1]TERMELŐ_11.30.'!$H:$H,'[1]TERMELŐ_11.30.'!$A:$A,[1]publikáció!$B214,'[1]TERMELŐ_11.30.'!$L:$L,[1]publikáció!F$4)</f>
        <v>0</v>
      </c>
      <c r="G214" s="11">
        <f>+SUMIFS('[1]TERMELŐ_11.30.'!$H:$H,'[1]TERMELŐ_11.30.'!$A:$A,[1]publikáció!$B214,'[1]TERMELŐ_11.30.'!$L:$L,[1]publikáció!G$4)</f>
        <v>0</v>
      </c>
      <c r="H214" s="11">
        <f>+SUMIFS('[1]TERMELŐ_11.30.'!$H:$H,'[1]TERMELŐ_11.30.'!$A:$A,[1]publikáció!$B214,'[1]TERMELŐ_11.30.'!$L:$L,[1]publikáció!H$4)</f>
        <v>0</v>
      </c>
      <c r="I214" s="11">
        <f>+SUMIFS('[1]TERMELŐ_11.30.'!$H:$H,'[1]TERMELŐ_11.30.'!$A:$A,[1]publikáció!$B214,'[1]TERMELŐ_11.30.'!$L:$L,[1]publikáció!I$4)</f>
        <v>0</v>
      </c>
      <c r="J214" s="11">
        <f>+SUMIFS('[1]TERMELŐ_11.30.'!$H:$H,'[1]TERMELŐ_11.30.'!$A:$A,[1]publikáció!$B214,'[1]TERMELŐ_11.30.'!$L:$L,[1]publikáció!J$4)</f>
        <v>0</v>
      </c>
      <c r="K214" s="11" t="str">
        <f>+IF(VLOOKUP(B214,'[1]TERMELŐ_11.30.'!A:U,21,FALSE)="igen","Technológia módosítás",IF(VLOOKUP(B214,'[1]TERMELŐ_11.30.'!A:U,20,FALSE)&lt;&gt;"nem","Ismétlő","Új igény"))</f>
        <v>Új igény</v>
      </c>
      <c r="L214" s="12">
        <f>+_xlfn.MAXIFS('[1]TERMELŐ_11.30.'!$P:$P,'[1]TERMELŐ_11.30.'!$A:$A,[1]publikáció!$B214)</f>
        <v>1.5</v>
      </c>
      <c r="M214" s="12">
        <f>+_xlfn.MAXIFS('[1]TERMELŐ_11.30.'!$Q:$Q,'[1]TERMELŐ_11.30.'!$A:$A,[1]publikáció!$B214)</f>
        <v>1.5</v>
      </c>
      <c r="N214" s="10" t="str">
        <f>+IF(VLOOKUP(B214,'[1]TERMELŐ_11.30.'!A:G,7,FALSE)="","",VLOOKUP(B214,'[1]TERMELŐ_11.30.'!A:G,7,FALSE))</f>
        <v>Nógrádkövesd</v>
      </c>
      <c r="O214" s="10">
        <f>+VLOOKUP(B214,'[1]TERMELŐ_11.30.'!A:I,9,FALSE)</f>
        <v>22</v>
      </c>
      <c r="P214" s="10" t="str">
        <f>+IF(OR(VLOOKUP(B214,'[1]TERMELŐ_11.30.'!A:D,4,FALSE)="elutasított",(VLOOKUP(B214,'[1]TERMELŐ_11.30.'!A:D,4,FALSE)="kiesett")),"igen","nem")</f>
        <v>igen</v>
      </c>
      <c r="Q214" s="10" t="str">
        <f>+_xlfn.IFNA(VLOOKUP(IF(VLOOKUP(B214,'[1]TERMELŐ_11.30.'!A:BQ,69,FALSE)="","",VLOOKUP(B214,'[1]TERMELŐ_11.30.'!A:BQ,69,FALSE)),'[1]publikáció segéd tábla'!$D$1:$E$16,2,FALSE),"")</f>
        <v>54/2024 kormány rendelet</v>
      </c>
      <c r="R214" s="10" t="str">
        <f>IF(VLOOKUP(B214,'[1]TERMELŐ_11.30.'!A:AT,46,FALSE)="","",VLOOKUP(B214,'[1]TERMELŐ_11.30.'!A:AT,46,FALSE))</f>
        <v/>
      </c>
      <c r="S214" s="10"/>
      <c r="T214" s="13">
        <f>+VLOOKUP(B214,'[1]TERMELŐ_11.30.'!$A:$AR,37,FALSE)</f>
        <v>0</v>
      </c>
      <c r="U214" s="13">
        <f>+VLOOKUP(B214,'[1]TERMELŐ_11.30.'!$A:$AR,38,FALSE)+VLOOKUP(B214,'[1]TERMELŐ_11.30.'!$A:$AR,39,FALSE)+VLOOKUP(B214,'[1]TERMELŐ_11.30.'!$A:$AR,40,FALSE)+VLOOKUP(B214,'[1]TERMELŐ_11.30.'!$A:$AR,41,FALSE)+VLOOKUP(B214,'[1]TERMELŐ_11.30.'!$A:$AR,42,FALSE)+VLOOKUP(B214,'[1]TERMELŐ_11.30.'!$A:$AR,43,FALSE)+VLOOKUP(B214,'[1]TERMELŐ_11.30.'!$A:$AR,44,FALSE)</f>
        <v>0</v>
      </c>
      <c r="V214" s="14" t="str">
        <f>+IF(VLOOKUP(B214,'[1]TERMELŐ_11.30.'!A:AS,45,FALSE)="","",VLOOKUP(B214,'[1]TERMELŐ_11.30.'!A:AS,45,FALSE))</f>
        <v/>
      </c>
      <c r="W214" s="14" t="str">
        <f>IF(VLOOKUP(B214,'[1]TERMELŐ_11.30.'!A:AJ,36,FALSE)="","",VLOOKUP(B214,'[1]TERMELŐ_11.30.'!A:AJ,36,FALSE))</f>
        <v/>
      </c>
      <c r="X214" s="10"/>
      <c r="Y214" s="13">
        <f>+VLOOKUP(B214,'[1]TERMELŐ_11.30.'!$A:$BH,53,FALSE)</f>
        <v>0</v>
      </c>
      <c r="Z214" s="13">
        <f>+VLOOKUP(B214,'[1]TERMELŐ_11.30.'!$A:$BH,54,FALSE)+VLOOKUP(B214,'[1]TERMELŐ_11.30.'!$A:$BH,55,FALSE)+VLOOKUP(B214,'[1]TERMELŐ_11.30.'!$A:$BH,56,FALSE)+VLOOKUP(B214,'[1]TERMELŐ_11.30.'!$A:$BH,57,FALSE)+VLOOKUP(B214,'[1]TERMELŐ_11.30.'!$A:$BH,58,FALSE)+VLOOKUP(B214,'[1]TERMELŐ_11.30.'!$A:$BH,59,FALSE)+VLOOKUP(B214,'[1]TERMELŐ_11.30.'!$A:$BH,60,FALSE)</f>
        <v>0</v>
      </c>
      <c r="AA214" s="14" t="str">
        <f>IF(VLOOKUP(B214,'[1]TERMELŐ_11.30.'!A:AZ,51,FALSE)="","",VLOOKUP(B214,'[1]TERMELŐ_11.30.'!A:AZ,51,FALSE))</f>
        <v/>
      </c>
      <c r="AB214" s="14" t="str">
        <f>IF(VLOOKUP(B214,'[1]TERMELŐ_11.30.'!A:AZ,52,FALSE)="","",VLOOKUP(B214,'[1]TERMELŐ_11.30.'!A:AZ,52,FALSE))</f>
        <v/>
      </c>
    </row>
    <row r="215" spans="1:28" x14ac:dyDescent="0.3">
      <c r="A215" s="10" t="str">
        <f>VLOOKUP(VLOOKUP(B215,'[1]TERMELŐ_11.30.'!A:F,6,FALSE),'[1]publikáció segéd tábla'!$A$1:$B$7,2,FALSE)</f>
        <v>MVM Émász Áramhálózati Kft. </v>
      </c>
      <c r="B215" s="10" t="s">
        <v>181</v>
      </c>
      <c r="C215" s="11">
        <f>+SUMIFS('[1]TERMELŐ_11.30.'!$H:$H,'[1]TERMELŐ_11.30.'!$A:$A,[1]publikáció!$B215,'[1]TERMELŐ_11.30.'!$L:$L,[1]publikáció!C$4)</f>
        <v>0</v>
      </c>
      <c r="D215" s="11">
        <f>+SUMIFS('[1]TERMELŐ_11.30.'!$H:$H,'[1]TERMELŐ_11.30.'!$A:$A,[1]publikáció!$B215,'[1]TERMELŐ_11.30.'!$L:$L,[1]publikáció!D$4)</f>
        <v>0</v>
      </c>
      <c r="E215" s="11">
        <f>+SUMIFS('[1]TERMELŐ_11.30.'!$H:$H,'[1]TERMELŐ_11.30.'!$A:$A,[1]publikáció!$B215,'[1]TERMELŐ_11.30.'!$L:$L,[1]publikáció!E$4)</f>
        <v>3</v>
      </c>
      <c r="F215" s="11">
        <f>+SUMIFS('[1]TERMELŐ_11.30.'!$H:$H,'[1]TERMELŐ_11.30.'!$A:$A,[1]publikáció!$B215,'[1]TERMELŐ_11.30.'!$L:$L,[1]publikáció!F$4)</f>
        <v>0</v>
      </c>
      <c r="G215" s="11">
        <f>+SUMIFS('[1]TERMELŐ_11.30.'!$H:$H,'[1]TERMELŐ_11.30.'!$A:$A,[1]publikáció!$B215,'[1]TERMELŐ_11.30.'!$L:$L,[1]publikáció!G$4)</f>
        <v>0</v>
      </c>
      <c r="H215" s="11">
        <f>+SUMIFS('[1]TERMELŐ_11.30.'!$H:$H,'[1]TERMELŐ_11.30.'!$A:$A,[1]publikáció!$B215,'[1]TERMELŐ_11.30.'!$L:$L,[1]publikáció!H$4)</f>
        <v>0</v>
      </c>
      <c r="I215" s="11">
        <f>+SUMIFS('[1]TERMELŐ_11.30.'!$H:$H,'[1]TERMELŐ_11.30.'!$A:$A,[1]publikáció!$B215,'[1]TERMELŐ_11.30.'!$L:$L,[1]publikáció!I$4)</f>
        <v>0</v>
      </c>
      <c r="J215" s="11">
        <f>+SUMIFS('[1]TERMELŐ_11.30.'!$H:$H,'[1]TERMELŐ_11.30.'!$A:$A,[1]publikáció!$B215,'[1]TERMELŐ_11.30.'!$L:$L,[1]publikáció!J$4)</f>
        <v>0</v>
      </c>
      <c r="K215" s="11" t="str">
        <f>+IF(VLOOKUP(B215,'[1]TERMELŐ_11.30.'!A:U,21,FALSE)="igen","Technológia módosítás",IF(VLOOKUP(B215,'[1]TERMELŐ_11.30.'!A:U,20,FALSE)&lt;&gt;"nem","Ismétlő","Új igény"))</f>
        <v>Új igény</v>
      </c>
      <c r="L215" s="12">
        <f>+_xlfn.MAXIFS('[1]TERMELŐ_11.30.'!$P:$P,'[1]TERMELŐ_11.30.'!$A:$A,[1]publikáció!$B215)</f>
        <v>3</v>
      </c>
      <c r="M215" s="12">
        <f>+_xlfn.MAXIFS('[1]TERMELŐ_11.30.'!$Q:$Q,'[1]TERMELŐ_11.30.'!$A:$A,[1]publikáció!$B215)</f>
        <v>3</v>
      </c>
      <c r="N215" s="10" t="str">
        <f>+IF(VLOOKUP(B215,'[1]TERMELŐ_11.30.'!A:G,7,FALSE)="","",VLOOKUP(B215,'[1]TERMELŐ_11.30.'!A:G,7,FALSE))</f>
        <v>Nógrádkövesd</v>
      </c>
      <c r="O215" s="10">
        <f>+VLOOKUP(B215,'[1]TERMELŐ_11.30.'!A:I,9,FALSE)</f>
        <v>22</v>
      </c>
      <c r="P215" s="10" t="str">
        <f>+IF(OR(VLOOKUP(B215,'[1]TERMELŐ_11.30.'!A:D,4,FALSE)="elutasított",(VLOOKUP(B215,'[1]TERMELŐ_11.30.'!A:D,4,FALSE)="kiesett")),"igen","nem")</f>
        <v>igen</v>
      </c>
      <c r="Q215" s="10" t="str">
        <f>+_xlfn.IFNA(VLOOKUP(IF(VLOOKUP(B215,'[1]TERMELŐ_11.30.'!A:BQ,69,FALSE)="","",VLOOKUP(B215,'[1]TERMELŐ_11.30.'!A:BQ,69,FALSE)),'[1]publikáció segéd tábla'!$D$1:$E$16,2,FALSE),"")</f>
        <v>54/2024 kormány rendelet</v>
      </c>
      <c r="R215" s="10" t="str">
        <f>IF(VLOOKUP(B215,'[1]TERMELŐ_11.30.'!A:AT,46,FALSE)="","",VLOOKUP(B215,'[1]TERMELŐ_11.30.'!A:AT,46,FALSE))</f>
        <v/>
      </c>
      <c r="S215" s="10"/>
      <c r="T215" s="13">
        <f>+VLOOKUP(B215,'[1]TERMELŐ_11.30.'!$A:$AR,37,FALSE)</f>
        <v>0</v>
      </c>
      <c r="U215" s="13">
        <f>+VLOOKUP(B215,'[1]TERMELŐ_11.30.'!$A:$AR,38,FALSE)+VLOOKUP(B215,'[1]TERMELŐ_11.30.'!$A:$AR,39,FALSE)+VLOOKUP(B215,'[1]TERMELŐ_11.30.'!$A:$AR,40,FALSE)+VLOOKUP(B215,'[1]TERMELŐ_11.30.'!$A:$AR,41,FALSE)+VLOOKUP(B215,'[1]TERMELŐ_11.30.'!$A:$AR,42,FALSE)+VLOOKUP(B215,'[1]TERMELŐ_11.30.'!$A:$AR,43,FALSE)+VLOOKUP(B215,'[1]TERMELŐ_11.30.'!$A:$AR,44,FALSE)</f>
        <v>0</v>
      </c>
      <c r="V215" s="14" t="str">
        <f>+IF(VLOOKUP(B215,'[1]TERMELŐ_11.30.'!A:AS,45,FALSE)="","",VLOOKUP(B215,'[1]TERMELŐ_11.30.'!A:AS,45,FALSE))</f>
        <v/>
      </c>
      <c r="W215" s="14" t="str">
        <f>IF(VLOOKUP(B215,'[1]TERMELŐ_11.30.'!A:AJ,36,FALSE)="","",VLOOKUP(B215,'[1]TERMELŐ_11.30.'!A:AJ,36,FALSE))</f>
        <v/>
      </c>
      <c r="X215" s="10"/>
      <c r="Y215" s="13">
        <f>+VLOOKUP(B215,'[1]TERMELŐ_11.30.'!$A:$BH,53,FALSE)</f>
        <v>0</v>
      </c>
      <c r="Z215" s="13">
        <f>+VLOOKUP(B215,'[1]TERMELŐ_11.30.'!$A:$BH,54,FALSE)+VLOOKUP(B215,'[1]TERMELŐ_11.30.'!$A:$BH,55,FALSE)+VLOOKUP(B215,'[1]TERMELŐ_11.30.'!$A:$BH,56,FALSE)+VLOOKUP(B215,'[1]TERMELŐ_11.30.'!$A:$BH,57,FALSE)+VLOOKUP(B215,'[1]TERMELŐ_11.30.'!$A:$BH,58,FALSE)+VLOOKUP(B215,'[1]TERMELŐ_11.30.'!$A:$BH,59,FALSE)+VLOOKUP(B215,'[1]TERMELŐ_11.30.'!$A:$BH,60,FALSE)</f>
        <v>0</v>
      </c>
      <c r="AA215" s="14" t="str">
        <f>IF(VLOOKUP(B215,'[1]TERMELŐ_11.30.'!A:AZ,51,FALSE)="","",VLOOKUP(B215,'[1]TERMELŐ_11.30.'!A:AZ,51,FALSE))</f>
        <v/>
      </c>
      <c r="AB215" s="14" t="str">
        <f>IF(VLOOKUP(B215,'[1]TERMELŐ_11.30.'!A:AZ,52,FALSE)="","",VLOOKUP(B215,'[1]TERMELŐ_11.30.'!A:AZ,52,FALSE))</f>
        <v/>
      </c>
    </row>
    <row r="216" spans="1:28" x14ac:dyDescent="0.3">
      <c r="A216" s="10" t="str">
        <f>VLOOKUP(VLOOKUP(B216,'[1]TERMELŐ_11.30.'!A:F,6,FALSE),'[1]publikáció segéd tábla'!$A$1:$B$7,2,FALSE)</f>
        <v>MVM Émász Áramhálózati Kft. </v>
      </c>
      <c r="B216" s="10" t="s">
        <v>182</v>
      </c>
      <c r="C216" s="11">
        <f>+SUMIFS('[1]TERMELŐ_11.30.'!$H:$H,'[1]TERMELŐ_11.30.'!$A:$A,[1]publikáció!$B216,'[1]TERMELŐ_11.30.'!$L:$L,[1]publikáció!C$4)</f>
        <v>0</v>
      </c>
      <c r="D216" s="11">
        <f>+SUMIFS('[1]TERMELŐ_11.30.'!$H:$H,'[1]TERMELŐ_11.30.'!$A:$A,[1]publikáció!$B216,'[1]TERMELŐ_11.30.'!$L:$L,[1]publikáció!D$4)</f>
        <v>0</v>
      </c>
      <c r="E216" s="11">
        <f>+SUMIFS('[1]TERMELŐ_11.30.'!$H:$H,'[1]TERMELŐ_11.30.'!$A:$A,[1]publikáció!$B216,'[1]TERMELŐ_11.30.'!$L:$L,[1]publikáció!E$4)</f>
        <v>4</v>
      </c>
      <c r="F216" s="11">
        <f>+SUMIFS('[1]TERMELŐ_11.30.'!$H:$H,'[1]TERMELŐ_11.30.'!$A:$A,[1]publikáció!$B216,'[1]TERMELŐ_11.30.'!$L:$L,[1]publikáció!F$4)</f>
        <v>0</v>
      </c>
      <c r="G216" s="11">
        <f>+SUMIFS('[1]TERMELŐ_11.30.'!$H:$H,'[1]TERMELŐ_11.30.'!$A:$A,[1]publikáció!$B216,'[1]TERMELŐ_11.30.'!$L:$L,[1]publikáció!G$4)</f>
        <v>0</v>
      </c>
      <c r="H216" s="11">
        <f>+SUMIFS('[1]TERMELŐ_11.30.'!$H:$H,'[1]TERMELŐ_11.30.'!$A:$A,[1]publikáció!$B216,'[1]TERMELŐ_11.30.'!$L:$L,[1]publikáció!H$4)</f>
        <v>0</v>
      </c>
      <c r="I216" s="11">
        <f>+SUMIFS('[1]TERMELŐ_11.30.'!$H:$H,'[1]TERMELŐ_11.30.'!$A:$A,[1]publikáció!$B216,'[1]TERMELŐ_11.30.'!$L:$L,[1]publikáció!I$4)</f>
        <v>0</v>
      </c>
      <c r="J216" s="11">
        <f>+SUMIFS('[1]TERMELŐ_11.30.'!$H:$H,'[1]TERMELŐ_11.30.'!$A:$A,[1]publikáció!$B216,'[1]TERMELŐ_11.30.'!$L:$L,[1]publikáció!J$4)</f>
        <v>0</v>
      </c>
      <c r="K216" s="11" t="str">
        <f>+IF(VLOOKUP(B216,'[1]TERMELŐ_11.30.'!A:U,21,FALSE)="igen","Technológia módosítás",IF(VLOOKUP(B216,'[1]TERMELŐ_11.30.'!A:U,20,FALSE)&lt;&gt;"nem","Ismétlő","Új igény"))</f>
        <v>Új igény</v>
      </c>
      <c r="L216" s="12">
        <f>+_xlfn.MAXIFS('[1]TERMELŐ_11.30.'!$P:$P,'[1]TERMELŐ_11.30.'!$A:$A,[1]publikáció!$B216)</f>
        <v>4</v>
      </c>
      <c r="M216" s="12">
        <f>+_xlfn.MAXIFS('[1]TERMELŐ_11.30.'!$Q:$Q,'[1]TERMELŐ_11.30.'!$A:$A,[1]publikáció!$B216)</f>
        <v>4</v>
      </c>
      <c r="N216" s="10" t="str">
        <f>+IF(VLOOKUP(B216,'[1]TERMELŐ_11.30.'!A:G,7,FALSE)="","",VLOOKUP(B216,'[1]TERMELŐ_11.30.'!A:G,7,FALSE))</f>
        <v>Salgótarján</v>
      </c>
      <c r="O216" s="10">
        <f>+VLOOKUP(B216,'[1]TERMELŐ_11.30.'!A:I,9,FALSE)</f>
        <v>22</v>
      </c>
      <c r="P216" s="10" t="str">
        <f>+IF(OR(VLOOKUP(B216,'[1]TERMELŐ_11.30.'!A:D,4,FALSE)="elutasított",(VLOOKUP(B216,'[1]TERMELŐ_11.30.'!A:D,4,FALSE)="kiesett")),"igen","nem")</f>
        <v>igen</v>
      </c>
      <c r="Q216" s="10" t="str">
        <f>+_xlfn.IFNA(VLOOKUP(IF(VLOOKUP(B216,'[1]TERMELŐ_11.30.'!A:BQ,69,FALSE)="","",VLOOKUP(B216,'[1]TERMELŐ_11.30.'!A:BQ,69,FALSE)),'[1]publikáció segéd tábla'!$D$1:$E$16,2,FALSE),"")</f>
        <v>54/2024 kormány rendelet</v>
      </c>
      <c r="R216" s="10" t="str">
        <f>IF(VLOOKUP(B216,'[1]TERMELŐ_11.30.'!A:AT,46,FALSE)="","",VLOOKUP(B216,'[1]TERMELŐ_11.30.'!A:AT,46,FALSE))</f>
        <v/>
      </c>
      <c r="S216" s="10"/>
      <c r="T216" s="13">
        <f>+VLOOKUP(B216,'[1]TERMELŐ_11.30.'!$A:$AR,37,FALSE)</f>
        <v>0</v>
      </c>
      <c r="U216" s="13">
        <f>+VLOOKUP(B216,'[1]TERMELŐ_11.30.'!$A:$AR,38,FALSE)+VLOOKUP(B216,'[1]TERMELŐ_11.30.'!$A:$AR,39,FALSE)+VLOOKUP(B216,'[1]TERMELŐ_11.30.'!$A:$AR,40,FALSE)+VLOOKUP(B216,'[1]TERMELŐ_11.30.'!$A:$AR,41,FALSE)+VLOOKUP(B216,'[1]TERMELŐ_11.30.'!$A:$AR,42,FALSE)+VLOOKUP(B216,'[1]TERMELŐ_11.30.'!$A:$AR,43,FALSE)+VLOOKUP(B216,'[1]TERMELŐ_11.30.'!$A:$AR,44,FALSE)</f>
        <v>0</v>
      </c>
      <c r="V216" s="14" t="str">
        <f>+IF(VLOOKUP(B216,'[1]TERMELŐ_11.30.'!A:AS,45,FALSE)="","",VLOOKUP(B216,'[1]TERMELŐ_11.30.'!A:AS,45,FALSE))</f>
        <v/>
      </c>
      <c r="W216" s="14" t="str">
        <f>IF(VLOOKUP(B216,'[1]TERMELŐ_11.30.'!A:AJ,36,FALSE)="","",VLOOKUP(B216,'[1]TERMELŐ_11.30.'!A:AJ,36,FALSE))</f>
        <v/>
      </c>
      <c r="X216" s="10"/>
      <c r="Y216" s="13">
        <f>+VLOOKUP(B216,'[1]TERMELŐ_11.30.'!$A:$BH,53,FALSE)</f>
        <v>0</v>
      </c>
      <c r="Z216" s="13">
        <f>+VLOOKUP(B216,'[1]TERMELŐ_11.30.'!$A:$BH,54,FALSE)+VLOOKUP(B216,'[1]TERMELŐ_11.30.'!$A:$BH,55,FALSE)+VLOOKUP(B216,'[1]TERMELŐ_11.30.'!$A:$BH,56,FALSE)+VLOOKUP(B216,'[1]TERMELŐ_11.30.'!$A:$BH,57,FALSE)+VLOOKUP(B216,'[1]TERMELŐ_11.30.'!$A:$BH,58,FALSE)+VLOOKUP(B216,'[1]TERMELŐ_11.30.'!$A:$BH,59,FALSE)+VLOOKUP(B216,'[1]TERMELŐ_11.30.'!$A:$BH,60,FALSE)</f>
        <v>0</v>
      </c>
      <c r="AA216" s="14" t="str">
        <f>IF(VLOOKUP(B216,'[1]TERMELŐ_11.30.'!A:AZ,51,FALSE)="","",VLOOKUP(B216,'[1]TERMELŐ_11.30.'!A:AZ,51,FALSE))</f>
        <v/>
      </c>
      <c r="AB216" s="14" t="str">
        <f>IF(VLOOKUP(B216,'[1]TERMELŐ_11.30.'!A:AZ,52,FALSE)="","",VLOOKUP(B216,'[1]TERMELŐ_11.30.'!A:AZ,52,FALSE))</f>
        <v/>
      </c>
    </row>
    <row r="217" spans="1:28" x14ac:dyDescent="0.3">
      <c r="A217" s="10" t="str">
        <f>VLOOKUP(VLOOKUP(B217,'[1]TERMELŐ_11.30.'!A:F,6,FALSE),'[1]publikáció segéd tábla'!$A$1:$B$7,2,FALSE)</f>
        <v>MVM Émász Áramhálózati Kft. </v>
      </c>
      <c r="B217" s="10" t="s">
        <v>183</v>
      </c>
      <c r="C217" s="11">
        <f>+SUMIFS('[1]TERMELŐ_11.30.'!$H:$H,'[1]TERMELŐ_11.30.'!$A:$A,[1]publikáció!$B217,'[1]TERMELŐ_11.30.'!$L:$L,[1]publikáció!C$4)</f>
        <v>1</v>
      </c>
      <c r="D217" s="11">
        <f>+SUMIFS('[1]TERMELŐ_11.30.'!$H:$H,'[1]TERMELŐ_11.30.'!$A:$A,[1]publikáció!$B217,'[1]TERMELŐ_11.30.'!$L:$L,[1]publikáció!D$4)</f>
        <v>0</v>
      </c>
      <c r="E217" s="11">
        <f>+SUMIFS('[1]TERMELŐ_11.30.'!$H:$H,'[1]TERMELŐ_11.30.'!$A:$A,[1]publikáció!$B217,'[1]TERMELŐ_11.30.'!$L:$L,[1]publikáció!E$4)</f>
        <v>0</v>
      </c>
      <c r="F217" s="11">
        <f>+SUMIFS('[1]TERMELŐ_11.30.'!$H:$H,'[1]TERMELŐ_11.30.'!$A:$A,[1]publikáció!$B217,'[1]TERMELŐ_11.30.'!$L:$L,[1]publikáció!F$4)</f>
        <v>0</v>
      </c>
      <c r="G217" s="11">
        <f>+SUMIFS('[1]TERMELŐ_11.30.'!$H:$H,'[1]TERMELŐ_11.30.'!$A:$A,[1]publikáció!$B217,'[1]TERMELŐ_11.30.'!$L:$L,[1]publikáció!G$4)</f>
        <v>0</v>
      </c>
      <c r="H217" s="11">
        <f>+SUMIFS('[1]TERMELŐ_11.30.'!$H:$H,'[1]TERMELŐ_11.30.'!$A:$A,[1]publikáció!$B217,'[1]TERMELŐ_11.30.'!$L:$L,[1]publikáció!H$4)</f>
        <v>0</v>
      </c>
      <c r="I217" s="11">
        <f>+SUMIFS('[1]TERMELŐ_11.30.'!$H:$H,'[1]TERMELŐ_11.30.'!$A:$A,[1]publikáció!$B217,'[1]TERMELŐ_11.30.'!$L:$L,[1]publikáció!I$4)</f>
        <v>0</v>
      </c>
      <c r="J217" s="11">
        <f>+SUMIFS('[1]TERMELŐ_11.30.'!$H:$H,'[1]TERMELŐ_11.30.'!$A:$A,[1]publikáció!$B217,'[1]TERMELŐ_11.30.'!$L:$L,[1]publikáció!J$4)</f>
        <v>0</v>
      </c>
      <c r="K217" s="11" t="str">
        <f>+IF(VLOOKUP(B217,'[1]TERMELŐ_11.30.'!A:U,21,FALSE)="igen","Technológia módosítás",IF(VLOOKUP(B217,'[1]TERMELŐ_11.30.'!A:U,20,FALSE)&lt;&gt;"nem","Ismétlő","Új igény"))</f>
        <v>Új igény</v>
      </c>
      <c r="L217" s="12">
        <f>+_xlfn.MAXIFS('[1]TERMELŐ_11.30.'!$P:$P,'[1]TERMELŐ_11.30.'!$A:$A,[1]publikáció!$B217)</f>
        <v>1</v>
      </c>
      <c r="M217" s="12">
        <f>+_xlfn.MAXIFS('[1]TERMELŐ_11.30.'!$Q:$Q,'[1]TERMELŐ_11.30.'!$A:$A,[1]publikáció!$B217)</f>
        <v>0.02</v>
      </c>
      <c r="N217" s="10" t="str">
        <f>+IF(VLOOKUP(B217,'[1]TERMELŐ_11.30.'!A:G,7,FALSE)="","",VLOOKUP(B217,'[1]TERMELŐ_11.30.'!A:G,7,FALSE))</f>
        <v>Jászberény</v>
      </c>
      <c r="O217" s="10">
        <f>+VLOOKUP(B217,'[1]TERMELŐ_11.30.'!A:I,9,FALSE)</f>
        <v>22</v>
      </c>
      <c r="P217" s="10" t="str">
        <f>+IF(OR(VLOOKUP(B217,'[1]TERMELŐ_11.30.'!A:D,4,FALSE)="elutasított",(VLOOKUP(B217,'[1]TERMELŐ_11.30.'!A:D,4,FALSE)="kiesett")),"igen","nem")</f>
        <v>igen</v>
      </c>
      <c r="Q217" s="10" t="str">
        <f>+_xlfn.IFNA(VLOOKUP(IF(VLOOKUP(B217,'[1]TERMELŐ_11.30.'!A:BQ,69,FALSE)="","",VLOOKUP(B217,'[1]TERMELŐ_11.30.'!A:BQ,69,FALSE)),'[1]publikáció segéd tábla'!$D$1:$E$16,2,FALSE),"")</f>
        <v>54/2024 kormány rendelet</v>
      </c>
      <c r="R217" s="10" t="str">
        <f>IF(VLOOKUP(B217,'[1]TERMELŐ_11.30.'!A:AT,46,FALSE)="","",VLOOKUP(B217,'[1]TERMELŐ_11.30.'!A:AT,46,FALSE))</f>
        <v/>
      </c>
      <c r="S217" s="10"/>
      <c r="T217" s="13">
        <f>+VLOOKUP(B217,'[1]TERMELŐ_11.30.'!$A:$AR,37,FALSE)</f>
        <v>0</v>
      </c>
      <c r="U217" s="13">
        <f>+VLOOKUP(B217,'[1]TERMELŐ_11.30.'!$A:$AR,38,FALSE)+VLOOKUP(B217,'[1]TERMELŐ_11.30.'!$A:$AR,39,FALSE)+VLOOKUP(B217,'[1]TERMELŐ_11.30.'!$A:$AR,40,FALSE)+VLOOKUP(B217,'[1]TERMELŐ_11.30.'!$A:$AR,41,FALSE)+VLOOKUP(B217,'[1]TERMELŐ_11.30.'!$A:$AR,42,FALSE)+VLOOKUP(B217,'[1]TERMELŐ_11.30.'!$A:$AR,43,FALSE)+VLOOKUP(B217,'[1]TERMELŐ_11.30.'!$A:$AR,44,FALSE)</f>
        <v>0</v>
      </c>
      <c r="V217" s="14" t="str">
        <f>+IF(VLOOKUP(B217,'[1]TERMELŐ_11.30.'!A:AS,45,FALSE)="","",VLOOKUP(B217,'[1]TERMELŐ_11.30.'!A:AS,45,FALSE))</f>
        <v/>
      </c>
      <c r="W217" s="14" t="str">
        <f>IF(VLOOKUP(B217,'[1]TERMELŐ_11.30.'!A:AJ,36,FALSE)="","",VLOOKUP(B217,'[1]TERMELŐ_11.30.'!A:AJ,36,FALSE))</f>
        <v/>
      </c>
      <c r="X217" s="10"/>
      <c r="Y217" s="13">
        <f>+VLOOKUP(B217,'[1]TERMELŐ_11.30.'!$A:$BH,53,FALSE)</f>
        <v>0</v>
      </c>
      <c r="Z217" s="13">
        <f>+VLOOKUP(B217,'[1]TERMELŐ_11.30.'!$A:$BH,54,FALSE)+VLOOKUP(B217,'[1]TERMELŐ_11.30.'!$A:$BH,55,FALSE)+VLOOKUP(B217,'[1]TERMELŐ_11.30.'!$A:$BH,56,FALSE)+VLOOKUP(B217,'[1]TERMELŐ_11.30.'!$A:$BH,57,FALSE)+VLOOKUP(B217,'[1]TERMELŐ_11.30.'!$A:$BH,58,FALSE)+VLOOKUP(B217,'[1]TERMELŐ_11.30.'!$A:$BH,59,FALSE)+VLOOKUP(B217,'[1]TERMELŐ_11.30.'!$A:$BH,60,FALSE)</f>
        <v>0</v>
      </c>
      <c r="AA217" s="14" t="str">
        <f>IF(VLOOKUP(B217,'[1]TERMELŐ_11.30.'!A:AZ,51,FALSE)="","",VLOOKUP(B217,'[1]TERMELŐ_11.30.'!A:AZ,51,FALSE))</f>
        <v/>
      </c>
      <c r="AB217" s="14" t="str">
        <f>IF(VLOOKUP(B217,'[1]TERMELŐ_11.30.'!A:AZ,52,FALSE)="","",VLOOKUP(B217,'[1]TERMELŐ_11.30.'!A:AZ,52,FALSE))</f>
        <v/>
      </c>
    </row>
    <row r="218" spans="1:28" x14ac:dyDescent="0.3">
      <c r="A218" s="10" t="str">
        <f>VLOOKUP(VLOOKUP(B218,'[1]TERMELŐ_11.30.'!A:F,6,FALSE),'[1]publikáció segéd tábla'!$A$1:$B$7,2,FALSE)</f>
        <v>MVM Émász Áramhálózati Kft. </v>
      </c>
      <c r="B218" s="10" t="s">
        <v>184</v>
      </c>
      <c r="C218" s="11">
        <f>+SUMIFS('[1]TERMELŐ_11.30.'!$H:$H,'[1]TERMELŐ_11.30.'!$A:$A,[1]publikáció!$B218,'[1]TERMELŐ_11.30.'!$L:$L,[1]publikáció!C$4)</f>
        <v>1</v>
      </c>
      <c r="D218" s="11">
        <f>+SUMIFS('[1]TERMELŐ_11.30.'!$H:$H,'[1]TERMELŐ_11.30.'!$A:$A,[1]publikáció!$B218,'[1]TERMELŐ_11.30.'!$L:$L,[1]publikáció!D$4)</f>
        <v>0</v>
      </c>
      <c r="E218" s="11">
        <f>+SUMIFS('[1]TERMELŐ_11.30.'!$H:$H,'[1]TERMELŐ_11.30.'!$A:$A,[1]publikáció!$B218,'[1]TERMELŐ_11.30.'!$L:$L,[1]publikáció!E$4)</f>
        <v>0</v>
      </c>
      <c r="F218" s="11">
        <f>+SUMIFS('[1]TERMELŐ_11.30.'!$H:$H,'[1]TERMELŐ_11.30.'!$A:$A,[1]publikáció!$B218,'[1]TERMELŐ_11.30.'!$L:$L,[1]publikáció!F$4)</f>
        <v>0</v>
      </c>
      <c r="G218" s="11">
        <f>+SUMIFS('[1]TERMELŐ_11.30.'!$H:$H,'[1]TERMELŐ_11.30.'!$A:$A,[1]publikáció!$B218,'[1]TERMELŐ_11.30.'!$L:$L,[1]publikáció!G$4)</f>
        <v>0</v>
      </c>
      <c r="H218" s="11">
        <f>+SUMIFS('[1]TERMELŐ_11.30.'!$H:$H,'[1]TERMELŐ_11.30.'!$A:$A,[1]publikáció!$B218,'[1]TERMELŐ_11.30.'!$L:$L,[1]publikáció!H$4)</f>
        <v>0</v>
      </c>
      <c r="I218" s="11">
        <f>+SUMIFS('[1]TERMELŐ_11.30.'!$H:$H,'[1]TERMELŐ_11.30.'!$A:$A,[1]publikáció!$B218,'[1]TERMELŐ_11.30.'!$L:$L,[1]publikáció!I$4)</f>
        <v>0</v>
      </c>
      <c r="J218" s="11">
        <f>+SUMIFS('[1]TERMELŐ_11.30.'!$H:$H,'[1]TERMELŐ_11.30.'!$A:$A,[1]publikáció!$B218,'[1]TERMELŐ_11.30.'!$L:$L,[1]publikáció!J$4)</f>
        <v>0</v>
      </c>
      <c r="K218" s="11" t="str">
        <f>+IF(VLOOKUP(B218,'[1]TERMELŐ_11.30.'!A:U,21,FALSE)="igen","Technológia módosítás",IF(VLOOKUP(B218,'[1]TERMELŐ_11.30.'!A:U,20,FALSE)&lt;&gt;"nem","Ismétlő","Új igény"))</f>
        <v>Új igény</v>
      </c>
      <c r="L218" s="12">
        <f>+_xlfn.MAXIFS('[1]TERMELŐ_11.30.'!$P:$P,'[1]TERMELŐ_11.30.'!$A:$A,[1]publikáció!$B218)</f>
        <v>1</v>
      </c>
      <c r="M218" s="12">
        <f>+_xlfn.MAXIFS('[1]TERMELŐ_11.30.'!$Q:$Q,'[1]TERMELŐ_11.30.'!$A:$A,[1]publikáció!$B218)</f>
        <v>0.02</v>
      </c>
      <c r="N218" s="10" t="str">
        <f>+IF(VLOOKUP(B218,'[1]TERMELŐ_11.30.'!A:G,7,FALSE)="","",VLOOKUP(B218,'[1]TERMELŐ_11.30.'!A:G,7,FALSE))</f>
        <v>Jászberény</v>
      </c>
      <c r="O218" s="10">
        <f>+VLOOKUP(B218,'[1]TERMELŐ_11.30.'!A:I,9,FALSE)</f>
        <v>22</v>
      </c>
      <c r="P218" s="10" t="str">
        <f>+IF(OR(VLOOKUP(B218,'[1]TERMELŐ_11.30.'!A:D,4,FALSE)="elutasított",(VLOOKUP(B218,'[1]TERMELŐ_11.30.'!A:D,4,FALSE)="kiesett")),"igen","nem")</f>
        <v>igen</v>
      </c>
      <c r="Q218" s="10" t="str">
        <f>+_xlfn.IFNA(VLOOKUP(IF(VLOOKUP(B218,'[1]TERMELŐ_11.30.'!A:BQ,69,FALSE)="","",VLOOKUP(B218,'[1]TERMELŐ_11.30.'!A:BQ,69,FALSE)),'[1]publikáció segéd tábla'!$D$1:$E$16,2,FALSE),"")</f>
        <v>54/2024 kormány rendelet</v>
      </c>
      <c r="R218" s="10" t="str">
        <f>IF(VLOOKUP(B218,'[1]TERMELŐ_11.30.'!A:AT,46,FALSE)="","",VLOOKUP(B218,'[1]TERMELŐ_11.30.'!A:AT,46,FALSE))</f>
        <v/>
      </c>
      <c r="S218" s="10"/>
      <c r="T218" s="13">
        <f>+VLOOKUP(B218,'[1]TERMELŐ_11.30.'!$A:$AR,37,FALSE)</f>
        <v>0</v>
      </c>
      <c r="U218" s="13">
        <f>+VLOOKUP(B218,'[1]TERMELŐ_11.30.'!$A:$AR,38,FALSE)+VLOOKUP(B218,'[1]TERMELŐ_11.30.'!$A:$AR,39,FALSE)+VLOOKUP(B218,'[1]TERMELŐ_11.30.'!$A:$AR,40,FALSE)+VLOOKUP(B218,'[1]TERMELŐ_11.30.'!$A:$AR,41,FALSE)+VLOOKUP(B218,'[1]TERMELŐ_11.30.'!$A:$AR,42,FALSE)+VLOOKUP(B218,'[1]TERMELŐ_11.30.'!$A:$AR,43,FALSE)+VLOOKUP(B218,'[1]TERMELŐ_11.30.'!$A:$AR,44,FALSE)</f>
        <v>0</v>
      </c>
      <c r="V218" s="14" t="str">
        <f>+IF(VLOOKUP(B218,'[1]TERMELŐ_11.30.'!A:AS,45,FALSE)="","",VLOOKUP(B218,'[1]TERMELŐ_11.30.'!A:AS,45,FALSE))</f>
        <v/>
      </c>
      <c r="W218" s="14" t="str">
        <f>IF(VLOOKUP(B218,'[1]TERMELŐ_11.30.'!A:AJ,36,FALSE)="","",VLOOKUP(B218,'[1]TERMELŐ_11.30.'!A:AJ,36,FALSE))</f>
        <v/>
      </c>
      <c r="X218" s="10"/>
      <c r="Y218" s="13">
        <f>+VLOOKUP(B218,'[1]TERMELŐ_11.30.'!$A:$BH,53,FALSE)</f>
        <v>0</v>
      </c>
      <c r="Z218" s="13">
        <f>+VLOOKUP(B218,'[1]TERMELŐ_11.30.'!$A:$BH,54,FALSE)+VLOOKUP(B218,'[1]TERMELŐ_11.30.'!$A:$BH,55,FALSE)+VLOOKUP(B218,'[1]TERMELŐ_11.30.'!$A:$BH,56,FALSE)+VLOOKUP(B218,'[1]TERMELŐ_11.30.'!$A:$BH,57,FALSE)+VLOOKUP(B218,'[1]TERMELŐ_11.30.'!$A:$BH,58,FALSE)+VLOOKUP(B218,'[1]TERMELŐ_11.30.'!$A:$BH,59,FALSE)+VLOOKUP(B218,'[1]TERMELŐ_11.30.'!$A:$BH,60,FALSE)</f>
        <v>0</v>
      </c>
      <c r="AA218" s="14" t="str">
        <f>IF(VLOOKUP(B218,'[1]TERMELŐ_11.30.'!A:AZ,51,FALSE)="","",VLOOKUP(B218,'[1]TERMELŐ_11.30.'!A:AZ,51,FALSE))</f>
        <v/>
      </c>
      <c r="AB218" s="14" t="str">
        <f>IF(VLOOKUP(B218,'[1]TERMELŐ_11.30.'!A:AZ,52,FALSE)="","",VLOOKUP(B218,'[1]TERMELŐ_11.30.'!A:AZ,52,FALSE))</f>
        <v/>
      </c>
    </row>
    <row r="219" spans="1:28" x14ac:dyDescent="0.3">
      <c r="A219" s="10" t="str">
        <f>VLOOKUP(VLOOKUP(B219,'[1]TERMELŐ_11.30.'!A:F,6,FALSE),'[1]publikáció segéd tábla'!$A$1:$B$7,2,FALSE)</f>
        <v>MVM Émász Áramhálózati Kft. </v>
      </c>
      <c r="B219" s="10" t="s">
        <v>185</v>
      </c>
      <c r="C219" s="11">
        <f>+SUMIFS('[1]TERMELŐ_11.30.'!$H:$H,'[1]TERMELŐ_11.30.'!$A:$A,[1]publikáció!$B219,'[1]TERMELŐ_11.30.'!$L:$L,[1]publikáció!C$4)</f>
        <v>0</v>
      </c>
      <c r="D219" s="11">
        <f>+SUMIFS('[1]TERMELŐ_11.30.'!$H:$H,'[1]TERMELŐ_11.30.'!$A:$A,[1]publikáció!$B219,'[1]TERMELŐ_11.30.'!$L:$L,[1]publikáció!D$4)</f>
        <v>0</v>
      </c>
      <c r="E219" s="11">
        <f>+SUMIFS('[1]TERMELŐ_11.30.'!$H:$H,'[1]TERMELŐ_11.30.'!$A:$A,[1]publikáció!$B219,'[1]TERMELŐ_11.30.'!$L:$L,[1]publikáció!E$4)</f>
        <v>3</v>
      </c>
      <c r="F219" s="11">
        <f>+SUMIFS('[1]TERMELŐ_11.30.'!$H:$H,'[1]TERMELŐ_11.30.'!$A:$A,[1]publikáció!$B219,'[1]TERMELŐ_11.30.'!$L:$L,[1]publikáció!F$4)</f>
        <v>0</v>
      </c>
      <c r="G219" s="11">
        <f>+SUMIFS('[1]TERMELŐ_11.30.'!$H:$H,'[1]TERMELŐ_11.30.'!$A:$A,[1]publikáció!$B219,'[1]TERMELŐ_11.30.'!$L:$L,[1]publikáció!G$4)</f>
        <v>0</v>
      </c>
      <c r="H219" s="11">
        <f>+SUMIFS('[1]TERMELŐ_11.30.'!$H:$H,'[1]TERMELŐ_11.30.'!$A:$A,[1]publikáció!$B219,'[1]TERMELŐ_11.30.'!$L:$L,[1]publikáció!H$4)</f>
        <v>0</v>
      </c>
      <c r="I219" s="11">
        <f>+SUMIFS('[1]TERMELŐ_11.30.'!$H:$H,'[1]TERMELŐ_11.30.'!$A:$A,[1]publikáció!$B219,'[1]TERMELŐ_11.30.'!$L:$L,[1]publikáció!I$4)</f>
        <v>0</v>
      </c>
      <c r="J219" s="11">
        <f>+SUMIFS('[1]TERMELŐ_11.30.'!$H:$H,'[1]TERMELŐ_11.30.'!$A:$A,[1]publikáció!$B219,'[1]TERMELŐ_11.30.'!$L:$L,[1]publikáció!J$4)</f>
        <v>0</v>
      </c>
      <c r="K219" s="11" t="str">
        <f>+IF(VLOOKUP(B219,'[1]TERMELŐ_11.30.'!A:U,21,FALSE)="igen","Technológia módosítás",IF(VLOOKUP(B219,'[1]TERMELŐ_11.30.'!A:U,20,FALSE)&lt;&gt;"nem","Ismétlő","Új igény"))</f>
        <v>Új igény</v>
      </c>
      <c r="L219" s="12">
        <f>+_xlfn.MAXIFS('[1]TERMELŐ_11.30.'!$P:$P,'[1]TERMELŐ_11.30.'!$A:$A,[1]publikáció!$B219)</f>
        <v>3</v>
      </c>
      <c r="M219" s="12">
        <f>+_xlfn.MAXIFS('[1]TERMELŐ_11.30.'!$Q:$Q,'[1]TERMELŐ_11.30.'!$A:$A,[1]publikáció!$B219)</f>
        <v>3</v>
      </c>
      <c r="N219" s="10" t="str">
        <f>+IF(VLOOKUP(B219,'[1]TERMELŐ_11.30.'!A:G,7,FALSE)="","",VLOOKUP(B219,'[1]TERMELŐ_11.30.'!A:G,7,FALSE))</f>
        <v>Kisköre</v>
      </c>
      <c r="O219" s="10">
        <f>+VLOOKUP(B219,'[1]TERMELŐ_11.30.'!A:I,9,FALSE)</f>
        <v>22</v>
      </c>
      <c r="P219" s="10" t="str">
        <f>+IF(OR(VLOOKUP(B219,'[1]TERMELŐ_11.30.'!A:D,4,FALSE)="elutasított",(VLOOKUP(B219,'[1]TERMELŐ_11.30.'!A:D,4,FALSE)="kiesett")),"igen","nem")</f>
        <v>igen</v>
      </c>
      <c r="Q219" s="10" t="str">
        <f>+_xlfn.IFNA(VLOOKUP(IF(VLOOKUP(B219,'[1]TERMELŐ_11.30.'!A:BQ,69,FALSE)="","",VLOOKUP(B219,'[1]TERMELŐ_11.30.'!A:BQ,69,FALSE)),'[1]publikáció segéd tábla'!$D$1:$E$16,2,FALSE),"")</f>
        <v>54/2024 kormány rendelet</v>
      </c>
      <c r="R219" s="10" t="str">
        <f>IF(VLOOKUP(B219,'[1]TERMELŐ_11.30.'!A:AT,46,FALSE)="","",VLOOKUP(B219,'[1]TERMELŐ_11.30.'!A:AT,46,FALSE))</f>
        <v/>
      </c>
      <c r="S219" s="10"/>
      <c r="T219" s="13">
        <f>+VLOOKUP(B219,'[1]TERMELŐ_11.30.'!$A:$AR,37,FALSE)</f>
        <v>0</v>
      </c>
      <c r="U219" s="13">
        <f>+VLOOKUP(B219,'[1]TERMELŐ_11.30.'!$A:$AR,38,FALSE)+VLOOKUP(B219,'[1]TERMELŐ_11.30.'!$A:$AR,39,FALSE)+VLOOKUP(B219,'[1]TERMELŐ_11.30.'!$A:$AR,40,FALSE)+VLOOKUP(B219,'[1]TERMELŐ_11.30.'!$A:$AR,41,FALSE)+VLOOKUP(B219,'[1]TERMELŐ_11.30.'!$A:$AR,42,FALSE)+VLOOKUP(B219,'[1]TERMELŐ_11.30.'!$A:$AR,43,FALSE)+VLOOKUP(B219,'[1]TERMELŐ_11.30.'!$A:$AR,44,FALSE)</f>
        <v>0</v>
      </c>
      <c r="V219" s="14" t="str">
        <f>+IF(VLOOKUP(B219,'[1]TERMELŐ_11.30.'!A:AS,45,FALSE)="","",VLOOKUP(B219,'[1]TERMELŐ_11.30.'!A:AS,45,FALSE))</f>
        <v/>
      </c>
      <c r="W219" s="14" t="str">
        <f>IF(VLOOKUP(B219,'[1]TERMELŐ_11.30.'!A:AJ,36,FALSE)="","",VLOOKUP(B219,'[1]TERMELŐ_11.30.'!A:AJ,36,FALSE))</f>
        <v/>
      </c>
      <c r="X219" s="10"/>
      <c r="Y219" s="13">
        <f>+VLOOKUP(B219,'[1]TERMELŐ_11.30.'!$A:$BH,53,FALSE)</f>
        <v>0</v>
      </c>
      <c r="Z219" s="13">
        <f>+VLOOKUP(B219,'[1]TERMELŐ_11.30.'!$A:$BH,54,FALSE)+VLOOKUP(B219,'[1]TERMELŐ_11.30.'!$A:$BH,55,FALSE)+VLOOKUP(B219,'[1]TERMELŐ_11.30.'!$A:$BH,56,FALSE)+VLOOKUP(B219,'[1]TERMELŐ_11.30.'!$A:$BH,57,FALSE)+VLOOKUP(B219,'[1]TERMELŐ_11.30.'!$A:$BH,58,FALSE)+VLOOKUP(B219,'[1]TERMELŐ_11.30.'!$A:$BH,59,FALSE)+VLOOKUP(B219,'[1]TERMELŐ_11.30.'!$A:$BH,60,FALSE)</f>
        <v>0</v>
      </c>
      <c r="AA219" s="14" t="str">
        <f>IF(VLOOKUP(B219,'[1]TERMELŐ_11.30.'!A:AZ,51,FALSE)="","",VLOOKUP(B219,'[1]TERMELŐ_11.30.'!A:AZ,51,FALSE))</f>
        <v/>
      </c>
      <c r="AB219" s="14" t="str">
        <f>IF(VLOOKUP(B219,'[1]TERMELŐ_11.30.'!A:AZ,52,FALSE)="","",VLOOKUP(B219,'[1]TERMELŐ_11.30.'!A:AZ,52,FALSE))</f>
        <v/>
      </c>
    </row>
    <row r="220" spans="1:28" x14ac:dyDescent="0.3">
      <c r="A220" s="10" t="str">
        <f>VLOOKUP(VLOOKUP(B220,'[1]TERMELŐ_11.30.'!A:F,6,FALSE),'[1]publikáció segéd tábla'!$A$1:$B$7,2,FALSE)</f>
        <v>MVM Émász Áramhálózati Kft. </v>
      </c>
      <c r="B220" s="10" t="s">
        <v>186</v>
      </c>
      <c r="C220" s="11">
        <f>+SUMIFS('[1]TERMELŐ_11.30.'!$H:$H,'[1]TERMELŐ_11.30.'!$A:$A,[1]publikáció!$B220,'[1]TERMELŐ_11.30.'!$L:$L,[1]publikáció!C$4)</f>
        <v>2</v>
      </c>
      <c r="D220" s="11">
        <f>+SUMIFS('[1]TERMELŐ_11.30.'!$H:$H,'[1]TERMELŐ_11.30.'!$A:$A,[1]publikáció!$B220,'[1]TERMELŐ_11.30.'!$L:$L,[1]publikáció!D$4)</f>
        <v>0</v>
      </c>
      <c r="E220" s="11">
        <f>+SUMIFS('[1]TERMELŐ_11.30.'!$H:$H,'[1]TERMELŐ_11.30.'!$A:$A,[1]publikáció!$B220,'[1]TERMELŐ_11.30.'!$L:$L,[1]publikáció!E$4)</f>
        <v>0</v>
      </c>
      <c r="F220" s="11">
        <f>+SUMIFS('[1]TERMELŐ_11.30.'!$H:$H,'[1]TERMELŐ_11.30.'!$A:$A,[1]publikáció!$B220,'[1]TERMELŐ_11.30.'!$L:$L,[1]publikáció!F$4)</f>
        <v>0</v>
      </c>
      <c r="G220" s="11">
        <f>+SUMIFS('[1]TERMELŐ_11.30.'!$H:$H,'[1]TERMELŐ_11.30.'!$A:$A,[1]publikáció!$B220,'[1]TERMELŐ_11.30.'!$L:$L,[1]publikáció!G$4)</f>
        <v>0</v>
      </c>
      <c r="H220" s="11">
        <f>+SUMIFS('[1]TERMELŐ_11.30.'!$H:$H,'[1]TERMELŐ_11.30.'!$A:$A,[1]publikáció!$B220,'[1]TERMELŐ_11.30.'!$L:$L,[1]publikáció!H$4)</f>
        <v>0</v>
      </c>
      <c r="I220" s="11">
        <f>+SUMIFS('[1]TERMELŐ_11.30.'!$H:$H,'[1]TERMELŐ_11.30.'!$A:$A,[1]publikáció!$B220,'[1]TERMELŐ_11.30.'!$L:$L,[1]publikáció!I$4)</f>
        <v>0</v>
      </c>
      <c r="J220" s="11">
        <f>+SUMIFS('[1]TERMELŐ_11.30.'!$H:$H,'[1]TERMELŐ_11.30.'!$A:$A,[1]publikáció!$B220,'[1]TERMELŐ_11.30.'!$L:$L,[1]publikáció!J$4)</f>
        <v>0</v>
      </c>
      <c r="K220" s="11" t="str">
        <f>+IF(VLOOKUP(B220,'[1]TERMELŐ_11.30.'!A:U,21,FALSE)="igen","Technológia módosítás",IF(VLOOKUP(B220,'[1]TERMELŐ_11.30.'!A:U,20,FALSE)&lt;&gt;"nem","Ismétlő","Új igény"))</f>
        <v>Új igény</v>
      </c>
      <c r="L220" s="12">
        <f>+_xlfn.MAXIFS('[1]TERMELŐ_11.30.'!$P:$P,'[1]TERMELŐ_11.30.'!$A:$A,[1]publikáció!$B220)</f>
        <v>2</v>
      </c>
      <c r="M220" s="12">
        <f>+_xlfn.MAXIFS('[1]TERMELŐ_11.30.'!$Q:$Q,'[1]TERMELŐ_11.30.'!$A:$A,[1]publikáció!$B220)</f>
        <v>0.02</v>
      </c>
      <c r="N220" s="10" t="str">
        <f>+IF(VLOOKUP(B220,'[1]TERMELŐ_11.30.'!A:G,7,FALSE)="","",VLOOKUP(B220,'[1]TERMELŐ_11.30.'!A:G,7,FALSE))</f>
        <v>Recsk</v>
      </c>
      <c r="O220" s="10">
        <f>+VLOOKUP(B220,'[1]TERMELŐ_11.30.'!A:I,9,FALSE)</f>
        <v>22</v>
      </c>
      <c r="P220" s="10" t="str">
        <f>+IF(OR(VLOOKUP(B220,'[1]TERMELŐ_11.30.'!A:D,4,FALSE)="elutasított",(VLOOKUP(B220,'[1]TERMELŐ_11.30.'!A:D,4,FALSE)="kiesett")),"igen","nem")</f>
        <v>igen</v>
      </c>
      <c r="Q220" s="10" t="str">
        <f>+_xlfn.IFNA(VLOOKUP(IF(VLOOKUP(B220,'[1]TERMELŐ_11.30.'!A:BQ,69,FALSE)="","",VLOOKUP(B220,'[1]TERMELŐ_11.30.'!A:BQ,69,FALSE)),'[1]publikáció segéd tábla'!$D$1:$E$16,2,FALSE),"")</f>
        <v>54/2024 kormány rendelet</v>
      </c>
      <c r="R220" s="10" t="str">
        <f>IF(VLOOKUP(B220,'[1]TERMELŐ_11.30.'!A:AT,46,FALSE)="","",VLOOKUP(B220,'[1]TERMELŐ_11.30.'!A:AT,46,FALSE))</f>
        <v/>
      </c>
      <c r="S220" s="10"/>
      <c r="T220" s="13">
        <f>+VLOOKUP(B220,'[1]TERMELŐ_11.30.'!$A:$AR,37,FALSE)</f>
        <v>0</v>
      </c>
      <c r="U220" s="13">
        <f>+VLOOKUP(B220,'[1]TERMELŐ_11.30.'!$A:$AR,38,FALSE)+VLOOKUP(B220,'[1]TERMELŐ_11.30.'!$A:$AR,39,FALSE)+VLOOKUP(B220,'[1]TERMELŐ_11.30.'!$A:$AR,40,FALSE)+VLOOKUP(B220,'[1]TERMELŐ_11.30.'!$A:$AR,41,FALSE)+VLOOKUP(B220,'[1]TERMELŐ_11.30.'!$A:$AR,42,FALSE)+VLOOKUP(B220,'[1]TERMELŐ_11.30.'!$A:$AR,43,FALSE)+VLOOKUP(B220,'[1]TERMELŐ_11.30.'!$A:$AR,44,FALSE)</f>
        <v>0</v>
      </c>
      <c r="V220" s="14" t="str">
        <f>+IF(VLOOKUP(B220,'[1]TERMELŐ_11.30.'!A:AS,45,FALSE)="","",VLOOKUP(B220,'[1]TERMELŐ_11.30.'!A:AS,45,FALSE))</f>
        <v/>
      </c>
      <c r="W220" s="14" t="str">
        <f>IF(VLOOKUP(B220,'[1]TERMELŐ_11.30.'!A:AJ,36,FALSE)="","",VLOOKUP(B220,'[1]TERMELŐ_11.30.'!A:AJ,36,FALSE))</f>
        <v/>
      </c>
      <c r="X220" s="10"/>
      <c r="Y220" s="13">
        <f>+VLOOKUP(B220,'[1]TERMELŐ_11.30.'!$A:$BH,53,FALSE)</f>
        <v>0</v>
      </c>
      <c r="Z220" s="13">
        <f>+VLOOKUP(B220,'[1]TERMELŐ_11.30.'!$A:$BH,54,FALSE)+VLOOKUP(B220,'[1]TERMELŐ_11.30.'!$A:$BH,55,FALSE)+VLOOKUP(B220,'[1]TERMELŐ_11.30.'!$A:$BH,56,FALSE)+VLOOKUP(B220,'[1]TERMELŐ_11.30.'!$A:$BH,57,FALSE)+VLOOKUP(B220,'[1]TERMELŐ_11.30.'!$A:$BH,58,FALSE)+VLOOKUP(B220,'[1]TERMELŐ_11.30.'!$A:$BH,59,FALSE)+VLOOKUP(B220,'[1]TERMELŐ_11.30.'!$A:$BH,60,FALSE)</f>
        <v>0</v>
      </c>
      <c r="AA220" s="14" t="str">
        <f>IF(VLOOKUP(B220,'[1]TERMELŐ_11.30.'!A:AZ,51,FALSE)="","",VLOOKUP(B220,'[1]TERMELŐ_11.30.'!A:AZ,51,FALSE))</f>
        <v/>
      </c>
      <c r="AB220" s="14" t="str">
        <f>IF(VLOOKUP(B220,'[1]TERMELŐ_11.30.'!A:AZ,52,FALSE)="","",VLOOKUP(B220,'[1]TERMELŐ_11.30.'!A:AZ,52,FALSE))</f>
        <v/>
      </c>
    </row>
    <row r="221" spans="1:28" x14ac:dyDescent="0.3">
      <c r="A221" s="10" t="str">
        <f>VLOOKUP(VLOOKUP(B221,'[1]TERMELŐ_11.30.'!A:F,6,FALSE),'[1]publikáció segéd tábla'!$A$1:$B$7,2,FALSE)</f>
        <v>MVM Émász Áramhálózati Kft. </v>
      </c>
      <c r="B221" s="10" t="s">
        <v>187</v>
      </c>
      <c r="C221" s="11">
        <f>+SUMIFS('[1]TERMELŐ_11.30.'!$H:$H,'[1]TERMELŐ_11.30.'!$A:$A,[1]publikáció!$B221,'[1]TERMELŐ_11.30.'!$L:$L,[1]publikáció!C$4)</f>
        <v>4.9800000000000004</v>
      </c>
      <c r="D221" s="11">
        <f>+SUMIFS('[1]TERMELŐ_11.30.'!$H:$H,'[1]TERMELŐ_11.30.'!$A:$A,[1]publikáció!$B221,'[1]TERMELŐ_11.30.'!$L:$L,[1]publikáció!D$4)</f>
        <v>0</v>
      </c>
      <c r="E221" s="11">
        <f>+SUMIFS('[1]TERMELŐ_11.30.'!$H:$H,'[1]TERMELŐ_11.30.'!$A:$A,[1]publikáció!$B221,'[1]TERMELŐ_11.30.'!$L:$L,[1]publikáció!E$4)</f>
        <v>0</v>
      </c>
      <c r="F221" s="11">
        <f>+SUMIFS('[1]TERMELŐ_11.30.'!$H:$H,'[1]TERMELŐ_11.30.'!$A:$A,[1]publikáció!$B221,'[1]TERMELŐ_11.30.'!$L:$L,[1]publikáció!F$4)</f>
        <v>0</v>
      </c>
      <c r="G221" s="11">
        <f>+SUMIFS('[1]TERMELŐ_11.30.'!$H:$H,'[1]TERMELŐ_11.30.'!$A:$A,[1]publikáció!$B221,'[1]TERMELŐ_11.30.'!$L:$L,[1]publikáció!G$4)</f>
        <v>0</v>
      </c>
      <c r="H221" s="11">
        <f>+SUMIFS('[1]TERMELŐ_11.30.'!$H:$H,'[1]TERMELŐ_11.30.'!$A:$A,[1]publikáció!$B221,'[1]TERMELŐ_11.30.'!$L:$L,[1]publikáció!H$4)</f>
        <v>0</v>
      </c>
      <c r="I221" s="11">
        <f>+SUMIFS('[1]TERMELŐ_11.30.'!$H:$H,'[1]TERMELŐ_11.30.'!$A:$A,[1]publikáció!$B221,'[1]TERMELŐ_11.30.'!$L:$L,[1]publikáció!I$4)</f>
        <v>0</v>
      </c>
      <c r="J221" s="11">
        <f>+SUMIFS('[1]TERMELŐ_11.30.'!$H:$H,'[1]TERMELŐ_11.30.'!$A:$A,[1]publikáció!$B221,'[1]TERMELŐ_11.30.'!$L:$L,[1]publikáció!J$4)</f>
        <v>0</v>
      </c>
      <c r="K221" s="11" t="str">
        <f>+IF(VLOOKUP(B221,'[1]TERMELŐ_11.30.'!A:U,21,FALSE)="igen","Technológia módosítás",IF(VLOOKUP(B221,'[1]TERMELŐ_11.30.'!A:U,20,FALSE)&lt;&gt;"nem","Ismétlő","Új igény"))</f>
        <v>Új igény</v>
      </c>
      <c r="L221" s="12">
        <f>+_xlfn.MAXIFS('[1]TERMELŐ_11.30.'!$P:$P,'[1]TERMELŐ_11.30.'!$A:$A,[1]publikáció!$B221)</f>
        <v>4.9800000000000004</v>
      </c>
      <c r="M221" s="12">
        <f>+_xlfn.MAXIFS('[1]TERMELŐ_11.30.'!$Q:$Q,'[1]TERMELŐ_11.30.'!$A:$A,[1]publikáció!$B221)</f>
        <v>0.05</v>
      </c>
      <c r="N221" s="10" t="str">
        <f>+IF(VLOOKUP(B221,'[1]TERMELŐ_11.30.'!A:G,7,FALSE)="","",VLOOKUP(B221,'[1]TERMELŐ_11.30.'!A:G,7,FALSE))</f>
        <v>Recsk</v>
      </c>
      <c r="O221" s="10">
        <f>+VLOOKUP(B221,'[1]TERMELŐ_11.30.'!A:I,9,FALSE)</f>
        <v>22</v>
      </c>
      <c r="P221" s="10" t="str">
        <f>+IF(OR(VLOOKUP(B221,'[1]TERMELŐ_11.30.'!A:D,4,FALSE)="elutasított",(VLOOKUP(B221,'[1]TERMELŐ_11.30.'!A:D,4,FALSE)="kiesett")),"igen","nem")</f>
        <v>igen</v>
      </c>
      <c r="Q221" s="10" t="str">
        <f>+_xlfn.IFNA(VLOOKUP(IF(VLOOKUP(B221,'[1]TERMELŐ_11.30.'!A:BQ,69,FALSE)="","",VLOOKUP(B221,'[1]TERMELŐ_11.30.'!A:BQ,69,FALSE)),'[1]publikáció segéd tábla'!$D$1:$E$16,2,FALSE),"")</f>
        <v>54/2024 kormány rendelet</v>
      </c>
      <c r="R221" s="10" t="str">
        <f>IF(VLOOKUP(B221,'[1]TERMELŐ_11.30.'!A:AT,46,FALSE)="","",VLOOKUP(B221,'[1]TERMELŐ_11.30.'!A:AT,46,FALSE))</f>
        <v/>
      </c>
      <c r="S221" s="10"/>
      <c r="T221" s="13">
        <f>+VLOOKUP(B221,'[1]TERMELŐ_11.30.'!$A:$AR,37,FALSE)</f>
        <v>0</v>
      </c>
      <c r="U221" s="13">
        <f>+VLOOKUP(B221,'[1]TERMELŐ_11.30.'!$A:$AR,38,FALSE)+VLOOKUP(B221,'[1]TERMELŐ_11.30.'!$A:$AR,39,FALSE)+VLOOKUP(B221,'[1]TERMELŐ_11.30.'!$A:$AR,40,FALSE)+VLOOKUP(B221,'[1]TERMELŐ_11.30.'!$A:$AR,41,FALSE)+VLOOKUP(B221,'[1]TERMELŐ_11.30.'!$A:$AR,42,FALSE)+VLOOKUP(B221,'[1]TERMELŐ_11.30.'!$A:$AR,43,FALSE)+VLOOKUP(B221,'[1]TERMELŐ_11.30.'!$A:$AR,44,FALSE)</f>
        <v>0</v>
      </c>
      <c r="V221" s="14" t="str">
        <f>+IF(VLOOKUP(B221,'[1]TERMELŐ_11.30.'!A:AS,45,FALSE)="","",VLOOKUP(B221,'[1]TERMELŐ_11.30.'!A:AS,45,FALSE))</f>
        <v/>
      </c>
      <c r="W221" s="14" t="str">
        <f>IF(VLOOKUP(B221,'[1]TERMELŐ_11.30.'!A:AJ,36,FALSE)="","",VLOOKUP(B221,'[1]TERMELŐ_11.30.'!A:AJ,36,FALSE))</f>
        <v/>
      </c>
      <c r="X221" s="10"/>
      <c r="Y221" s="13">
        <f>+VLOOKUP(B221,'[1]TERMELŐ_11.30.'!$A:$BH,53,FALSE)</f>
        <v>0</v>
      </c>
      <c r="Z221" s="13">
        <f>+VLOOKUP(B221,'[1]TERMELŐ_11.30.'!$A:$BH,54,FALSE)+VLOOKUP(B221,'[1]TERMELŐ_11.30.'!$A:$BH,55,FALSE)+VLOOKUP(B221,'[1]TERMELŐ_11.30.'!$A:$BH,56,FALSE)+VLOOKUP(B221,'[1]TERMELŐ_11.30.'!$A:$BH,57,FALSE)+VLOOKUP(B221,'[1]TERMELŐ_11.30.'!$A:$BH,58,FALSE)+VLOOKUP(B221,'[1]TERMELŐ_11.30.'!$A:$BH,59,FALSE)+VLOOKUP(B221,'[1]TERMELŐ_11.30.'!$A:$BH,60,FALSE)</f>
        <v>0</v>
      </c>
      <c r="AA221" s="14" t="str">
        <f>IF(VLOOKUP(B221,'[1]TERMELŐ_11.30.'!A:AZ,51,FALSE)="","",VLOOKUP(B221,'[1]TERMELŐ_11.30.'!A:AZ,51,FALSE))</f>
        <v/>
      </c>
      <c r="AB221" s="14" t="str">
        <f>IF(VLOOKUP(B221,'[1]TERMELŐ_11.30.'!A:AZ,52,FALSE)="","",VLOOKUP(B221,'[1]TERMELŐ_11.30.'!A:AZ,52,FALSE))</f>
        <v/>
      </c>
    </row>
    <row r="222" spans="1:28" x14ac:dyDescent="0.3">
      <c r="A222" s="10" t="str">
        <f>VLOOKUP(VLOOKUP(B222,'[1]TERMELŐ_11.30.'!A:F,6,FALSE),'[1]publikáció segéd tábla'!$A$1:$B$7,2,FALSE)</f>
        <v>MVM Émász Áramhálózati Kft. </v>
      </c>
      <c r="B222" s="10" t="s">
        <v>188</v>
      </c>
      <c r="C222" s="11">
        <f>+SUMIFS('[1]TERMELŐ_11.30.'!$H:$H,'[1]TERMELŐ_11.30.'!$A:$A,[1]publikáció!$B222,'[1]TERMELŐ_11.30.'!$L:$L,[1]publikáció!C$4)</f>
        <v>4</v>
      </c>
      <c r="D222" s="11">
        <f>+SUMIFS('[1]TERMELŐ_11.30.'!$H:$H,'[1]TERMELŐ_11.30.'!$A:$A,[1]publikáció!$B222,'[1]TERMELŐ_11.30.'!$L:$L,[1]publikáció!D$4)</f>
        <v>0</v>
      </c>
      <c r="E222" s="11">
        <f>+SUMIFS('[1]TERMELŐ_11.30.'!$H:$H,'[1]TERMELŐ_11.30.'!$A:$A,[1]publikáció!$B222,'[1]TERMELŐ_11.30.'!$L:$L,[1]publikáció!E$4)</f>
        <v>0</v>
      </c>
      <c r="F222" s="11">
        <f>+SUMIFS('[1]TERMELŐ_11.30.'!$H:$H,'[1]TERMELŐ_11.30.'!$A:$A,[1]publikáció!$B222,'[1]TERMELŐ_11.30.'!$L:$L,[1]publikáció!F$4)</f>
        <v>0</v>
      </c>
      <c r="G222" s="11">
        <f>+SUMIFS('[1]TERMELŐ_11.30.'!$H:$H,'[1]TERMELŐ_11.30.'!$A:$A,[1]publikáció!$B222,'[1]TERMELŐ_11.30.'!$L:$L,[1]publikáció!G$4)</f>
        <v>0</v>
      </c>
      <c r="H222" s="11">
        <f>+SUMIFS('[1]TERMELŐ_11.30.'!$H:$H,'[1]TERMELŐ_11.30.'!$A:$A,[1]publikáció!$B222,'[1]TERMELŐ_11.30.'!$L:$L,[1]publikáció!H$4)</f>
        <v>0</v>
      </c>
      <c r="I222" s="11">
        <f>+SUMIFS('[1]TERMELŐ_11.30.'!$H:$H,'[1]TERMELŐ_11.30.'!$A:$A,[1]publikáció!$B222,'[1]TERMELŐ_11.30.'!$L:$L,[1]publikáció!I$4)</f>
        <v>0</v>
      </c>
      <c r="J222" s="11">
        <f>+SUMIFS('[1]TERMELŐ_11.30.'!$H:$H,'[1]TERMELŐ_11.30.'!$A:$A,[1]publikáció!$B222,'[1]TERMELŐ_11.30.'!$L:$L,[1]publikáció!J$4)</f>
        <v>0</v>
      </c>
      <c r="K222" s="11" t="str">
        <f>+IF(VLOOKUP(B222,'[1]TERMELŐ_11.30.'!A:U,21,FALSE)="igen","Technológia módosítás",IF(VLOOKUP(B222,'[1]TERMELŐ_11.30.'!A:U,20,FALSE)&lt;&gt;"nem","Ismétlő","Új igény"))</f>
        <v>Új igény</v>
      </c>
      <c r="L222" s="12">
        <f>+_xlfn.MAXIFS('[1]TERMELŐ_11.30.'!$P:$P,'[1]TERMELŐ_11.30.'!$A:$A,[1]publikáció!$B222)</f>
        <v>4</v>
      </c>
      <c r="M222" s="12">
        <f>+_xlfn.MAXIFS('[1]TERMELŐ_11.30.'!$Q:$Q,'[1]TERMELŐ_11.30.'!$A:$A,[1]publikáció!$B222)</f>
        <v>0.04</v>
      </c>
      <c r="N222" s="10" t="str">
        <f>+IF(VLOOKUP(B222,'[1]TERMELŐ_11.30.'!A:G,7,FALSE)="","",VLOOKUP(B222,'[1]TERMELŐ_11.30.'!A:G,7,FALSE))</f>
        <v>Recsk</v>
      </c>
      <c r="O222" s="10">
        <f>+VLOOKUP(B222,'[1]TERMELŐ_11.30.'!A:I,9,FALSE)</f>
        <v>22</v>
      </c>
      <c r="P222" s="10" t="str">
        <f>+IF(OR(VLOOKUP(B222,'[1]TERMELŐ_11.30.'!A:D,4,FALSE)="elutasított",(VLOOKUP(B222,'[1]TERMELŐ_11.30.'!A:D,4,FALSE)="kiesett")),"igen","nem")</f>
        <v>igen</v>
      </c>
      <c r="Q222" s="10" t="str">
        <f>+_xlfn.IFNA(VLOOKUP(IF(VLOOKUP(B222,'[1]TERMELŐ_11.30.'!A:BQ,69,FALSE)="","",VLOOKUP(B222,'[1]TERMELŐ_11.30.'!A:BQ,69,FALSE)),'[1]publikáció segéd tábla'!$D$1:$E$16,2,FALSE),"")</f>
        <v>54/2024 kormány rendelet</v>
      </c>
      <c r="R222" s="10" t="str">
        <f>IF(VLOOKUP(B222,'[1]TERMELŐ_11.30.'!A:AT,46,FALSE)="","",VLOOKUP(B222,'[1]TERMELŐ_11.30.'!A:AT,46,FALSE))</f>
        <v/>
      </c>
      <c r="S222" s="10"/>
      <c r="T222" s="13">
        <f>+VLOOKUP(B222,'[1]TERMELŐ_11.30.'!$A:$AR,37,FALSE)</f>
        <v>0</v>
      </c>
      <c r="U222" s="13">
        <f>+VLOOKUP(B222,'[1]TERMELŐ_11.30.'!$A:$AR,38,FALSE)+VLOOKUP(B222,'[1]TERMELŐ_11.30.'!$A:$AR,39,FALSE)+VLOOKUP(B222,'[1]TERMELŐ_11.30.'!$A:$AR,40,FALSE)+VLOOKUP(B222,'[1]TERMELŐ_11.30.'!$A:$AR,41,FALSE)+VLOOKUP(B222,'[1]TERMELŐ_11.30.'!$A:$AR,42,FALSE)+VLOOKUP(B222,'[1]TERMELŐ_11.30.'!$A:$AR,43,FALSE)+VLOOKUP(B222,'[1]TERMELŐ_11.30.'!$A:$AR,44,FALSE)</f>
        <v>0</v>
      </c>
      <c r="V222" s="14" t="str">
        <f>+IF(VLOOKUP(B222,'[1]TERMELŐ_11.30.'!A:AS,45,FALSE)="","",VLOOKUP(B222,'[1]TERMELŐ_11.30.'!A:AS,45,FALSE))</f>
        <v/>
      </c>
      <c r="W222" s="14" t="str">
        <f>IF(VLOOKUP(B222,'[1]TERMELŐ_11.30.'!A:AJ,36,FALSE)="","",VLOOKUP(B222,'[1]TERMELŐ_11.30.'!A:AJ,36,FALSE))</f>
        <v/>
      </c>
      <c r="X222" s="10"/>
      <c r="Y222" s="13">
        <f>+VLOOKUP(B222,'[1]TERMELŐ_11.30.'!$A:$BH,53,FALSE)</f>
        <v>0</v>
      </c>
      <c r="Z222" s="13">
        <f>+VLOOKUP(B222,'[1]TERMELŐ_11.30.'!$A:$BH,54,FALSE)+VLOOKUP(B222,'[1]TERMELŐ_11.30.'!$A:$BH,55,FALSE)+VLOOKUP(B222,'[1]TERMELŐ_11.30.'!$A:$BH,56,FALSE)+VLOOKUP(B222,'[1]TERMELŐ_11.30.'!$A:$BH,57,FALSE)+VLOOKUP(B222,'[1]TERMELŐ_11.30.'!$A:$BH,58,FALSE)+VLOOKUP(B222,'[1]TERMELŐ_11.30.'!$A:$BH,59,FALSE)+VLOOKUP(B222,'[1]TERMELŐ_11.30.'!$A:$BH,60,FALSE)</f>
        <v>0</v>
      </c>
      <c r="AA222" s="14" t="str">
        <f>IF(VLOOKUP(B222,'[1]TERMELŐ_11.30.'!A:AZ,51,FALSE)="","",VLOOKUP(B222,'[1]TERMELŐ_11.30.'!A:AZ,51,FALSE))</f>
        <v/>
      </c>
      <c r="AB222" s="14" t="str">
        <f>IF(VLOOKUP(B222,'[1]TERMELŐ_11.30.'!A:AZ,52,FALSE)="","",VLOOKUP(B222,'[1]TERMELŐ_11.30.'!A:AZ,52,FALSE))</f>
        <v/>
      </c>
    </row>
    <row r="223" spans="1:28" x14ac:dyDescent="0.3">
      <c r="A223" s="10" t="str">
        <f>VLOOKUP(VLOOKUP(B223,'[1]TERMELŐ_11.30.'!A:F,6,FALSE),'[1]publikáció segéd tábla'!$A$1:$B$7,2,FALSE)</f>
        <v>MVM Émász Áramhálózati Kft. </v>
      </c>
      <c r="B223" s="10" t="s">
        <v>189</v>
      </c>
      <c r="C223" s="11">
        <f>+SUMIFS('[1]TERMELŐ_11.30.'!$H:$H,'[1]TERMELŐ_11.30.'!$A:$A,[1]publikáció!$B223,'[1]TERMELŐ_11.30.'!$L:$L,[1]publikáció!C$4)</f>
        <v>25</v>
      </c>
      <c r="D223" s="11">
        <f>+SUMIFS('[1]TERMELŐ_11.30.'!$H:$H,'[1]TERMELŐ_11.30.'!$A:$A,[1]publikáció!$B223,'[1]TERMELŐ_11.30.'!$L:$L,[1]publikáció!D$4)</f>
        <v>0</v>
      </c>
      <c r="E223" s="11">
        <f>+SUMIFS('[1]TERMELŐ_11.30.'!$H:$H,'[1]TERMELŐ_11.30.'!$A:$A,[1]publikáció!$B223,'[1]TERMELŐ_11.30.'!$L:$L,[1]publikáció!E$4)</f>
        <v>0</v>
      </c>
      <c r="F223" s="11">
        <f>+SUMIFS('[1]TERMELŐ_11.30.'!$H:$H,'[1]TERMELŐ_11.30.'!$A:$A,[1]publikáció!$B223,'[1]TERMELŐ_11.30.'!$L:$L,[1]publikáció!F$4)</f>
        <v>0</v>
      </c>
      <c r="G223" s="11">
        <f>+SUMIFS('[1]TERMELŐ_11.30.'!$H:$H,'[1]TERMELŐ_11.30.'!$A:$A,[1]publikáció!$B223,'[1]TERMELŐ_11.30.'!$L:$L,[1]publikáció!G$4)</f>
        <v>0</v>
      </c>
      <c r="H223" s="11">
        <f>+SUMIFS('[1]TERMELŐ_11.30.'!$H:$H,'[1]TERMELŐ_11.30.'!$A:$A,[1]publikáció!$B223,'[1]TERMELŐ_11.30.'!$L:$L,[1]publikáció!H$4)</f>
        <v>0</v>
      </c>
      <c r="I223" s="11">
        <f>+SUMIFS('[1]TERMELŐ_11.30.'!$H:$H,'[1]TERMELŐ_11.30.'!$A:$A,[1]publikáció!$B223,'[1]TERMELŐ_11.30.'!$L:$L,[1]publikáció!I$4)</f>
        <v>0</v>
      </c>
      <c r="J223" s="11">
        <f>+SUMIFS('[1]TERMELŐ_11.30.'!$H:$H,'[1]TERMELŐ_11.30.'!$A:$A,[1]publikáció!$B223,'[1]TERMELŐ_11.30.'!$L:$L,[1]publikáció!J$4)</f>
        <v>0</v>
      </c>
      <c r="K223" s="11" t="str">
        <f>+IF(VLOOKUP(B223,'[1]TERMELŐ_11.30.'!A:U,21,FALSE)="igen","Technológia módosítás",IF(VLOOKUP(B223,'[1]TERMELŐ_11.30.'!A:U,20,FALSE)&lt;&gt;"nem","Ismétlő","Új igény"))</f>
        <v>Új igény</v>
      </c>
      <c r="L223" s="12">
        <f>+_xlfn.MAXIFS('[1]TERMELŐ_11.30.'!$P:$P,'[1]TERMELŐ_11.30.'!$A:$A,[1]publikáció!$B223)</f>
        <v>25</v>
      </c>
      <c r="M223" s="12">
        <f>+_xlfn.MAXIFS('[1]TERMELŐ_11.30.'!$Q:$Q,'[1]TERMELŐ_11.30.'!$A:$A,[1]publikáció!$B223)</f>
        <v>0.05</v>
      </c>
      <c r="N223" s="10" t="str">
        <f>+IF(VLOOKUP(B223,'[1]TERMELŐ_11.30.'!A:G,7,FALSE)="","",VLOOKUP(B223,'[1]TERMELŐ_11.30.'!A:G,7,FALSE))</f>
        <v>Bükkábrány</v>
      </c>
      <c r="O223" s="10">
        <f>+VLOOKUP(B223,'[1]TERMELŐ_11.30.'!A:I,9,FALSE)</f>
        <v>132</v>
      </c>
      <c r="P223" s="10" t="str">
        <f>+IF(OR(VLOOKUP(B223,'[1]TERMELŐ_11.30.'!A:D,4,FALSE)="elutasított",(VLOOKUP(B223,'[1]TERMELŐ_11.30.'!A:D,4,FALSE)="kiesett")),"igen","nem")</f>
        <v>igen</v>
      </c>
      <c r="Q223" s="10" t="str">
        <f>+_xlfn.IFNA(VLOOKUP(IF(VLOOKUP(B223,'[1]TERMELŐ_11.30.'!A:BQ,69,FALSE)="","",VLOOKUP(B223,'[1]TERMELŐ_11.30.'!A:BQ,69,FALSE)),'[1]publikáció segéd tábla'!$D$1:$E$16,2,FALSE),"")</f>
        <v>54/2024 kormány rendelet</v>
      </c>
      <c r="R223" s="10" t="str">
        <f>IF(VLOOKUP(B223,'[1]TERMELŐ_11.30.'!A:AT,46,FALSE)="","",VLOOKUP(B223,'[1]TERMELŐ_11.30.'!A:AT,46,FALSE))</f>
        <v/>
      </c>
      <c r="S223" s="10"/>
      <c r="T223" s="13">
        <f>+VLOOKUP(B223,'[1]TERMELŐ_11.30.'!$A:$AR,37,FALSE)</f>
        <v>0</v>
      </c>
      <c r="U223" s="13">
        <f>+VLOOKUP(B223,'[1]TERMELŐ_11.30.'!$A:$AR,38,FALSE)+VLOOKUP(B223,'[1]TERMELŐ_11.30.'!$A:$AR,39,FALSE)+VLOOKUP(B223,'[1]TERMELŐ_11.30.'!$A:$AR,40,FALSE)+VLOOKUP(B223,'[1]TERMELŐ_11.30.'!$A:$AR,41,FALSE)+VLOOKUP(B223,'[1]TERMELŐ_11.30.'!$A:$AR,42,FALSE)+VLOOKUP(B223,'[1]TERMELŐ_11.30.'!$A:$AR,43,FALSE)+VLOOKUP(B223,'[1]TERMELŐ_11.30.'!$A:$AR,44,FALSE)</f>
        <v>0</v>
      </c>
      <c r="V223" s="14" t="str">
        <f>+IF(VLOOKUP(B223,'[1]TERMELŐ_11.30.'!A:AS,45,FALSE)="","",VLOOKUP(B223,'[1]TERMELŐ_11.30.'!A:AS,45,FALSE))</f>
        <v/>
      </c>
      <c r="W223" s="14" t="str">
        <f>IF(VLOOKUP(B223,'[1]TERMELŐ_11.30.'!A:AJ,36,FALSE)="","",VLOOKUP(B223,'[1]TERMELŐ_11.30.'!A:AJ,36,FALSE))</f>
        <v/>
      </c>
      <c r="X223" s="10"/>
      <c r="Y223" s="13">
        <f>+VLOOKUP(B223,'[1]TERMELŐ_11.30.'!$A:$BH,53,FALSE)</f>
        <v>0</v>
      </c>
      <c r="Z223" s="13">
        <f>+VLOOKUP(B223,'[1]TERMELŐ_11.30.'!$A:$BH,54,FALSE)+VLOOKUP(B223,'[1]TERMELŐ_11.30.'!$A:$BH,55,FALSE)+VLOOKUP(B223,'[1]TERMELŐ_11.30.'!$A:$BH,56,FALSE)+VLOOKUP(B223,'[1]TERMELŐ_11.30.'!$A:$BH,57,FALSE)+VLOOKUP(B223,'[1]TERMELŐ_11.30.'!$A:$BH,58,FALSE)+VLOOKUP(B223,'[1]TERMELŐ_11.30.'!$A:$BH,59,FALSE)+VLOOKUP(B223,'[1]TERMELŐ_11.30.'!$A:$BH,60,FALSE)</f>
        <v>0</v>
      </c>
      <c r="AA223" s="14" t="str">
        <f>IF(VLOOKUP(B223,'[1]TERMELŐ_11.30.'!A:AZ,51,FALSE)="","",VLOOKUP(B223,'[1]TERMELŐ_11.30.'!A:AZ,51,FALSE))</f>
        <v/>
      </c>
      <c r="AB223" s="14" t="str">
        <f>IF(VLOOKUP(B223,'[1]TERMELŐ_11.30.'!A:AZ,52,FALSE)="","",VLOOKUP(B223,'[1]TERMELŐ_11.30.'!A:AZ,52,FALSE))</f>
        <v/>
      </c>
    </row>
    <row r="224" spans="1:28" x14ac:dyDescent="0.3">
      <c r="A224" s="10" t="str">
        <f>VLOOKUP(VLOOKUP(B224,'[1]TERMELŐ_11.30.'!A:F,6,FALSE),'[1]publikáció segéd tábla'!$A$1:$B$7,2,FALSE)</f>
        <v>MVM Émász Áramhálózati Kft. </v>
      </c>
      <c r="B224" s="10" t="s">
        <v>190</v>
      </c>
      <c r="C224" s="11">
        <f>+SUMIFS('[1]TERMELŐ_11.30.'!$H:$H,'[1]TERMELŐ_11.30.'!$A:$A,[1]publikáció!$B224,'[1]TERMELŐ_11.30.'!$L:$L,[1]publikáció!C$4)</f>
        <v>25</v>
      </c>
      <c r="D224" s="11">
        <f>+SUMIFS('[1]TERMELŐ_11.30.'!$H:$H,'[1]TERMELŐ_11.30.'!$A:$A,[1]publikáció!$B224,'[1]TERMELŐ_11.30.'!$L:$L,[1]publikáció!D$4)</f>
        <v>0</v>
      </c>
      <c r="E224" s="11">
        <f>+SUMIFS('[1]TERMELŐ_11.30.'!$H:$H,'[1]TERMELŐ_11.30.'!$A:$A,[1]publikáció!$B224,'[1]TERMELŐ_11.30.'!$L:$L,[1]publikáció!E$4)</f>
        <v>0</v>
      </c>
      <c r="F224" s="11">
        <f>+SUMIFS('[1]TERMELŐ_11.30.'!$H:$H,'[1]TERMELŐ_11.30.'!$A:$A,[1]publikáció!$B224,'[1]TERMELŐ_11.30.'!$L:$L,[1]publikáció!F$4)</f>
        <v>0</v>
      </c>
      <c r="G224" s="11">
        <f>+SUMIFS('[1]TERMELŐ_11.30.'!$H:$H,'[1]TERMELŐ_11.30.'!$A:$A,[1]publikáció!$B224,'[1]TERMELŐ_11.30.'!$L:$L,[1]publikáció!G$4)</f>
        <v>0</v>
      </c>
      <c r="H224" s="11">
        <f>+SUMIFS('[1]TERMELŐ_11.30.'!$H:$H,'[1]TERMELŐ_11.30.'!$A:$A,[1]publikáció!$B224,'[1]TERMELŐ_11.30.'!$L:$L,[1]publikáció!H$4)</f>
        <v>0</v>
      </c>
      <c r="I224" s="11">
        <f>+SUMIFS('[1]TERMELŐ_11.30.'!$H:$H,'[1]TERMELŐ_11.30.'!$A:$A,[1]publikáció!$B224,'[1]TERMELŐ_11.30.'!$L:$L,[1]publikáció!I$4)</f>
        <v>0</v>
      </c>
      <c r="J224" s="11">
        <f>+SUMIFS('[1]TERMELŐ_11.30.'!$H:$H,'[1]TERMELŐ_11.30.'!$A:$A,[1]publikáció!$B224,'[1]TERMELŐ_11.30.'!$L:$L,[1]publikáció!J$4)</f>
        <v>0</v>
      </c>
      <c r="K224" s="11" t="str">
        <f>+IF(VLOOKUP(B224,'[1]TERMELŐ_11.30.'!A:U,21,FALSE)="igen","Technológia módosítás",IF(VLOOKUP(B224,'[1]TERMELŐ_11.30.'!A:U,20,FALSE)&lt;&gt;"nem","Ismétlő","Új igény"))</f>
        <v>Új igény</v>
      </c>
      <c r="L224" s="12">
        <f>+_xlfn.MAXIFS('[1]TERMELŐ_11.30.'!$P:$P,'[1]TERMELŐ_11.30.'!$A:$A,[1]publikáció!$B224)</f>
        <v>25</v>
      </c>
      <c r="M224" s="12">
        <f>+_xlfn.MAXIFS('[1]TERMELŐ_11.30.'!$Q:$Q,'[1]TERMELŐ_11.30.'!$A:$A,[1]publikáció!$B224)</f>
        <v>0.05</v>
      </c>
      <c r="N224" s="10" t="str">
        <f>+IF(VLOOKUP(B224,'[1]TERMELŐ_11.30.'!A:G,7,FALSE)="","",VLOOKUP(B224,'[1]TERMELŐ_11.30.'!A:G,7,FALSE))</f>
        <v>Bükkábrány</v>
      </c>
      <c r="O224" s="10">
        <f>+VLOOKUP(B224,'[1]TERMELŐ_11.30.'!A:I,9,FALSE)</f>
        <v>132</v>
      </c>
      <c r="P224" s="10" t="str">
        <f>+IF(OR(VLOOKUP(B224,'[1]TERMELŐ_11.30.'!A:D,4,FALSE)="elutasított",(VLOOKUP(B224,'[1]TERMELŐ_11.30.'!A:D,4,FALSE)="kiesett")),"igen","nem")</f>
        <v>igen</v>
      </c>
      <c r="Q224" s="10" t="str">
        <f>+_xlfn.IFNA(VLOOKUP(IF(VLOOKUP(B224,'[1]TERMELŐ_11.30.'!A:BQ,69,FALSE)="","",VLOOKUP(B224,'[1]TERMELŐ_11.30.'!A:BQ,69,FALSE)),'[1]publikáció segéd tábla'!$D$1:$E$16,2,FALSE),"")</f>
        <v>54/2024 kormány rendelet</v>
      </c>
      <c r="R224" s="10" t="str">
        <f>IF(VLOOKUP(B224,'[1]TERMELŐ_11.30.'!A:AT,46,FALSE)="","",VLOOKUP(B224,'[1]TERMELŐ_11.30.'!A:AT,46,FALSE))</f>
        <v/>
      </c>
      <c r="S224" s="10"/>
      <c r="T224" s="13">
        <f>+VLOOKUP(B224,'[1]TERMELŐ_11.30.'!$A:$AR,37,FALSE)</f>
        <v>0</v>
      </c>
      <c r="U224" s="13">
        <f>+VLOOKUP(B224,'[1]TERMELŐ_11.30.'!$A:$AR,38,FALSE)+VLOOKUP(B224,'[1]TERMELŐ_11.30.'!$A:$AR,39,FALSE)+VLOOKUP(B224,'[1]TERMELŐ_11.30.'!$A:$AR,40,FALSE)+VLOOKUP(B224,'[1]TERMELŐ_11.30.'!$A:$AR,41,FALSE)+VLOOKUP(B224,'[1]TERMELŐ_11.30.'!$A:$AR,42,FALSE)+VLOOKUP(B224,'[1]TERMELŐ_11.30.'!$A:$AR,43,FALSE)+VLOOKUP(B224,'[1]TERMELŐ_11.30.'!$A:$AR,44,FALSE)</f>
        <v>0</v>
      </c>
      <c r="V224" s="14" t="str">
        <f>+IF(VLOOKUP(B224,'[1]TERMELŐ_11.30.'!A:AS,45,FALSE)="","",VLOOKUP(B224,'[1]TERMELŐ_11.30.'!A:AS,45,FALSE))</f>
        <v/>
      </c>
      <c r="W224" s="14" t="str">
        <f>IF(VLOOKUP(B224,'[1]TERMELŐ_11.30.'!A:AJ,36,FALSE)="","",VLOOKUP(B224,'[1]TERMELŐ_11.30.'!A:AJ,36,FALSE))</f>
        <v/>
      </c>
      <c r="X224" s="10"/>
      <c r="Y224" s="13">
        <f>+VLOOKUP(B224,'[1]TERMELŐ_11.30.'!$A:$BH,53,FALSE)</f>
        <v>0</v>
      </c>
      <c r="Z224" s="13">
        <f>+VLOOKUP(B224,'[1]TERMELŐ_11.30.'!$A:$BH,54,FALSE)+VLOOKUP(B224,'[1]TERMELŐ_11.30.'!$A:$BH,55,FALSE)+VLOOKUP(B224,'[1]TERMELŐ_11.30.'!$A:$BH,56,FALSE)+VLOOKUP(B224,'[1]TERMELŐ_11.30.'!$A:$BH,57,FALSE)+VLOOKUP(B224,'[1]TERMELŐ_11.30.'!$A:$BH,58,FALSE)+VLOOKUP(B224,'[1]TERMELŐ_11.30.'!$A:$BH,59,FALSE)+VLOOKUP(B224,'[1]TERMELŐ_11.30.'!$A:$BH,60,FALSE)</f>
        <v>0</v>
      </c>
      <c r="AA224" s="14" t="str">
        <f>IF(VLOOKUP(B224,'[1]TERMELŐ_11.30.'!A:AZ,51,FALSE)="","",VLOOKUP(B224,'[1]TERMELŐ_11.30.'!A:AZ,51,FALSE))</f>
        <v/>
      </c>
      <c r="AB224" s="14" t="str">
        <f>IF(VLOOKUP(B224,'[1]TERMELŐ_11.30.'!A:AZ,52,FALSE)="","",VLOOKUP(B224,'[1]TERMELŐ_11.30.'!A:AZ,52,FALSE))</f>
        <v/>
      </c>
    </row>
    <row r="225" spans="1:28" x14ac:dyDescent="0.3">
      <c r="A225" s="10" t="str">
        <f>VLOOKUP(VLOOKUP(B225,'[1]TERMELŐ_11.30.'!A:F,6,FALSE),'[1]publikáció segéd tábla'!$A$1:$B$7,2,FALSE)</f>
        <v>MVM Émász Áramhálózati Kft. </v>
      </c>
      <c r="B225" s="10" t="s">
        <v>191</v>
      </c>
      <c r="C225" s="11">
        <f>+SUMIFS('[1]TERMELŐ_11.30.'!$H:$H,'[1]TERMELŐ_11.30.'!$A:$A,[1]publikáció!$B225,'[1]TERMELŐ_11.30.'!$L:$L,[1]publikáció!C$4)</f>
        <v>41.5</v>
      </c>
      <c r="D225" s="11">
        <f>+SUMIFS('[1]TERMELŐ_11.30.'!$H:$H,'[1]TERMELŐ_11.30.'!$A:$A,[1]publikáció!$B225,'[1]TERMELŐ_11.30.'!$L:$L,[1]publikáció!D$4)</f>
        <v>0</v>
      </c>
      <c r="E225" s="11">
        <f>+SUMIFS('[1]TERMELŐ_11.30.'!$H:$H,'[1]TERMELŐ_11.30.'!$A:$A,[1]publikáció!$B225,'[1]TERMELŐ_11.30.'!$L:$L,[1]publikáció!E$4)</f>
        <v>0</v>
      </c>
      <c r="F225" s="11">
        <f>+SUMIFS('[1]TERMELŐ_11.30.'!$H:$H,'[1]TERMELŐ_11.30.'!$A:$A,[1]publikáció!$B225,'[1]TERMELŐ_11.30.'!$L:$L,[1]publikáció!F$4)</f>
        <v>0</v>
      </c>
      <c r="G225" s="11">
        <f>+SUMIFS('[1]TERMELŐ_11.30.'!$H:$H,'[1]TERMELŐ_11.30.'!$A:$A,[1]publikáció!$B225,'[1]TERMELŐ_11.30.'!$L:$L,[1]publikáció!G$4)</f>
        <v>0</v>
      </c>
      <c r="H225" s="11">
        <f>+SUMIFS('[1]TERMELŐ_11.30.'!$H:$H,'[1]TERMELŐ_11.30.'!$A:$A,[1]publikáció!$B225,'[1]TERMELŐ_11.30.'!$L:$L,[1]publikáció!H$4)</f>
        <v>0</v>
      </c>
      <c r="I225" s="11">
        <f>+SUMIFS('[1]TERMELŐ_11.30.'!$H:$H,'[1]TERMELŐ_11.30.'!$A:$A,[1]publikáció!$B225,'[1]TERMELŐ_11.30.'!$L:$L,[1]publikáció!I$4)</f>
        <v>0</v>
      </c>
      <c r="J225" s="11">
        <f>+SUMIFS('[1]TERMELŐ_11.30.'!$H:$H,'[1]TERMELŐ_11.30.'!$A:$A,[1]publikáció!$B225,'[1]TERMELŐ_11.30.'!$L:$L,[1]publikáció!J$4)</f>
        <v>0</v>
      </c>
      <c r="K225" s="11" t="str">
        <f>+IF(VLOOKUP(B225,'[1]TERMELŐ_11.30.'!A:U,21,FALSE)="igen","Technológia módosítás",IF(VLOOKUP(B225,'[1]TERMELŐ_11.30.'!A:U,20,FALSE)&lt;&gt;"nem","Ismétlő","Új igény"))</f>
        <v>Új igény</v>
      </c>
      <c r="L225" s="12">
        <f>+_xlfn.MAXIFS('[1]TERMELŐ_11.30.'!$P:$P,'[1]TERMELŐ_11.30.'!$A:$A,[1]publikáció!$B225)</f>
        <v>41.5</v>
      </c>
      <c r="M225" s="12">
        <f>+_xlfn.MAXIFS('[1]TERMELŐ_11.30.'!$Q:$Q,'[1]TERMELŐ_11.30.'!$A:$A,[1]publikáció!$B225)</f>
        <v>0.08</v>
      </c>
      <c r="N225" s="10" t="str">
        <f>+IF(VLOOKUP(B225,'[1]TERMELŐ_11.30.'!A:G,7,FALSE)="","",VLOOKUP(B225,'[1]TERMELŐ_11.30.'!A:G,7,FALSE))</f>
        <v>Heves</v>
      </c>
      <c r="O225" s="10">
        <f>+VLOOKUP(B225,'[1]TERMELŐ_11.30.'!A:I,9,FALSE)</f>
        <v>132</v>
      </c>
      <c r="P225" s="10" t="str">
        <f>+IF(OR(VLOOKUP(B225,'[1]TERMELŐ_11.30.'!A:D,4,FALSE)="elutasított",(VLOOKUP(B225,'[1]TERMELŐ_11.30.'!A:D,4,FALSE)="kiesett")),"igen","nem")</f>
        <v>igen</v>
      </c>
      <c r="Q225" s="10" t="str">
        <f>+_xlfn.IFNA(VLOOKUP(IF(VLOOKUP(B225,'[1]TERMELŐ_11.30.'!A:BQ,69,FALSE)="","",VLOOKUP(B225,'[1]TERMELŐ_11.30.'!A:BQ,69,FALSE)),'[1]publikáció segéd tábla'!$D$1:$E$16,2,FALSE),"")</f>
        <v>54/2024 kormány rendelet</v>
      </c>
      <c r="R225" s="10" t="str">
        <f>IF(VLOOKUP(B225,'[1]TERMELŐ_11.30.'!A:AT,46,FALSE)="","",VLOOKUP(B225,'[1]TERMELŐ_11.30.'!A:AT,46,FALSE))</f>
        <v/>
      </c>
      <c r="S225" s="10"/>
      <c r="T225" s="13">
        <f>+VLOOKUP(B225,'[1]TERMELŐ_11.30.'!$A:$AR,37,FALSE)</f>
        <v>0</v>
      </c>
      <c r="U225" s="13">
        <f>+VLOOKUP(B225,'[1]TERMELŐ_11.30.'!$A:$AR,38,FALSE)+VLOOKUP(B225,'[1]TERMELŐ_11.30.'!$A:$AR,39,FALSE)+VLOOKUP(B225,'[1]TERMELŐ_11.30.'!$A:$AR,40,FALSE)+VLOOKUP(B225,'[1]TERMELŐ_11.30.'!$A:$AR,41,FALSE)+VLOOKUP(B225,'[1]TERMELŐ_11.30.'!$A:$AR,42,FALSE)+VLOOKUP(B225,'[1]TERMELŐ_11.30.'!$A:$AR,43,FALSE)+VLOOKUP(B225,'[1]TERMELŐ_11.30.'!$A:$AR,44,FALSE)</f>
        <v>0</v>
      </c>
      <c r="V225" s="14" t="str">
        <f>+IF(VLOOKUP(B225,'[1]TERMELŐ_11.30.'!A:AS,45,FALSE)="","",VLOOKUP(B225,'[1]TERMELŐ_11.30.'!A:AS,45,FALSE))</f>
        <v/>
      </c>
      <c r="W225" s="14" t="str">
        <f>IF(VLOOKUP(B225,'[1]TERMELŐ_11.30.'!A:AJ,36,FALSE)="","",VLOOKUP(B225,'[1]TERMELŐ_11.30.'!A:AJ,36,FALSE))</f>
        <v/>
      </c>
      <c r="X225" s="10"/>
      <c r="Y225" s="13">
        <f>+VLOOKUP(B225,'[1]TERMELŐ_11.30.'!$A:$BH,53,FALSE)</f>
        <v>0</v>
      </c>
      <c r="Z225" s="13">
        <f>+VLOOKUP(B225,'[1]TERMELŐ_11.30.'!$A:$BH,54,FALSE)+VLOOKUP(B225,'[1]TERMELŐ_11.30.'!$A:$BH,55,FALSE)+VLOOKUP(B225,'[1]TERMELŐ_11.30.'!$A:$BH,56,FALSE)+VLOOKUP(B225,'[1]TERMELŐ_11.30.'!$A:$BH,57,FALSE)+VLOOKUP(B225,'[1]TERMELŐ_11.30.'!$A:$BH,58,FALSE)+VLOOKUP(B225,'[1]TERMELŐ_11.30.'!$A:$BH,59,FALSE)+VLOOKUP(B225,'[1]TERMELŐ_11.30.'!$A:$BH,60,FALSE)</f>
        <v>0</v>
      </c>
      <c r="AA225" s="14" t="str">
        <f>IF(VLOOKUP(B225,'[1]TERMELŐ_11.30.'!A:AZ,51,FALSE)="","",VLOOKUP(B225,'[1]TERMELŐ_11.30.'!A:AZ,51,FALSE))</f>
        <v/>
      </c>
      <c r="AB225" s="14" t="str">
        <f>IF(VLOOKUP(B225,'[1]TERMELŐ_11.30.'!A:AZ,52,FALSE)="","",VLOOKUP(B225,'[1]TERMELŐ_11.30.'!A:AZ,52,FALSE))</f>
        <v/>
      </c>
    </row>
    <row r="226" spans="1:28" x14ac:dyDescent="0.3">
      <c r="A226" s="10" t="str">
        <f>VLOOKUP(VLOOKUP(B226,'[1]TERMELŐ_11.30.'!A:F,6,FALSE),'[1]publikáció segéd tábla'!$A$1:$B$7,2,FALSE)</f>
        <v>MVM Émász Áramhálózati Kft. </v>
      </c>
      <c r="B226" s="10" t="s">
        <v>192</v>
      </c>
      <c r="C226" s="11">
        <f>+SUMIFS('[1]TERMELŐ_11.30.'!$H:$H,'[1]TERMELŐ_11.30.'!$A:$A,[1]publikáció!$B226,'[1]TERMELŐ_11.30.'!$L:$L,[1]publikáció!C$4)</f>
        <v>49.9</v>
      </c>
      <c r="D226" s="11">
        <f>+SUMIFS('[1]TERMELŐ_11.30.'!$H:$H,'[1]TERMELŐ_11.30.'!$A:$A,[1]publikáció!$B226,'[1]TERMELŐ_11.30.'!$L:$L,[1]publikáció!D$4)</f>
        <v>0</v>
      </c>
      <c r="E226" s="11">
        <f>+SUMIFS('[1]TERMELŐ_11.30.'!$H:$H,'[1]TERMELŐ_11.30.'!$A:$A,[1]publikáció!$B226,'[1]TERMELŐ_11.30.'!$L:$L,[1]publikáció!E$4)</f>
        <v>0</v>
      </c>
      <c r="F226" s="11">
        <f>+SUMIFS('[1]TERMELŐ_11.30.'!$H:$H,'[1]TERMELŐ_11.30.'!$A:$A,[1]publikáció!$B226,'[1]TERMELŐ_11.30.'!$L:$L,[1]publikáció!F$4)</f>
        <v>0</v>
      </c>
      <c r="G226" s="11">
        <f>+SUMIFS('[1]TERMELŐ_11.30.'!$H:$H,'[1]TERMELŐ_11.30.'!$A:$A,[1]publikáció!$B226,'[1]TERMELŐ_11.30.'!$L:$L,[1]publikáció!G$4)</f>
        <v>0</v>
      </c>
      <c r="H226" s="11">
        <f>+SUMIFS('[1]TERMELŐ_11.30.'!$H:$H,'[1]TERMELŐ_11.30.'!$A:$A,[1]publikáció!$B226,'[1]TERMELŐ_11.30.'!$L:$L,[1]publikáció!H$4)</f>
        <v>0</v>
      </c>
      <c r="I226" s="11">
        <f>+SUMIFS('[1]TERMELŐ_11.30.'!$H:$H,'[1]TERMELŐ_11.30.'!$A:$A,[1]publikáció!$B226,'[1]TERMELŐ_11.30.'!$L:$L,[1]publikáció!I$4)</f>
        <v>0</v>
      </c>
      <c r="J226" s="11">
        <f>+SUMIFS('[1]TERMELŐ_11.30.'!$H:$H,'[1]TERMELŐ_11.30.'!$A:$A,[1]publikáció!$B226,'[1]TERMELŐ_11.30.'!$L:$L,[1]publikáció!J$4)</f>
        <v>0</v>
      </c>
      <c r="K226" s="11" t="str">
        <f>+IF(VLOOKUP(B226,'[1]TERMELŐ_11.30.'!A:U,21,FALSE)="igen","Technológia módosítás",IF(VLOOKUP(B226,'[1]TERMELŐ_11.30.'!A:U,20,FALSE)&lt;&gt;"nem","Ismétlő","Új igény"))</f>
        <v>Új igény</v>
      </c>
      <c r="L226" s="12">
        <f>+_xlfn.MAXIFS('[1]TERMELŐ_11.30.'!$P:$P,'[1]TERMELŐ_11.30.'!$A:$A,[1]publikáció!$B226)</f>
        <v>49.9</v>
      </c>
      <c r="M226" s="12">
        <f>+_xlfn.MAXIFS('[1]TERMELŐ_11.30.'!$Q:$Q,'[1]TERMELŐ_11.30.'!$A:$A,[1]publikáció!$B226)</f>
        <v>0.16</v>
      </c>
      <c r="N226" s="10" t="str">
        <f>+IF(VLOOKUP(B226,'[1]TERMELŐ_11.30.'!A:G,7,FALSE)="","",VLOOKUP(B226,'[1]TERMELŐ_11.30.'!A:G,7,FALSE))</f>
        <v>Petőfibánya</v>
      </c>
      <c r="O226" s="10">
        <f>+VLOOKUP(B226,'[1]TERMELŐ_11.30.'!A:I,9,FALSE)</f>
        <v>132</v>
      </c>
      <c r="P226" s="10" t="str">
        <f>+IF(OR(VLOOKUP(B226,'[1]TERMELŐ_11.30.'!A:D,4,FALSE)="elutasított",(VLOOKUP(B226,'[1]TERMELŐ_11.30.'!A:D,4,FALSE)="kiesett")),"igen","nem")</f>
        <v>igen</v>
      </c>
      <c r="Q226" s="10" t="str">
        <f>+_xlfn.IFNA(VLOOKUP(IF(VLOOKUP(B226,'[1]TERMELŐ_11.30.'!A:BQ,69,FALSE)="","",VLOOKUP(B226,'[1]TERMELŐ_11.30.'!A:BQ,69,FALSE)),'[1]publikáció segéd tábla'!$D$1:$E$16,2,FALSE),"")</f>
        <v>54/2024 kormány rendelet</v>
      </c>
      <c r="R226" s="10" t="str">
        <f>IF(VLOOKUP(B226,'[1]TERMELŐ_11.30.'!A:AT,46,FALSE)="","",VLOOKUP(B226,'[1]TERMELŐ_11.30.'!A:AT,46,FALSE))</f>
        <v/>
      </c>
      <c r="S226" s="10"/>
      <c r="T226" s="13">
        <f>+VLOOKUP(B226,'[1]TERMELŐ_11.30.'!$A:$AR,37,FALSE)</f>
        <v>0</v>
      </c>
      <c r="U226" s="13">
        <f>+VLOOKUP(B226,'[1]TERMELŐ_11.30.'!$A:$AR,38,FALSE)+VLOOKUP(B226,'[1]TERMELŐ_11.30.'!$A:$AR,39,FALSE)+VLOOKUP(B226,'[1]TERMELŐ_11.30.'!$A:$AR,40,FALSE)+VLOOKUP(B226,'[1]TERMELŐ_11.30.'!$A:$AR,41,FALSE)+VLOOKUP(B226,'[1]TERMELŐ_11.30.'!$A:$AR,42,FALSE)+VLOOKUP(B226,'[1]TERMELŐ_11.30.'!$A:$AR,43,FALSE)+VLOOKUP(B226,'[1]TERMELŐ_11.30.'!$A:$AR,44,FALSE)</f>
        <v>0</v>
      </c>
      <c r="V226" s="14" t="str">
        <f>+IF(VLOOKUP(B226,'[1]TERMELŐ_11.30.'!A:AS,45,FALSE)="","",VLOOKUP(B226,'[1]TERMELŐ_11.30.'!A:AS,45,FALSE))</f>
        <v/>
      </c>
      <c r="W226" s="14" t="str">
        <f>IF(VLOOKUP(B226,'[1]TERMELŐ_11.30.'!A:AJ,36,FALSE)="","",VLOOKUP(B226,'[1]TERMELŐ_11.30.'!A:AJ,36,FALSE))</f>
        <v/>
      </c>
      <c r="X226" s="10"/>
      <c r="Y226" s="13">
        <f>+VLOOKUP(B226,'[1]TERMELŐ_11.30.'!$A:$BH,53,FALSE)</f>
        <v>0</v>
      </c>
      <c r="Z226" s="13">
        <f>+VLOOKUP(B226,'[1]TERMELŐ_11.30.'!$A:$BH,54,FALSE)+VLOOKUP(B226,'[1]TERMELŐ_11.30.'!$A:$BH,55,FALSE)+VLOOKUP(B226,'[1]TERMELŐ_11.30.'!$A:$BH,56,FALSE)+VLOOKUP(B226,'[1]TERMELŐ_11.30.'!$A:$BH,57,FALSE)+VLOOKUP(B226,'[1]TERMELŐ_11.30.'!$A:$BH,58,FALSE)+VLOOKUP(B226,'[1]TERMELŐ_11.30.'!$A:$BH,59,FALSE)+VLOOKUP(B226,'[1]TERMELŐ_11.30.'!$A:$BH,60,FALSE)</f>
        <v>0</v>
      </c>
      <c r="AA226" s="14" t="str">
        <f>IF(VLOOKUP(B226,'[1]TERMELŐ_11.30.'!A:AZ,51,FALSE)="","",VLOOKUP(B226,'[1]TERMELŐ_11.30.'!A:AZ,51,FALSE))</f>
        <v/>
      </c>
      <c r="AB226" s="14" t="str">
        <f>IF(VLOOKUP(B226,'[1]TERMELŐ_11.30.'!A:AZ,52,FALSE)="","",VLOOKUP(B226,'[1]TERMELŐ_11.30.'!A:AZ,52,FALSE))</f>
        <v/>
      </c>
    </row>
    <row r="227" spans="1:28" x14ac:dyDescent="0.3">
      <c r="A227" s="10" t="str">
        <f>VLOOKUP(VLOOKUP(B227,'[1]TERMELŐ_11.30.'!A:F,6,FALSE),'[1]publikáció segéd tábla'!$A$1:$B$7,2,FALSE)</f>
        <v>MVM Émász Áramhálózati Kft. </v>
      </c>
      <c r="B227" s="10" t="s">
        <v>193</v>
      </c>
      <c r="C227" s="11">
        <f>+SUMIFS('[1]TERMELŐ_11.30.'!$H:$H,'[1]TERMELŐ_11.30.'!$A:$A,[1]publikáció!$B227,'[1]TERMELŐ_11.30.'!$L:$L,[1]publikáció!C$4)</f>
        <v>4.99</v>
      </c>
      <c r="D227" s="11">
        <f>+SUMIFS('[1]TERMELŐ_11.30.'!$H:$H,'[1]TERMELŐ_11.30.'!$A:$A,[1]publikáció!$B227,'[1]TERMELŐ_11.30.'!$L:$L,[1]publikáció!D$4)</f>
        <v>0</v>
      </c>
      <c r="E227" s="11">
        <f>+SUMIFS('[1]TERMELŐ_11.30.'!$H:$H,'[1]TERMELŐ_11.30.'!$A:$A,[1]publikáció!$B227,'[1]TERMELŐ_11.30.'!$L:$L,[1]publikáció!E$4)</f>
        <v>0</v>
      </c>
      <c r="F227" s="11">
        <f>+SUMIFS('[1]TERMELŐ_11.30.'!$H:$H,'[1]TERMELŐ_11.30.'!$A:$A,[1]publikáció!$B227,'[1]TERMELŐ_11.30.'!$L:$L,[1]publikáció!F$4)</f>
        <v>0</v>
      </c>
      <c r="G227" s="11">
        <f>+SUMIFS('[1]TERMELŐ_11.30.'!$H:$H,'[1]TERMELŐ_11.30.'!$A:$A,[1]publikáció!$B227,'[1]TERMELŐ_11.30.'!$L:$L,[1]publikáció!G$4)</f>
        <v>0</v>
      </c>
      <c r="H227" s="11">
        <f>+SUMIFS('[1]TERMELŐ_11.30.'!$H:$H,'[1]TERMELŐ_11.30.'!$A:$A,[1]publikáció!$B227,'[1]TERMELŐ_11.30.'!$L:$L,[1]publikáció!H$4)</f>
        <v>0</v>
      </c>
      <c r="I227" s="11">
        <f>+SUMIFS('[1]TERMELŐ_11.30.'!$H:$H,'[1]TERMELŐ_11.30.'!$A:$A,[1]publikáció!$B227,'[1]TERMELŐ_11.30.'!$L:$L,[1]publikáció!I$4)</f>
        <v>0</v>
      </c>
      <c r="J227" s="11">
        <f>+SUMIFS('[1]TERMELŐ_11.30.'!$H:$H,'[1]TERMELŐ_11.30.'!$A:$A,[1]publikáció!$B227,'[1]TERMELŐ_11.30.'!$L:$L,[1]publikáció!J$4)</f>
        <v>0</v>
      </c>
      <c r="K227" s="11" t="str">
        <f>+IF(VLOOKUP(B227,'[1]TERMELŐ_11.30.'!A:U,21,FALSE)="igen","Technológia módosítás",IF(VLOOKUP(B227,'[1]TERMELŐ_11.30.'!A:U,20,FALSE)&lt;&gt;"nem","Ismétlő","Új igény"))</f>
        <v>Új igény</v>
      </c>
      <c r="L227" s="12">
        <f>+_xlfn.MAXIFS('[1]TERMELŐ_11.30.'!$P:$P,'[1]TERMELŐ_11.30.'!$A:$A,[1]publikáció!$B227)</f>
        <v>4.99</v>
      </c>
      <c r="M227" s="12">
        <f>+_xlfn.MAXIFS('[1]TERMELŐ_11.30.'!$Q:$Q,'[1]TERMELŐ_11.30.'!$A:$A,[1]publikáció!$B227)</f>
        <v>0.05</v>
      </c>
      <c r="N227" s="10" t="str">
        <f>+IF(VLOOKUP(B227,'[1]TERMELŐ_11.30.'!A:G,7,FALSE)="","",VLOOKUP(B227,'[1]TERMELŐ_11.30.'!A:G,7,FALSE))</f>
        <v>Jászberény</v>
      </c>
      <c r="O227" s="10">
        <f>+VLOOKUP(B227,'[1]TERMELŐ_11.30.'!A:I,9,FALSE)</f>
        <v>22</v>
      </c>
      <c r="P227" s="10" t="str">
        <f>+IF(OR(VLOOKUP(B227,'[1]TERMELŐ_11.30.'!A:D,4,FALSE)="elutasított",(VLOOKUP(B227,'[1]TERMELŐ_11.30.'!A:D,4,FALSE)="kiesett")),"igen","nem")</f>
        <v>igen</v>
      </c>
      <c r="Q227" s="10" t="str">
        <f>+_xlfn.IFNA(VLOOKUP(IF(VLOOKUP(B227,'[1]TERMELŐ_11.30.'!A:BQ,69,FALSE)="","",VLOOKUP(B227,'[1]TERMELŐ_11.30.'!A:BQ,69,FALSE)),'[1]publikáció segéd tábla'!$D$1:$E$16,2,FALSE),"")</f>
        <v>54/2024 kormány rendelet</v>
      </c>
      <c r="R227" s="10" t="str">
        <f>IF(VLOOKUP(B227,'[1]TERMELŐ_11.30.'!A:AT,46,FALSE)="","",VLOOKUP(B227,'[1]TERMELŐ_11.30.'!A:AT,46,FALSE))</f>
        <v/>
      </c>
      <c r="S227" s="10"/>
      <c r="T227" s="13">
        <f>+VLOOKUP(B227,'[1]TERMELŐ_11.30.'!$A:$AR,37,FALSE)</f>
        <v>0</v>
      </c>
      <c r="U227" s="13">
        <f>+VLOOKUP(B227,'[1]TERMELŐ_11.30.'!$A:$AR,38,FALSE)+VLOOKUP(B227,'[1]TERMELŐ_11.30.'!$A:$AR,39,FALSE)+VLOOKUP(B227,'[1]TERMELŐ_11.30.'!$A:$AR,40,FALSE)+VLOOKUP(B227,'[1]TERMELŐ_11.30.'!$A:$AR,41,FALSE)+VLOOKUP(B227,'[1]TERMELŐ_11.30.'!$A:$AR,42,FALSE)+VLOOKUP(B227,'[1]TERMELŐ_11.30.'!$A:$AR,43,FALSE)+VLOOKUP(B227,'[1]TERMELŐ_11.30.'!$A:$AR,44,FALSE)</f>
        <v>0</v>
      </c>
      <c r="V227" s="14" t="str">
        <f>+IF(VLOOKUP(B227,'[1]TERMELŐ_11.30.'!A:AS,45,FALSE)="","",VLOOKUP(B227,'[1]TERMELŐ_11.30.'!A:AS,45,FALSE))</f>
        <v/>
      </c>
      <c r="W227" s="14" t="str">
        <f>IF(VLOOKUP(B227,'[1]TERMELŐ_11.30.'!A:AJ,36,FALSE)="","",VLOOKUP(B227,'[1]TERMELŐ_11.30.'!A:AJ,36,FALSE))</f>
        <v/>
      </c>
      <c r="X227" s="10"/>
      <c r="Y227" s="13">
        <f>+VLOOKUP(B227,'[1]TERMELŐ_11.30.'!$A:$BH,53,FALSE)</f>
        <v>0</v>
      </c>
      <c r="Z227" s="13">
        <f>+VLOOKUP(B227,'[1]TERMELŐ_11.30.'!$A:$BH,54,FALSE)+VLOOKUP(B227,'[1]TERMELŐ_11.30.'!$A:$BH,55,FALSE)+VLOOKUP(B227,'[1]TERMELŐ_11.30.'!$A:$BH,56,FALSE)+VLOOKUP(B227,'[1]TERMELŐ_11.30.'!$A:$BH,57,FALSE)+VLOOKUP(B227,'[1]TERMELŐ_11.30.'!$A:$BH,58,FALSE)+VLOOKUP(B227,'[1]TERMELŐ_11.30.'!$A:$BH,59,FALSE)+VLOOKUP(B227,'[1]TERMELŐ_11.30.'!$A:$BH,60,FALSE)</f>
        <v>0</v>
      </c>
      <c r="AA227" s="14" t="str">
        <f>IF(VLOOKUP(B227,'[1]TERMELŐ_11.30.'!A:AZ,51,FALSE)="","",VLOOKUP(B227,'[1]TERMELŐ_11.30.'!A:AZ,51,FALSE))</f>
        <v/>
      </c>
      <c r="AB227" s="14" t="str">
        <f>IF(VLOOKUP(B227,'[1]TERMELŐ_11.30.'!A:AZ,52,FALSE)="","",VLOOKUP(B227,'[1]TERMELŐ_11.30.'!A:AZ,52,FALSE))</f>
        <v/>
      </c>
    </row>
    <row r="228" spans="1:28" x14ac:dyDescent="0.3">
      <c r="A228" s="10" t="str">
        <f>VLOOKUP(VLOOKUP(B228,'[1]TERMELŐ_11.30.'!A:F,6,FALSE),'[1]publikáció segéd tábla'!$A$1:$B$7,2,FALSE)</f>
        <v>MVM Émász Áramhálózati Kft. </v>
      </c>
      <c r="B228" s="10" t="s">
        <v>194</v>
      </c>
      <c r="C228" s="11">
        <f>+SUMIFS('[1]TERMELŐ_11.30.'!$H:$H,'[1]TERMELŐ_11.30.'!$A:$A,[1]publikáció!$B228,'[1]TERMELŐ_11.30.'!$L:$L,[1]publikáció!C$4)</f>
        <v>1</v>
      </c>
      <c r="D228" s="11">
        <f>+SUMIFS('[1]TERMELŐ_11.30.'!$H:$H,'[1]TERMELŐ_11.30.'!$A:$A,[1]publikáció!$B228,'[1]TERMELŐ_11.30.'!$L:$L,[1]publikáció!D$4)</f>
        <v>0</v>
      </c>
      <c r="E228" s="11">
        <f>+SUMIFS('[1]TERMELŐ_11.30.'!$H:$H,'[1]TERMELŐ_11.30.'!$A:$A,[1]publikáció!$B228,'[1]TERMELŐ_11.30.'!$L:$L,[1]publikáció!E$4)</f>
        <v>0</v>
      </c>
      <c r="F228" s="11">
        <f>+SUMIFS('[1]TERMELŐ_11.30.'!$H:$H,'[1]TERMELŐ_11.30.'!$A:$A,[1]publikáció!$B228,'[1]TERMELŐ_11.30.'!$L:$L,[1]publikáció!F$4)</f>
        <v>0</v>
      </c>
      <c r="G228" s="11">
        <f>+SUMIFS('[1]TERMELŐ_11.30.'!$H:$H,'[1]TERMELŐ_11.30.'!$A:$A,[1]publikáció!$B228,'[1]TERMELŐ_11.30.'!$L:$L,[1]publikáció!G$4)</f>
        <v>0</v>
      </c>
      <c r="H228" s="11">
        <f>+SUMIFS('[1]TERMELŐ_11.30.'!$H:$H,'[1]TERMELŐ_11.30.'!$A:$A,[1]publikáció!$B228,'[1]TERMELŐ_11.30.'!$L:$L,[1]publikáció!H$4)</f>
        <v>0</v>
      </c>
      <c r="I228" s="11">
        <f>+SUMIFS('[1]TERMELŐ_11.30.'!$H:$H,'[1]TERMELŐ_11.30.'!$A:$A,[1]publikáció!$B228,'[1]TERMELŐ_11.30.'!$L:$L,[1]publikáció!I$4)</f>
        <v>0</v>
      </c>
      <c r="J228" s="11">
        <f>+SUMIFS('[1]TERMELŐ_11.30.'!$H:$H,'[1]TERMELŐ_11.30.'!$A:$A,[1]publikáció!$B228,'[1]TERMELŐ_11.30.'!$L:$L,[1]publikáció!J$4)</f>
        <v>0</v>
      </c>
      <c r="K228" s="11" t="str">
        <f>+IF(VLOOKUP(B228,'[1]TERMELŐ_11.30.'!A:U,21,FALSE)="igen","Technológia módosítás",IF(VLOOKUP(B228,'[1]TERMELŐ_11.30.'!A:U,20,FALSE)&lt;&gt;"nem","Ismétlő","Új igény"))</f>
        <v>Új igény</v>
      </c>
      <c r="L228" s="12">
        <f>+_xlfn.MAXIFS('[1]TERMELŐ_11.30.'!$P:$P,'[1]TERMELŐ_11.30.'!$A:$A,[1]publikáció!$B228)</f>
        <v>1</v>
      </c>
      <c r="M228" s="12">
        <f>+_xlfn.MAXIFS('[1]TERMELŐ_11.30.'!$Q:$Q,'[1]TERMELŐ_11.30.'!$A:$A,[1]publikáció!$B228)</f>
        <v>0.01</v>
      </c>
      <c r="N228" s="10" t="str">
        <f>+IF(VLOOKUP(B228,'[1]TERMELŐ_11.30.'!A:G,7,FALSE)="","",VLOOKUP(B228,'[1]TERMELŐ_11.30.'!A:G,7,FALSE))</f>
        <v>Nagykáta</v>
      </c>
      <c r="O228" s="10">
        <f>+VLOOKUP(B228,'[1]TERMELŐ_11.30.'!A:I,9,FALSE)</f>
        <v>22</v>
      </c>
      <c r="P228" s="10" t="str">
        <f>+IF(OR(VLOOKUP(B228,'[1]TERMELŐ_11.30.'!A:D,4,FALSE)="elutasított",(VLOOKUP(B228,'[1]TERMELŐ_11.30.'!A:D,4,FALSE)="kiesett")),"igen","nem")</f>
        <v>igen</v>
      </c>
      <c r="Q228" s="10" t="str">
        <f>+_xlfn.IFNA(VLOOKUP(IF(VLOOKUP(B228,'[1]TERMELŐ_11.30.'!A:BQ,69,FALSE)="","",VLOOKUP(B228,'[1]TERMELŐ_11.30.'!A:BQ,69,FALSE)),'[1]publikáció segéd tábla'!$D$1:$E$16,2,FALSE),"")</f>
        <v>54/2024 kormány rendelet</v>
      </c>
      <c r="R228" s="10" t="str">
        <f>IF(VLOOKUP(B228,'[1]TERMELŐ_11.30.'!A:AT,46,FALSE)="","",VLOOKUP(B228,'[1]TERMELŐ_11.30.'!A:AT,46,FALSE))</f>
        <v/>
      </c>
      <c r="S228" s="10"/>
      <c r="T228" s="13">
        <f>+VLOOKUP(B228,'[1]TERMELŐ_11.30.'!$A:$AR,37,FALSE)</f>
        <v>0</v>
      </c>
      <c r="U228" s="13">
        <f>+VLOOKUP(B228,'[1]TERMELŐ_11.30.'!$A:$AR,38,FALSE)+VLOOKUP(B228,'[1]TERMELŐ_11.30.'!$A:$AR,39,FALSE)+VLOOKUP(B228,'[1]TERMELŐ_11.30.'!$A:$AR,40,FALSE)+VLOOKUP(B228,'[1]TERMELŐ_11.30.'!$A:$AR,41,FALSE)+VLOOKUP(B228,'[1]TERMELŐ_11.30.'!$A:$AR,42,FALSE)+VLOOKUP(B228,'[1]TERMELŐ_11.30.'!$A:$AR,43,FALSE)+VLOOKUP(B228,'[1]TERMELŐ_11.30.'!$A:$AR,44,FALSE)</f>
        <v>0</v>
      </c>
      <c r="V228" s="14" t="str">
        <f>+IF(VLOOKUP(B228,'[1]TERMELŐ_11.30.'!A:AS,45,FALSE)="","",VLOOKUP(B228,'[1]TERMELŐ_11.30.'!A:AS,45,FALSE))</f>
        <v/>
      </c>
      <c r="W228" s="14" t="str">
        <f>IF(VLOOKUP(B228,'[1]TERMELŐ_11.30.'!A:AJ,36,FALSE)="","",VLOOKUP(B228,'[1]TERMELŐ_11.30.'!A:AJ,36,FALSE))</f>
        <v/>
      </c>
      <c r="X228" s="10"/>
      <c r="Y228" s="13">
        <f>+VLOOKUP(B228,'[1]TERMELŐ_11.30.'!$A:$BH,53,FALSE)</f>
        <v>0</v>
      </c>
      <c r="Z228" s="13">
        <f>+VLOOKUP(B228,'[1]TERMELŐ_11.30.'!$A:$BH,54,FALSE)+VLOOKUP(B228,'[1]TERMELŐ_11.30.'!$A:$BH,55,FALSE)+VLOOKUP(B228,'[1]TERMELŐ_11.30.'!$A:$BH,56,FALSE)+VLOOKUP(B228,'[1]TERMELŐ_11.30.'!$A:$BH,57,FALSE)+VLOOKUP(B228,'[1]TERMELŐ_11.30.'!$A:$BH,58,FALSE)+VLOOKUP(B228,'[1]TERMELŐ_11.30.'!$A:$BH,59,FALSE)+VLOOKUP(B228,'[1]TERMELŐ_11.30.'!$A:$BH,60,FALSE)</f>
        <v>0</v>
      </c>
      <c r="AA228" s="14" t="str">
        <f>IF(VLOOKUP(B228,'[1]TERMELŐ_11.30.'!A:AZ,51,FALSE)="","",VLOOKUP(B228,'[1]TERMELŐ_11.30.'!A:AZ,51,FALSE))</f>
        <v/>
      </c>
      <c r="AB228" s="14" t="str">
        <f>IF(VLOOKUP(B228,'[1]TERMELŐ_11.30.'!A:AZ,52,FALSE)="","",VLOOKUP(B228,'[1]TERMELŐ_11.30.'!A:AZ,52,FALSE))</f>
        <v/>
      </c>
    </row>
    <row r="229" spans="1:28" x14ac:dyDescent="0.3">
      <c r="A229" s="10" t="str">
        <f>VLOOKUP(VLOOKUP(B229,'[1]TERMELŐ_11.30.'!A:F,6,FALSE),'[1]publikáció segéd tábla'!$A$1:$B$7,2,FALSE)</f>
        <v>MVM Émász Áramhálózati Kft. </v>
      </c>
      <c r="B229" s="10" t="s">
        <v>195</v>
      </c>
      <c r="C229" s="11">
        <f>+SUMIFS('[1]TERMELŐ_11.30.'!$H:$H,'[1]TERMELŐ_11.30.'!$A:$A,[1]publikáció!$B229,'[1]TERMELŐ_11.30.'!$L:$L,[1]publikáció!C$4)</f>
        <v>4.99</v>
      </c>
      <c r="D229" s="11">
        <f>+SUMIFS('[1]TERMELŐ_11.30.'!$H:$H,'[1]TERMELŐ_11.30.'!$A:$A,[1]publikáció!$B229,'[1]TERMELŐ_11.30.'!$L:$L,[1]publikáció!D$4)</f>
        <v>0</v>
      </c>
      <c r="E229" s="11">
        <f>+SUMIFS('[1]TERMELŐ_11.30.'!$H:$H,'[1]TERMELŐ_11.30.'!$A:$A,[1]publikáció!$B229,'[1]TERMELŐ_11.30.'!$L:$L,[1]publikáció!E$4)</f>
        <v>0</v>
      </c>
      <c r="F229" s="11">
        <f>+SUMIFS('[1]TERMELŐ_11.30.'!$H:$H,'[1]TERMELŐ_11.30.'!$A:$A,[1]publikáció!$B229,'[1]TERMELŐ_11.30.'!$L:$L,[1]publikáció!F$4)</f>
        <v>0</v>
      </c>
      <c r="G229" s="11">
        <f>+SUMIFS('[1]TERMELŐ_11.30.'!$H:$H,'[1]TERMELŐ_11.30.'!$A:$A,[1]publikáció!$B229,'[1]TERMELŐ_11.30.'!$L:$L,[1]publikáció!G$4)</f>
        <v>0</v>
      </c>
      <c r="H229" s="11">
        <f>+SUMIFS('[1]TERMELŐ_11.30.'!$H:$H,'[1]TERMELŐ_11.30.'!$A:$A,[1]publikáció!$B229,'[1]TERMELŐ_11.30.'!$L:$L,[1]publikáció!H$4)</f>
        <v>0</v>
      </c>
      <c r="I229" s="11">
        <f>+SUMIFS('[1]TERMELŐ_11.30.'!$H:$H,'[1]TERMELŐ_11.30.'!$A:$A,[1]publikáció!$B229,'[1]TERMELŐ_11.30.'!$L:$L,[1]publikáció!I$4)</f>
        <v>0</v>
      </c>
      <c r="J229" s="11">
        <f>+SUMIFS('[1]TERMELŐ_11.30.'!$H:$H,'[1]TERMELŐ_11.30.'!$A:$A,[1]publikáció!$B229,'[1]TERMELŐ_11.30.'!$L:$L,[1]publikáció!J$4)</f>
        <v>0</v>
      </c>
      <c r="K229" s="11" t="str">
        <f>+IF(VLOOKUP(B229,'[1]TERMELŐ_11.30.'!A:U,21,FALSE)="igen","Technológia módosítás",IF(VLOOKUP(B229,'[1]TERMELŐ_11.30.'!A:U,20,FALSE)&lt;&gt;"nem","Ismétlő","Új igény"))</f>
        <v>Új igény</v>
      </c>
      <c r="L229" s="12">
        <f>+_xlfn.MAXIFS('[1]TERMELŐ_11.30.'!$P:$P,'[1]TERMELŐ_11.30.'!$A:$A,[1]publikáció!$B229)</f>
        <v>4.99</v>
      </c>
      <c r="M229" s="12">
        <f>+_xlfn.MAXIFS('[1]TERMELŐ_11.30.'!$Q:$Q,'[1]TERMELŐ_11.30.'!$A:$A,[1]publikáció!$B229)</f>
        <v>4.99E-2</v>
      </c>
      <c r="N229" s="10" t="str">
        <f>+IF(VLOOKUP(B229,'[1]TERMELŐ_11.30.'!A:G,7,FALSE)="","",VLOOKUP(B229,'[1]TERMELŐ_11.30.'!A:G,7,FALSE))</f>
        <v>Nagykáta</v>
      </c>
      <c r="O229" s="10">
        <f>+VLOOKUP(B229,'[1]TERMELŐ_11.30.'!A:I,9,FALSE)</f>
        <v>22</v>
      </c>
      <c r="P229" s="10" t="str">
        <f>+IF(OR(VLOOKUP(B229,'[1]TERMELŐ_11.30.'!A:D,4,FALSE)="elutasított",(VLOOKUP(B229,'[1]TERMELŐ_11.30.'!A:D,4,FALSE)="kiesett")),"igen","nem")</f>
        <v>igen</v>
      </c>
      <c r="Q229" s="10" t="str">
        <f>+_xlfn.IFNA(VLOOKUP(IF(VLOOKUP(B229,'[1]TERMELŐ_11.30.'!A:BQ,69,FALSE)="","",VLOOKUP(B229,'[1]TERMELŐ_11.30.'!A:BQ,69,FALSE)),'[1]publikáció segéd tábla'!$D$1:$E$16,2,FALSE),"")</f>
        <v>54/2024 kormány rendelet</v>
      </c>
      <c r="R229" s="10" t="str">
        <f>IF(VLOOKUP(B229,'[1]TERMELŐ_11.30.'!A:AT,46,FALSE)="","",VLOOKUP(B229,'[1]TERMELŐ_11.30.'!A:AT,46,FALSE))</f>
        <v/>
      </c>
      <c r="S229" s="10"/>
      <c r="T229" s="13">
        <f>+VLOOKUP(B229,'[1]TERMELŐ_11.30.'!$A:$AR,37,FALSE)</f>
        <v>0</v>
      </c>
      <c r="U229" s="13">
        <f>+VLOOKUP(B229,'[1]TERMELŐ_11.30.'!$A:$AR,38,FALSE)+VLOOKUP(B229,'[1]TERMELŐ_11.30.'!$A:$AR,39,FALSE)+VLOOKUP(B229,'[1]TERMELŐ_11.30.'!$A:$AR,40,FALSE)+VLOOKUP(B229,'[1]TERMELŐ_11.30.'!$A:$AR,41,FALSE)+VLOOKUP(B229,'[1]TERMELŐ_11.30.'!$A:$AR,42,FALSE)+VLOOKUP(B229,'[1]TERMELŐ_11.30.'!$A:$AR,43,FALSE)+VLOOKUP(B229,'[1]TERMELŐ_11.30.'!$A:$AR,44,FALSE)</f>
        <v>0</v>
      </c>
      <c r="V229" s="14" t="str">
        <f>+IF(VLOOKUP(B229,'[1]TERMELŐ_11.30.'!A:AS,45,FALSE)="","",VLOOKUP(B229,'[1]TERMELŐ_11.30.'!A:AS,45,FALSE))</f>
        <v/>
      </c>
      <c r="W229" s="14" t="str">
        <f>IF(VLOOKUP(B229,'[1]TERMELŐ_11.30.'!A:AJ,36,FALSE)="","",VLOOKUP(B229,'[1]TERMELŐ_11.30.'!A:AJ,36,FALSE))</f>
        <v/>
      </c>
      <c r="X229" s="10"/>
      <c r="Y229" s="13">
        <f>+VLOOKUP(B229,'[1]TERMELŐ_11.30.'!$A:$BH,53,FALSE)</f>
        <v>0</v>
      </c>
      <c r="Z229" s="13">
        <f>+VLOOKUP(B229,'[1]TERMELŐ_11.30.'!$A:$BH,54,FALSE)+VLOOKUP(B229,'[1]TERMELŐ_11.30.'!$A:$BH,55,FALSE)+VLOOKUP(B229,'[1]TERMELŐ_11.30.'!$A:$BH,56,FALSE)+VLOOKUP(B229,'[1]TERMELŐ_11.30.'!$A:$BH,57,FALSE)+VLOOKUP(B229,'[1]TERMELŐ_11.30.'!$A:$BH,58,FALSE)+VLOOKUP(B229,'[1]TERMELŐ_11.30.'!$A:$BH,59,FALSE)+VLOOKUP(B229,'[1]TERMELŐ_11.30.'!$A:$BH,60,FALSE)</f>
        <v>0</v>
      </c>
      <c r="AA229" s="14" t="str">
        <f>IF(VLOOKUP(B229,'[1]TERMELŐ_11.30.'!A:AZ,51,FALSE)="","",VLOOKUP(B229,'[1]TERMELŐ_11.30.'!A:AZ,51,FALSE))</f>
        <v/>
      </c>
      <c r="AB229" s="14" t="str">
        <f>IF(VLOOKUP(B229,'[1]TERMELŐ_11.30.'!A:AZ,52,FALSE)="","",VLOOKUP(B229,'[1]TERMELŐ_11.30.'!A:AZ,52,FALSE))</f>
        <v/>
      </c>
    </row>
    <row r="230" spans="1:28" x14ac:dyDescent="0.3">
      <c r="A230" s="10" t="str">
        <f>VLOOKUP(VLOOKUP(B230,'[1]TERMELŐ_11.30.'!A:F,6,FALSE),'[1]publikáció segéd tábla'!$A$1:$B$7,2,FALSE)</f>
        <v>MVM Émász Áramhálózati Kft. </v>
      </c>
      <c r="B230" s="10" t="s">
        <v>196</v>
      </c>
      <c r="C230" s="11">
        <f>+SUMIFS('[1]TERMELŐ_11.30.'!$H:$H,'[1]TERMELŐ_11.30.'!$A:$A,[1]publikáció!$B230,'[1]TERMELŐ_11.30.'!$L:$L,[1]publikáció!C$4)</f>
        <v>2</v>
      </c>
      <c r="D230" s="11">
        <f>+SUMIFS('[1]TERMELŐ_11.30.'!$H:$H,'[1]TERMELŐ_11.30.'!$A:$A,[1]publikáció!$B230,'[1]TERMELŐ_11.30.'!$L:$L,[1]publikáció!D$4)</f>
        <v>0</v>
      </c>
      <c r="E230" s="11">
        <f>+SUMIFS('[1]TERMELŐ_11.30.'!$H:$H,'[1]TERMELŐ_11.30.'!$A:$A,[1]publikáció!$B230,'[1]TERMELŐ_11.30.'!$L:$L,[1]publikáció!E$4)</f>
        <v>0</v>
      </c>
      <c r="F230" s="11">
        <f>+SUMIFS('[1]TERMELŐ_11.30.'!$H:$H,'[1]TERMELŐ_11.30.'!$A:$A,[1]publikáció!$B230,'[1]TERMELŐ_11.30.'!$L:$L,[1]publikáció!F$4)</f>
        <v>0</v>
      </c>
      <c r="G230" s="11">
        <f>+SUMIFS('[1]TERMELŐ_11.30.'!$H:$H,'[1]TERMELŐ_11.30.'!$A:$A,[1]publikáció!$B230,'[1]TERMELŐ_11.30.'!$L:$L,[1]publikáció!G$4)</f>
        <v>0</v>
      </c>
      <c r="H230" s="11">
        <f>+SUMIFS('[1]TERMELŐ_11.30.'!$H:$H,'[1]TERMELŐ_11.30.'!$A:$A,[1]publikáció!$B230,'[1]TERMELŐ_11.30.'!$L:$L,[1]publikáció!H$4)</f>
        <v>0</v>
      </c>
      <c r="I230" s="11">
        <f>+SUMIFS('[1]TERMELŐ_11.30.'!$H:$H,'[1]TERMELŐ_11.30.'!$A:$A,[1]publikáció!$B230,'[1]TERMELŐ_11.30.'!$L:$L,[1]publikáció!I$4)</f>
        <v>0</v>
      </c>
      <c r="J230" s="11">
        <f>+SUMIFS('[1]TERMELŐ_11.30.'!$H:$H,'[1]TERMELŐ_11.30.'!$A:$A,[1]publikáció!$B230,'[1]TERMELŐ_11.30.'!$L:$L,[1]publikáció!J$4)</f>
        <v>0</v>
      </c>
      <c r="K230" s="11" t="str">
        <f>+IF(VLOOKUP(B230,'[1]TERMELŐ_11.30.'!A:U,21,FALSE)="igen","Technológia módosítás",IF(VLOOKUP(B230,'[1]TERMELŐ_11.30.'!A:U,20,FALSE)&lt;&gt;"nem","Ismétlő","Új igény"))</f>
        <v>Új igény</v>
      </c>
      <c r="L230" s="12">
        <f>+_xlfn.MAXIFS('[1]TERMELŐ_11.30.'!$P:$P,'[1]TERMELŐ_11.30.'!$A:$A,[1]publikáció!$B230)</f>
        <v>2</v>
      </c>
      <c r="M230" s="12">
        <f>+_xlfn.MAXIFS('[1]TERMELŐ_11.30.'!$Q:$Q,'[1]TERMELŐ_11.30.'!$A:$A,[1]publikáció!$B230)</f>
        <v>0.02</v>
      </c>
      <c r="N230" s="10" t="str">
        <f>+IF(VLOOKUP(B230,'[1]TERMELŐ_11.30.'!A:G,7,FALSE)="","",VLOOKUP(B230,'[1]TERMELŐ_11.30.'!A:G,7,FALSE))</f>
        <v>Nagykáta</v>
      </c>
      <c r="O230" s="10">
        <f>+VLOOKUP(B230,'[1]TERMELŐ_11.30.'!A:I,9,FALSE)</f>
        <v>22</v>
      </c>
      <c r="P230" s="10" t="str">
        <f>+IF(OR(VLOOKUP(B230,'[1]TERMELŐ_11.30.'!A:D,4,FALSE)="elutasított",(VLOOKUP(B230,'[1]TERMELŐ_11.30.'!A:D,4,FALSE)="kiesett")),"igen","nem")</f>
        <v>igen</v>
      </c>
      <c r="Q230" s="10" t="str">
        <f>+_xlfn.IFNA(VLOOKUP(IF(VLOOKUP(B230,'[1]TERMELŐ_11.30.'!A:BQ,69,FALSE)="","",VLOOKUP(B230,'[1]TERMELŐ_11.30.'!A:BQ,69,FALSE)),'[1]publikáció segéd tábla'!$D$1:$E$16,2,FALSE),"")</f>
        <v>54/2024 kormány rendelet</v>
      </c>
      <c r="R230" s="10" t="str">
        <f>IF(VLOOKUP(B230,'[1]TERMELŐ_11.30.'!A:AT,46,FALSE)="","",VLOOKUP(B230,'[1]TERMELŐ_11.30.'!A:AT,46,FALSE))</f>
        <v/>
      </c>
      <c r="S230" s="10"/>
      <c r="T230" s="13">
        <f>+VLOOKUP(B230,'[1]TERMELŐ_11.30.'!$A:$AR,37,FALSE)</f>
        <v>0</v>
      </c>
      <c r="U230" s="13">
        <f>+VLOOKUP(B230,'[1]TERMELŐ_11.30.'!$A:$AR,38,FALSE)+VLOOKUP(B230,'[1]TERMELŐ_11.30.'!$A:$AR,39,FALSE)+VLOOKUP(B230,'[1]TERMELŐ_11.30.'!$A:$AR,40,FALSE)+VLOOKUP(B230,'[1]TERMELŐ_11.30.'!$A:$AR,41,FALSE)+VLOOKUP(B230,'[1]TERMELŐ_11.30.'!$A:$AR,42,FALSE)+VLOOKUP(B230,'[1]TERMELŐ_11.30.'!$A:$AR,43,FALSE)+VLOOKUP(B230,'[1]TERMELŐ_11.30.'!$A:$AR,44,FALSE)</f>
        <v>0</v>
      </c>
      <c r="V230" s="14" t="str">
        <f>+IF(VLOOKUP(B230,'[1]TERMELŐ_11.30.'!A:AS,45,FALSE)="","",VLOOKUP(B230,'[1]TERMELŐ_11.30.'!A:AS,45,FALSE))</f>
        <v/>
      </c>
      <c r="W230" s="14" t="str">
        <f>IF(VLOOKUP(B230,'[1]TERMELŐ_11.30.'!A:AJ,36,FALSE)="","",VLOOKUP(B230,'[1]TERMELŐ_11.30.'!A:AJ,36,FALSE))</f>
        <v/>
      </c>
      <c r="X230" s="10"/>
      <c r="Y230" s="13">
        <f>+VLOOKUP(B230,'[1]TERMELŐ_11.30.'!$A:$BH,53,FALSE)</f>
        <v>0</v>
      </c>
      <c r="Z230" s="13">
        <f>+VLOOKUP(B230,'[1]TERMELŐ_11.30.'!$A:$BH,54,FALSE)+VLOOKUP(B230,'[1]TERMELŐ_11.30.'!$A:$BH,55,FALSE)+VLOOKUP(B230,'[1]TERMELŐ_11.30.'!$A:$BH,56,FALSE)+VLOOKUP(B230,'[1]TERMELŐ_11.30.'!$A:$BH,57,FALSE)+VLOOKUP(B230,'[1]TERMELŐ_11.30.'!$A:$BH,58,FALSE)+VLOOKUP(B230,'[1]TERMELŐ_11.30.'!$A:$BH,59,FALSE)+VLOOKUP(B230,'[1]TERMELŐ_11.30.'!$A:$BH,60,FALSE)</f>
        <v>0</v>
      </c>
      <c r="AA230" s="14" t="str">
        <f>IF(VLOOKUP(B230,'[1]TERMELŐ_11.30.'!A:AZ,51,FALSE)="","",VLOOKUP(B230,'[1]TERMELŐ_11.30.'!A:AZ,51,FALSE))</f>
        <v/>
      </c>
      <c r="AB230" s="14" t="str">
        <f>IF(VLOOKUP(B230,'[1]TERMELŐ_11.30.'!A:AZ,52,FALSE)="","",VLOOKUP(B230,'[1]TERMELŐ_11.30.'!A:AZ,52,FALSE))</f>
        <v/>
      </c>
    </row>
    <row r="231" spans="1:28" x14ac:dyDescent="0.3">
      <c r="A231" s="10" t="str">
        <f>VLOOKUP(VLOOKUP(B231,'[1]TERMELŐ_11.30.'!A:F,6,FALSE),'[1]publikáció segéd tábla'!$A$1:$B$7,2,FALSE)</f>
        <v>MVM Émász Áramhálózati Kft. </v>
      </c>
      <c r="B231" s="10" t="s">
        <v>197</v>
      </c>
      <c r="C231" s="11">
        <f>+SUMIFS('[1]TERMELŐ_11.30.'!$H:$H,'[1]TERMELŐ_11.30.'!$A:$A,[1]publikáció!$B231,'[1]TERMELŐ_11.30.'!$L:$L,[1]publikáció!C$4)</f>
        <v>2</v>
      </c>
      <c r="D231" s="11">
        <f>+SUMIFS('[1]TERMELŐ_11.30.'!$H:$H,'[1]TERMELŐ_11.30.'!$A:$A,[1]publikáció!$B231,'[1]TERMELŐ_11.30.'!$L:$L,[1]publikáció!D$4)</f>
        <v>0</v>
      </c>
      <c r="E231" s="11">
        <f>+SUMIFS('[1]TERMELŐ_11.30.'!$H:$H,'[1]TERMELŐ_11.30.'!$A:$A,[1]publikáció!$B231,'[1]TERMELŐ_11.30.'!$L:$L,[1]publikáció!E$4)</f>
        <v>0</v>
      </c>
      <c r="F231" s="11">
        <f>+SUMIFS('[1]TERMELŐ_11.30.'!$H:$H,'[1]TERMELŐ_11.30.'!$A:$A,[1]publikáció!$B231,'[1]TERMELŐ_11.30.'!$L:$L,[1]publikáció!F$4)</f>
        <v>0</v>
      </c>
      <c r="G231" s="11">
        <f>+SUMIFS('[1]TERMELŐ_11.30.'!$H:$H,'[1]TERMELŐ_11.30.'!$A:$A,[1]publikáció!$B231,'[1]TERMELŐ_11.30.'!$L:$L,[1]publikáció!G$4)</f>
        <v>0</v>
      </c>
      <c r="H231" s="11">
        <f>+SUMIFS('[1]TERMELŐ_11.30.'!$H:$H,'[1]TERMELŐ_11.30.'!$A:$A,[1]publikáció!$B231,'[1]TERMELŐ_11.30.'!$L:$L,[1]publikáció!H$4)</f>
        <v>0</v>
      </c>
      <c r="I231" s="11">
        <f>+SUMIFS('[1]TERMELŐ_11.30.'!$H:$H,'[1]TERMELŐ_11.30.'!$A:$A,[1]publikáció!$B231,'[1]TERMELŐ_11.30.'!$L:$L,[1]publikáció!I$4)</f>
        <v>0</v>
      </c>
      <c r="J231" s="11">
        <f>+SUMIFS('[1]TERMELŐ_11.30.'!$H:$H,'[1]TERMELŐ_11.30.'!$A:$A,[1]publikáció!$B231,'[1]TERMELŐ_11.30.'!$L:$L,[1]publikáció!J$4)</f>
        <v>0</v>
      </c>
      <c r="K231" s="11" t="str">
        <f>+IF(VLOOKUP(B231,'[1]TERMELŐ_11.30.'!A:U,21,FALSE)="igen","Technológia módosítás",IF(VLOOKUP(B231,'[1]TERMELŐ_11.30.'!A:U,20,FALSE)&lt;&gt;"nem","Ismétlő","Új igény"))</f>
        <v>Új igény</v>
      </c>
      <c r="L231" s="12">
        <f>+_xlfn.MAXIFS('[1]TERMELŐ_11.30.'!$P:$P,'[1]TERMELŐ_11.30.'!$A:$A,[1]publikáció!$B231)</f>
        <v>2</v>
      </c>
      <c r="M231" s="12">
        <f>+_xlfn.MAXIFS('[1]TERMELŐ_11.30.'!$Q:$Q,'[1]TERMELŐ_11.30.'!$A:$A,[1]publikáció!$B231)</f>
        <v>0.02</v>
      </c>
      <c r="N231" s="10" t="str">
        <f>+IF(VLOOKUP(B231,'[1]TERMELŐ_11.30.'!A:G,7,FALSE)="","",VLOOKUP(B231,'[1]TERMELŐ_11.30.'!A:G,7,FALSE))</f>
        <v>Nagykáta</v>
      </c>
      <c r="O231" s="10">
        <f>+VLOOKUP(B231,'[1]TERMELŐ_11.30.'!A:I,9,FALSE)</f>
        <v>22</v>
      </c>
      <c r="P231" s="10" t="str">
        <f>+IF(OR(VLOOKUP(B231,'[1]TERMELŐ_11.30.'!A:D,4,FALSE)="elutasított",(VLOOKUP(B231,'[1]TERMELŐ_11.30.'!A:D,4,FALSE)="kiesett")),"igen","nem")</f>
        <v>igen</v>
      </c>
      <c r="Q231" s="10" t="str">
        <f>+_xlfn.IFNA(VLOOKUP(IF(VLOOKUP(B231,'[1]TERMELŐ_11.30.'!A:BQ,69,FALSE)="","",VLOOKUP(B231,'[1]TERMELŐ_11.30.'!A:BQ,69,FALSE)),'[1]publikáció segéd tábla'!$D$1:$E$16,2,FALSE),"")</f>
        <v>54/2024 kormány rendelet</v>
      </c>
      <c r="R231" s="10" t="str">
        <f>IF(VLOOKUP(B231,'[1]TERMELŐ_11.30.'!A:AT,46,FALSE)="","",VLOOKUP(B231,'[1]TERMELŐ_11.30.'!A:AT,46,FALSE))</f>
        <v/>
      </c>
      <c r="S231" s="10"/>
      <c r="T231" s="13">
        <f>+VLOOKUP(B231,'[1]TERMELŐ_11.30.'!$A:$AR,37,FALSE)</f>
        <v>0</v>
      </c>
      <c r="U231" s="13">
        <f>+VLOOKUP(B231,'[1]TERMELŐ_11.30.'!$A:$AR,38,FALSE)+VLOOKUP(B231,'[1]TERMELŐ_11.30.'!$A:$AR,39,FALSE)+VLOOKUP(B231,'[1]TERMELŐ_11.30.'!$A:$AR,40,FALSE)+VLOOKUP(B231,'[1]TERMELŐ_11.30.'!$A:$AR,41,FALSE)+VLOOKUP(B231,'[1]TERMELŐ_11.30.'!$A:$AR,42,FALSE)+VLOOKUP(B231,'[1]TERMELŐ_11.30.'!$A:$AR,43,FALSE)+VLOOKUP(B231,'[1]TERMELŐ_11.30.'!$A:$AR,44,FALSE)</f>
        <v>0</v>
      </c>
      <c r="V231" s="14" t="str">
        <f>+IF(VLOOKUP(B231,'[1]TERMELŐ_11.30.'!A:AS,45,FALSE)="","",VLOOKUP(B231,'[1]TERMELŐ_11.30.'!A:AS,45,FALSE))</f>
        <v/>
      </c>
      <c r="W231" s="14" t="str">
        <f>IF(VLOOKUP(B231,'[1]TERMELŐ_11.30.'!A:AJ,36,FALSE)="","",VLOOKUP(B231,'[1]TERMELŐ_11.30.'!A:AJ,36,FALSE))</f>
        <v/>
      </c>
      <c r="X231" s="10"/>
      <c r="Y231" s="13">
        <f>+VLOOKUP(B231,'[1]TERMELŐ_11.30.'!$A:$BH,53,FALSE)</f>
        <v>0</v>
      </c>
      <c r="Z231" s="13">
        <f>+VLOOKUP(B231,'[1]TERMELŐ_11.30.'!$A:$BH,54,FALSE)+VLOOKUP(B231,'[1]TERMELŐ_11.30.'!$A:$BH,55,FALSE)+VLOOKUP(B231,'[1]TERMELŐ_11.30.'!$A:$BH,56,FALSE)+VLOOKUP(B231,'[1]TERMELŐ_11.30.'!$A:$BH,57,FALSE)+VLOOKUP(B231,'[1]TERMELŐ_11.30.'!$A:$BH,58,FALSE)+VLOOKUP(B231,'[1]TERMELŐ_11.30.'!$A:$BH,59,FALSE)+VLOOKUP(B231,'[1]TERMELŐ_11.30.'!$A:$BH,60,FALSE)</f>
        <v>0</v>
      </c>
      <c r="AA231" s="14" t="str">
        <f>IF(VLOOKUP(B231,'[1]TERMELŐ_11.30.'!A:AZ,51,FALSE)="","",VLOOKUP(B231,'[1]TERMELŐ_11.30.'!A:AZ,51,FALSE))</f>
        <v/>
      </c>
      <c r="AB231" s="14" t="str">
        <f>IF(VLOOKUP(B231,'[1]TERMELŐ_11.30.'!A:AZ,52,FALSE)="","",VLOOKUP(B231,'[1]TERMELŐ_11.30.'!A:AZ,52,FALSE))</f>
        <v/>
      </c>
    </row>
    <row r="232" spans="1:28" x14ac:dyDescent="0.3">
      <c r="A232" s="10" t="str">
        <f>VLOOKUP(VLOOKUP(B232,'[1]TERMELŐ_11.30.'!A:F,6,FALSE),'[1]publikáció segéd tábla'!$A$1:$B$7,2,FALSE)</f>
        <v>MVM Émász Áramhálózati Kft. </v>
      </c>
      <c r="B232" s="10" t="s">
        <v>198</v>
      </c>
      <c r="C232" s="11">
        <f>+SUMIFS('[1]TERMELŐ_11.30.'!$H:$H,'[1]TERMELŐ_11.30.'!$A:$A,[1]publikáció!$B232,'[1]TERMELŐ_11.30.'!$L:$L,[1]publikáció!C$4)</f>
        <v>4.2</v>
      </c>
      <c r="D232" s="11">
        <f>+SUMIFS('[1]TERMELŐ_11.30.'!$H:$H,'[1]TERMELŐ_11.30.'!$A:$A,[1]publikáció!$B232,'[1]TERMELŐ_11.30.'!$L:$L,[1]publikáció!D$4)</f>
        <v>0</v>
      </c>
      <c r="E232" s="11">
        <f>+SUMIFS('[1]TERMELŐ_11.30.'!$H:$H,'[1]TERMELŐ_11.30.'!$A:$A,[1]publikáció!$B232,'[1]TERMELŐ_11.30.'!$L:$L,[1]publikáció!E$4)</f>
        <v>0</v>
      </c>
      <c r="F232" s="11">
        <f>+SUMIFS('[1]TERMELŐ_11.30.'!$H:$H,'[1]TERMELŐ_11.30.'!$A:$A,[1]publikáció!$B232,'[1]TERMELŐ_11.30.'!$L:$L,[1]publikáció!F$4)</f>
        <v>0</v>
      </c>
      <c r="G232" s="11">
        <f>+SUMIFS('[1]TERMELŐ_11.30.'!$H:$H,'[1]TERMELŐ_11.30.'!$A:$A,[1]publikáció!$B232,'[1]TERMELŐ_11.30.'!$L:$L,[1]publikáció!G$4)</f>
        <v>0</v>
      </c>
      <c r="H232" s="11">
        <f>+SUMIFS('[1]TERMELŐ_11.30.'!$H:$H,'[1]TERMELŐ_11.30.'!$A:$A,[1]publikáció!$B232,'[1]TERMELŐ_11.30.'!$L:$L,[1]publikáció!H$4)</f>
        <v>0</v>
      </c>
      <c r="I232" s="11">
        <f>+SUMIFS('[1]TERMELŐ_11.30.'!$H:$H,'[1]TERMELŐ_11.30.'!$A:$A,[1]publikáció!$B232,'[1]TERMELŐ_11.30.'!$L:$L,[1]publikáció!I$4)</f>
        <v>0</v>
      </c>
      <c r="J232" s="11">
        <f>+SUMIFS('[1]TERMELŐ_11.30.'!$H:$H,'[1]TERMELŐ_11.30.'!$A:$A,[1]publikáció!$B232,'[1]TERMELŐ_11.30.'!$L:$L,[1]publikáció!J$4)</f>
        <v>0</v>
      </c>
      <c r="K232" s="11" t="str">
        <f>+IF(VLOOKUP(B232,'[1]TERMELŐ_11.30.'!A:U,21,FALSE)="igen","Technológia módosítás",IF(VLOOKUP(B232,'[1]TERMELŐ_11.30.'!A:U,20,FALSE)&lt;&gt;"nem","Ismétlő","Új igény"))</f>
        <v>Új igény</v>
      </c>
      <c r="L232" s="12">
        <f>+_xlfn.MAXIFS('[1]TERMELŐ_11.30.'!$P:$P,'[1]TERMELŐ_11.30.'!$A:$A,[1]publikáció!$B232)</f>
        <v>4.2</v>
      </c>
      <c r="M232" s="12">
        <f>+_xlfn.MAXIFS('[1]TERMELŐ_11.30.'!$Q:$Q,'[1]TERMELŐ_11.30.'!$A:$A,[1]publikáció!$B232)</f>
        <v>0.25</v>
      </c>
      <c r="N232" s="10" t="str">
        <f>+IF(VLOOKUP(B232,'[1]TERMELŐ_11.30.'!A:G,7,FALSE)="","",VLOOKUP(B232,'[1]TERMELŐ_11.30.'!A:G,7,FALSE))</f>
        <v>Borsodnádasd</v>
      </c>
      <c r="O232" s="10">
        <f>+VLOOKUP(B232,'[1]TERMELŐ_11.30.'!A:I,9,FALSE)</f>
        <v>22</v>
      </c>
      <c r="P232" s="10" t="str">
        <f>+IF(OR(VLOOKUP(B232,'[1]TERMELŐ_11.30.'!A:D,4,FALSE)="elutasított",(VLOOKUP(B232,'[1]TERMELŐ_11.30.'!A:D,4,FALSE)="kiesett")),"igen","nem")</f>
        <v>igen</v>
      </c>
      <c r="Q232" s="10" t="str">
        <f>+_xlfn.IFNA(VLOOKUP(IF(VLOOKUP(B232,'[1]TERMELŐ_11.30.'!A:BQ,69,FALSE)="","",VLOOKUP(B232,'[1]TERMELŐ_11.30.'!A:BQ,69,FALSE)),'[1]publikáció segéd tábla'!$D$1:$E$16,2,FALSE),"")</f>
        <v>54/2024 kormány rendelet</v>
      </c>
      <c r="R232" s="10" t="str">
        <f>IF(VLOOKUP(B232,'[1]TERMELŐ_11.30.'!A:AT,46,FALSE)="","",VLOOKUP(B232,'[1]TERMELŐ_11.30.'!A:AT,46,FALSE))</f>
        <v/>
      </c>
      <c r="S232" s="10"/>
      <c r="T232" s="13">
        <f>+VLOOKUP(B232,'[1]TERMELŐ_11.30.'!$A:$AR,37,FALSE)</f>
        <v>0</v>
      </c>
      <c r="U232" s="13">
        <f>+VLOOKUP(B232,'[1]TERMELŐ_11.30.'!$A:$AR,38,FALSE)+VLOOKUP(B232,'[1]TERMELŐ_11.30.'!$A:$AR,39,FALSE)+VLOOKUP(B232,'[1]TERMELŐ_11.30.'!$A:$AR,40,FALSE)+VLOOKUP(B232,'[1]TERMELŐ_11.30.'!$A:$AR,41,FALSE)+VLOOKUP(B232,'[1]TERMELŐ_11.30.'!$A:$AR,42,FALSE)+VLOOKUP(B232,'[1]TERMELŐ_11.30.'!$A:$AR,43,FALSE)+VLOOKUP(B232,'[1]TERMELŐ_11.30.'!$A:$AR,44,FALSE)</f>
        <v>0</v>
      </c>
      <c r="V232" s="14" t="str">
        <f>+IF(VLOOKUP(B232,'[1]TERMELŐ_11.30.'!A:AS,45,FALSE)="","",VLOOKUP(B232,'[1]TERMELŐ_11.30.'!A:AS,45,FALSE))</f>
        <v/>
      </c>
      <c r="W232" s="14" t="str">
        <f>IF(VLOOKUP(B232,'[1]TERMELŐ_11.30.'!A:AJ,36,FALSE)="","",VLOOKUP(B232,'[1]TERMELŐ_11.30.'!A:AJ,36,FALSE))</f>
        <v/>
      </c>
      <c r="X232" s="10"/>
      <c r="Y232" s="13">
        <f>+VLOOKUP(B232,'[1]TERMELŐ_11.30.'!$A:$BH,53,FALSE)</f>
        <v>0</v>
      </c>
      <c r="Z232" s="13">
        <f>+VLOOKUP(B232,'[1]TERMELŐ_11.30.'!$A:$BH,54,FALSE)+VLOOKUP(B232,'[1]TERMELŐ_11.30.'!$A:$BH,55,FALSE)+VLOOKUP(B232,'[1]TERMELŐ_11.30.'!$A:$BH,56,FALSE)+VLOOKUP(B232,'[1]TERMELŐ_11.30.'!$A:$BH,57,FALSE)+VLOOKUP(B232,'[1]TERMELŐ_11.30.'!$A:$BH,58,FALSE)+VLOOKUP(B232,'[1]TERMELŐ_11.30.'!$A:$BH,59,FALSE)+VLOOKUP(B232,'[1]TERMELŐ_11.30.'!$A:$BH,60,FALSE)</f>
        <v>0</v>
      </c>
      <c r="AA232" s="14" t="str">
        <f>IF(VLOOKUP(B232,'[1]TERMELŐ_11.30.'!A:AZ,51,FALSE)="","",VLOOKUP(B232,'[1]TERMELŐ_11.30.'!A:AZ,51,FALSE))</f>
        <v/>
      </c>
      <c r="AB232" s="14" t="str">
        <f>IF(VLOOKUP(B232,'[1]TERMELŐ_11.30.'!A:AZ,52,FALSE)="","",VLOOKUP(B232,'[1]TERMELŐ_11.30.'!A:AZ,52,FALSE))</f>
        <v/>
      </c>
    </row>
    <row r="233" spans="1:28" x14ac:dyDescent="0.3">
      <c r="A233" s="10" t="str">
        <f>VLOOKUP(VLOOKUP(B233,'[1]TERMELŐ_11.30.'!A:F,6,FALSE),'[1]publikáció segéd tábla'!$A$1:$B$7,2,FALSE)</f>
        <v>MVM Émász Áramhálózati Kft. </v>
      </c>
      <c r="B233" s="10" t="s">
        <v>199</v>
      </c>
      <c r="C233" s="11">
        <f>+SUMIFS('[1]TERMELŐ_11.30.'!$H:$H,'[1]TERMELŐ_11.30.'!$A:$A,[1]publikáció!$B233,'[1]TERMELŐ_11.30.'!$L:$L,[1]publikáció!C$4)</f>
        <v>0.499</v>
      </c>
      <c r="D233" s="11">
        <f>+SUMIFS('[1]TERMELŐ_11.30.'!$H:$H,'[1]TERMELŐ_11.30.'!$A:$A,[1]publikáció!$B233,'[1]TERMELŐ_11.30.'!$L:$L,[1]publikáció!D$4)</f>
        <v>0</v>
      </c>
      <c r="E233" s="11">
        <f>+SUMIFS('[1]TERMELŐ_11.30.'!$H:$H,'[1]TERMELŐ_11.30.'!$A:$A,[1]publikáció!$B233,'[1]TERMELŐ_11.30.'!$L:$L,[1]publikáció!E$4)</f>
        <v>0.2</v>
      </c>
      <c r="F233" s="11">
        <f>+SUMIFS('[1]TERMELŐ_11.30.'!$H:$H,'[1]TERMELŐ_11.30.'!$A:$A,[1]publikáció!$B233,'[1]TERMELŐ_11.30.'!$L:$L,[1]publikáció!F$4)</f>
        <v>0</v>
      </c>
      <c r="G233" s="11">
        <f>+SUMIFS('[1]TERMELŐ_11.30.'!$H:$H,'[1]TERMELŐ_11.30.'!$A:$A,[1]publikáció!$B233,'[1]TERMELŐ_11.30.'!$L:$L,[1]publikáció!G$4)</f>
        <v>0</v>
      </c>
      <c r="H233" s="11">
        <f>+SUMIFS('[1]TERMELŐ_11.30.'!$H:$H,'[1]TERMELŐ_11.30.'!$A:$A,[1]publikáció!$B233,'[1]TERMELŐ_11.30.'!$L:$L,[1]publikáció!H$4)</f>
        <v>0</v>
      </c>
      <c r="I233" s="11">
        <f>+SUMIFS('[1]TERMELŐ_11.30.'!$H:$H,'[1]TERMELŐ_11.30.'!$A:$A,[1]publikáció!$B233,'[1]TERMELŐ_11.30.'!$L:$L,[1]publikáció!I$4)</f>
        <v>0</v>
      </c>
      <c r="J233" s="11">
        <f>+SUMIFS('[1]TERMELŐ_11.30.'!$H:$H,'[1]TERMELŐ_11.30.'!$A:$A,[1]publikáció!$B233,'[1]TERMELŐ_11.30.'!$L:$L,[1]publikáció!J$4)</f>
        <v>0</v>
      </c>
      <c r="K233" s="11" t="str">
        <f>+IF(VLOOKUP(B233,'[1]TERMELŐ_11.30.'!A:U,21,FALSE)="igen","Technológia módosítás",IF(VLOOKUP(B233,'[1]TERMELŐ_11.30.'!A:U,20,FALSE)&lt;&gt;"nem","Ismétlő","Új igény"))</f>
        <v>Új igény</v>
      </c>
      <c r="L233" s="12">
        <f>+_xlfn.MAXIFS('[1]TERMELŐ_11.30.'!$P:$P,'[1]TERMELŐ_11.30.'!$A:$A,[1]publikáció!$B233)</f>
        <v>0.499</v>
      </c>
      <c r="M233" s="12">
        <f>+_xlfn.MAXIFS('[1]TERMELŐ_11.30.'!$Q:$Q,'[1]TERMELŐ_11.30.'!$A:$A,[1]publikáció!$B233)</f>
        <v>0.2</v>
      </c>
      <c r="N233" s="10" t="str">
        <f>+IF(VLOOKUP(B233,'[1]TERMELŐ_11.30.'!A:G,7,FALSE)="","",VLOOKUP(B233,'[1]TERMELŐ_11.30.'!A:G,7,FALSE))</f>
        <v>Rétság</v>
      </c>
      <c r="O233" s="10">
        <f>+VLOOKUP(B233,'[1]TERMELŐ_11.30.'!A:I,9,FALSE)</f>
        <v>22</v>
      </c>
      <c r="P233" s="10" t="str">
        <f>+IF(OR(VLOOKUP(B233,'[1]TERMELŐ_11.30.'!A:D,4,FALSE)="elutasított",(VLOOKUP(B233,'[1]TERMELŐ_11.30.'!A:D,4,FALSE)="kiesett")),"igen","nem")</f>
        <v>igen</v>
      </c>
      <c r="Q233" s="10" t="str">
        <f>+_xlfn.IFNA(VLOOKUP(IF(VLOOKUP(B233,'[1]TERMELŐ_11.30.'!A:BQ,69,FALSE)="","",VLOOKUP(B233,'[1]TERMELŐ_11.30.'!A:BQ,69,FALSE)),'[1]publikáció segéd tábla'!$D$1:$E$16,2,FALSE),"")</f>
        <v>54/2024 kormány rendelet</v>
      </c>
      <c r="R233" s="10" t="str">
        <f>IF(VLOOKUP(B233,'[1]TERMELŐ_11.30.'!A:AT,46,FALSE)="","",VLOOKUP(B233,'[1]TERMELŐ_11.30.'!A:AT,46,FALSE))</f>
        <v/>
      </c>
      <c r="S233" s="10"/>
      <c r="T233" s="13">
        <f>+VLOOKUP(B233,'[1]TERMELŐ_11.30.'!$A:$AR,37,FALSE)</f>
        <v>0</v>
      </c>
      <c r="U233" s="13">
        <f>+VLOOKUP(B233,'[1]TERMELŐ_11.30.'!$A:$AR,38,FALSE)+VLOOKUP(B233,'[1]TERMELŐ_11.30.'!$A:$AR,39,FALSE)+VLOOKUP(B233,'[1]TERMELŐ_11.30.'!$A:$AR,40,FALSE)+VLOOKUP(B233,'[1]TERMELŐ_11.30.'!$A:$AR,41,FALSE)+VLOOKUP(B233,'[1]TERMELŐ_11.30.'!$A:$AR,42,FALSE)+VLOOKUP(B233,'[1]TERMELŐ_11.30.'!$A:$AR,43,FALSE)+VLOOKUP(B233,'[1]TERMELŐ_11.30.'!$A:$AR,44,FALSE)</f>
        <v>0</v>
      </c>
      <c r="V233" s="14" t="str">
        <f>+IF(VLOOKUP(B233,'[1]TERMELŐ_11.30.'!A:AS,45,FALSE)="","",VLOOKUP(B233,'[1]TERMELŐ_11.30.'!A:AS,45,FALSE))</f>
        <v/>
      </c>
      <c r="W233" s="14" t="str">
        <f>IF(VLOOKUP(B233,'[1]TERMELŐ_11.30.'!A:AJ,36,FALSE)="","",VLOOKUP(B233,'[1]TERMELŐ_11.30.'!A:AJ,36,FALSE))</f>
        <v/>
      </c>
      <c r="X233" s="10"/>
      <c r="Y233" s="13">
        <f>+VLOOKUP(B233,'[1]TERMELŐ_11.30.'!$A:$BH,53,FALSE)</f>
        <v>0</v>
      </c>
      <c r="Z233" s="13">
        <f>+VLOOKUP(B233,'[1]TERMELŐ_11.30.'!$A:$BH,54,FALSE)+VLOOKUP(B233,'[1]TERMELŐ_11.30.'!$A:$BH,55,FALSE)+VLOOKUP(B233,'[1]TERMELŐ_11.30.'!$A:$BH,56,FALSE)+VLOOKUP(B233,'[1]TERMELŐ_11.30.'!$A:$BH,57,FALSE)+VLOOKUP(B233,'[1]TERMELŐ_11.30.'!$A:$BH,58,FALSE)+VLOOKUP(B233,'[1]TERMELŐ_11.30.'!$A:$BH,59,FALSE)+VLOOKUP(B233,'[1]TERMELŐ_11.30.'!$A:$BH,60,FALSE)</f>
        <v>0</v>
      </c>
      <c r="AA233" s="14" t="str">
        <f>IF(VLOOKUP(B233,'[1]TERMELŐ_11.30.'!A:AZ,51,FALSE)="","",VLOOKUP(B233,'[1]TERMELŐ_11.30.'!A:AZ,51,FALSE))</f>
        <v/>
      </c>
      <c r="AB233" s="14" t="str">
        <f>IF(VLOOKUP(B233,'[1]TERMELŐ_11.30.'!A:AZ,52,FALSE)="","",VLOOKUP(B233,'[1]TERMELŐ_11.30.'!A:AZ,52,FALSE))</f>
        <v/>
      </c>
    </row>
    <row r="234" spans="1:28" x14ac:dyDescent="0.3">
      <c r="A234" s="10" t="str">
        <f>VLOOKUP(VLOOKUP(B234,'[1]TERMELŐ_11.30.'!A:F,6,FALSE),'[1]publikáció segéd tábla'!$A$1:$B$7,2,FALSE)</f>
        <v>MVM Émász Áramhálózati Kft. </v>
      </c>
      <c r="B234" s="10" t="s">
        <v>200</v>
      </c>
      <c r="C234" s="11">
        <f>+SUMIFS('[1]TERMELŐ_11.30.'!$H:$H,'[1]TERMELŐ_11.30.'!$A:$A,[1]publikáció!$B234,'[1]TERMELŐ_11.30.'!$L:$L,[1]publikáció!C$4)</f>
        <v>49.95</v>
      </c>
      <c r="D234" s="11">
        <f>+SUMIFS('[1]TERMELŐ_11.30.'!$H:$H,'[1]TERMELŐ_11.30.'!$A:$A,[1]publikáció!$B234,'[1]TERMELŐ_11.30.'!$L:$L,[1]publikáció!D$4)</f>
        <v>0</v>
      </c>
      <c r="E234" s="11">
        <f>+SUMIFS('[1]TERMELŐ_11.30.'!$H:$H,'[1]TERMELŐ_11.30.'!$A:$A,[1]publikáció!$B234,'[1]TERMELŐ_11.30.'!$L:$L,[1]publikáció!E$4)</f>
        <v>0</v>
      </c>
      <c r="F234" s="11">
        <f>+SUMIFS('[1]TERMELŐ_11.30.'!$H:$H,'[1]TERMELŐ_11.30.'!$A:$A,[1]publikáció!$B234,'[1]TERMELŐ_11.30.'!$L:$L,[1]publikáció!F$4)</f>
        <v>0</v>
      </c>
      <c r="G234" s="11">
        <f>+SUMIFS('[1]TERMELŐ_11.30.'!$H:$H,'[1]TERMELŐ_11.30.'!$A:$A,[1]publikáció!$B234,'[1]TERMELŐ_11.30.'!$L:$L,[1]publikáció!G$4)</f>
        <v>0</v>
      </c>
      <c r="H234" s="11">
        <f>+SUMIFS('[1]TERMELŐ_11.30.'!$H:$H,'[1]TERMELŐ_11.30.'!$A:$A,[1]publikáció!$B234,'[1]TERMELŐ_11.30.'!$L:$L,[1]publikáció!H$4)</f>
        <v>0</v>
      </c>
      <c r="I234" s="11">
        <f>+SUMIFS('[1]TERMELŐ_11.30.'!$H:$H,'[1]TERMELŐ_11.30.'!$A:$A,[1]publikáció!$B234,'[1]TERMELŐ_11.30.'!$L:$L,[1]publikáció!I$4)</f>
        <v>0</v>
      </c>
      <c r="J234" s="11">
        <f>+SUMIFS('[1]TERMELŐ_11.30.'!$H:$H,'[1]TERMELŐ_11.30.'!$A:$A,[1]publikáció!$B234,'[1]TERMELŐ_11.30.'!$L:$L,[1]publikáció!J$4)</f>
        <v>0</v>
      </c>
      <c r="K234" s="11" t="str">
        <f>+IF(VLOOKUP(B234,'[1]TERMELŐ_11.30.'!A:U,21,FALSE)="igen","Technológia módosítás",IF(VLOOKUP(B234,'[1]TERMELŐ_11.30.'!A:U,20,FALSE)&lt;&gt;"nem","Ismétlő","Új igény"))</f>
        <v>Új igény</v>
      </c>
      <c r="L234" s="12">
        <f>+_xlfn.MAXIFS('[1]TERMELŐ_11.30.'!$P:$P,'[1]TERMELŐ_11.30.'!$A:$A,[1]publikáció!$B234)</f>
        <v>49.95</v>
      </c>
      <c r="M234" s="12">
        <f>+_xlfn.MAXIFS('[1]TERMELŐ_11.30.'!$Q:$Q,'[1]TERMELŐ_11.30.'!$A:$A,[1]publikáció!$B234)</f>
        <v>0.1</v>
      </c>
      <c r="N234" s="10" t="str">
        <f>+IF(VLOOKUP(B234,'[1]TERMELŐ_11.30.'!A:G,7,FALSE)="","",VLOOKUP(B234,'[1]TERMELŐ_11.30.'!A:G,7,FALSE))</f>
        <v>Balassagyarmat</v>
      </c>
      <c r="O234" s="10">
        <f>+VLOOKUP(B234,'[1]TERMELŐ_11.30.'!A:I,9,FALSE)</f>
        <v>132</v>
      </c>
      <c r="P234" s="10" t="str">
        <f>+IF(OR(VLOOKUP(B234,'[1]TERMELŐ_11.30.'!A:D,4,FALSE)="elutasított",(VLOOKUP(B234,'[1]TERMELŐ_11.30.'!A:D,4,FALSE)="kiesett")),"igen","nem")</f>
        <v>igen</v>
      </c>
      <c r="Q234" s="10" t="str">
        <f>+_xlfn.IFNA(VLOOKUP(IF(VLOOKUP(B234,'[1]TERMELŐ_11.30.'!A:BQ,69,FALSE)="","",VLOOKUP(B234,'[1]TERMELŐ_11.30.'!A:BQ,69,FALSE)),'[1]publikáció segéd tábla'!$D$1:$E$16,2,FALSE),"")</f>
        <v>54/2024 kormány rendelet</v>
      </c>
      <c r="R234" s="10" t="str">
        <f>IF(VLOOKUP(B234,'[1]TERMELŐ_11.30.'!A:AT,46,FALSE)="","",VLOOKUP(B234,'[1]TERMELŐ_11.30.'!A:AT,46,FALSE))</f>
        <v/>
      </c>
      <c r="S234" s="10"/>
      <c r="T234" s="13">
        <f>+VLOOKUP(B234,'[1]TERMELŐ_11.30.'!$A:$AR,37,FALSE)</f>
        <v>0</v>
      </c>
      <c r="U234" s="13">
        <f>+VLOOKUP(B234,'[1]TERMELŐ_11.30.'!$A:$AR,38,FALSE)+VLOOKUP(B234,'[1]TERMELŐ_11.30.'!$A:$AR,39,FALSE)+VLOOKUP(B234,'[1]TERMELŐ_11.30.'!$A:$AR,40,FALSE)+VLOOKUP(B234,'[1]TERMELŐ_11.30.'!$A:$AR,41,FALSE)+VLOOKUP(B234,'[1]TERMELŐ_11.30.'!$A:$AR,42,FALSE)+VLOOKUP(B234,'[1]TERMELŐ_11.30.'!$A:$AR,43,FALSE)+VLOOKUP(B234,'[1]TERMELŐ_11.30.'!$A:$AR,44,FALSE)</f>
        <v>0</v>
      </c>
      <c r="V234" s="14" t="str">
        <f>+IF(VLOOKUP(B234,'[1]TERMELŐ_11.30.'!A:AS,45,FALSE)="","",VLOOKUP(B234,'[1]TERMELŐ_11.30.'!A:AS,45,FALSE))</f>
        <v/>
      </c>
      <c r="W234" s="14" t="str">
        <f>IF(VLOOKUP(B234,'[1]TERMELŐ_11.30.'!A:AJ,36,FALSE)="","",VLOOKUP(B234,'[1]TERMELŐ_11.30.'!A:AJ,36,FALSE))</f>
        <v/>
      </c>
      <c r="X234" s="10"/>
      <c r="Y234" s="13">
        <f>+VLOOKUP(B234,'[1]TERMELŐ_11.30.'!$A:$BH,53,FALSE)</f>
        <v>0</v>
      </c>
      <c r="Z234" s="13">
        <f>+VLOOKUP(B234,'[1]TERMELŐ_11.30.'!$A:$BH,54,FALSE)+VLOOKUP(B234,'[1]TERMELŐ_11.30.'!$A:$BH,55,FALSE)+VLOOKUP(B234,'[1]TERMELŐ_11.30.'!$A:$BH,56,FALSE)+VLOOKUP(B234,'[1]TERMELŐ_11.30.'!$A:$BH,57,FALSE)+VLOOKUP(B234,'[1]TERMELŐ_11.30.'!$A:$BH,58,FALSE)+VLOOKUP(B234,'[1]TERMELŐ_11.30.'!$A:$BH,59,FALSE)+VLOOKUP(B234,'[1]TERMELŐ_11.30.'!$A:$BH,60,FALSE)</f>
        <v>0</v>
      </c>
      <c r="AA234" s="14" t="str">
        <f>IF(VLOOKUP(B234,'[1]TERMELŐ_11.30.'!A:AZ,51,FALSE)="","",VLOOKUP(B234,'[1]TERMELŐ_11.30.'!A:AZ,51,FALSE))</f>
        <v/>
      </c>
      <c r="AB234" s="14" t="str">
        <f>IF(VLOOKUP(B234,'[1]TERMELŐ_11.30.'!A:AZ,52,FALSE)="","",VLOOKUP(B234,'[1]TERMELŐ_11.30.'!A:AZ,52,FALSE))</f>
        <v/>
      </c>
    </row>
    <row r="235" spans="1:28" x14ac:dyDescent="0.3">
      <c r="A235" s="10" t="str">
        <f>VLOOKUP(VLOOKUP(B235,'[1]TERMELŐ_11.30.'!A:F,6,FALSE),'[1]publikáció segéd tábla'!$A$1:$B$7,2,FALSE)</f>
        <v>MVM Émász Áramhálózati Kft. </v>
      </c>
      <c r="B235" s="10" t="s">
        <v>201</v>
      </c>
      <c r="C235" s="11">
        <f>+SUMIFS('[1]TERMELŐ_11.30.'!$H:$H,'[1]TERMELŐ_11.30.'!$A:$A,[1]publikáció!$B235,'[1]TERMELŐ_11.30.'!$L:$L,[1]publikáció!C$4)</f>
        <v>2.4999899999999999</v>
      </c>
      <c r="D235" s="11">
        <f>+SUMIFS('[1]TERMELŐ_11.30.'!$H:$H,'[1]TERMELŐ_11.30.'!$A:$A,[1]publikáció!$B235,'[1]TERMELŐ_11.30.'!$L:$L,[1]publikáció!D$4)</f>
        <v>0</v>
      </c>
      <c r="E235" s="11">
        <f>+SUMIFS('[1]TERMELŐ_11.30.'!$H:$H,'[1]TERMELŐ_11.30.'!$A:$A,[1]publikáció!$B235,'[1]TERMELŐ_11.30.'!$L:$L,[1]publikáció!E$4)</f>
        <v>2</v>
      </c>
      <c r="F235" s="11">
        <f>+SUMIFS('[1]TERMELŐ_11.30.'!$H:$H,'[1]TERMELŐ_11.30.'!$A:$A,[1]publikáció!$B235,'[1]TERMELŐ_11.30.'!$L:$L,[1]publikáció!F$4)</f>
        <v>0</v>
      </c>
      <c r="G235" s="11">
        <f>+SUMIFS('[1]TERMELŐ_11.30.'!$H:$H,'[1]TERMELŐ_11.30.'!$A:$A,[1]publikáció!$B235,'[1]TERMELŐ_11.30.'!$L:$L,[1]publikáció!G$4)</f>
        <v>0</v>
      </c>
      <c r="H235" s="11">
        <f>+SUMIFS('[1]TERMELŐ_11.30.'!$H:$H,'[1]TERMELŐ_11.30.'!$A:$A,[1]publikáció!$B235,'[1]TERMELŐ_11.30.'!$L:$L,[1]publikáció!H$4)</f>
        <v>0</v>
      </c>
      <c r="I235" s="11">
        <f>+SUMIFS('[1]TERMELŐ_11.30.'!$H:$H,'[1]TERMELŐ_11.30.'!$A:$A,[1]publikáció!$B235,'[1]TERMELŐ_11.30.'!$L:$L,[1]publikáció!I$4)</f>
        <v>0</v>
      </c>
      <c r="J235" s="11">
        <f>+SUMIFS('[1]TERMELŐ_11.30.'!$H:$H,'[1]TERMELŐ_11.30.'!$A:$A,[1]publikáció!$B235,'[1]TERMELŐ_11.30.'!$L:$L,[1]publikáció!J$4)</f>
        <v>0</v>
      </c>
      <c r="K235" s="11" t="str">
        <f>+IF(VLOOKUP(B235,'[1]TERMELŐ_11.30.'!A:U,21,FALSE)="igen","Technológia módosítás",IF(VLOOKUP(B235,'[1]TERMELŐ_11.30.'!A:U,20,FALSE)&lt;&gt;"nem","Ismétlő","Új igény"))</f>
        <v>Új igény</v>
      </c>
      <c r="L235" s="12">
        <f>+_xlfn.MAXIFS('[1]TERMELŐ_11.30.'!$P:$P,'[1]TERMELŐ_11.30.'!$A:$A,[1]publikáció!$B235)</f>
        <v>2.4999899999999999</v>
      </c>
      <c r="M235" s="12">
        <f>+_xlfn.MAXIFS('[1]TERMELŐ_11.30.'!$Q:$Q,'[1]TERMELŐ_11.30.'!$A:$A,[1]publikáció!$B235)</f>
        <v>2.0099999999999998</v>
      </c>
      <c r="N235" s="10" t="str">
        <f>+IF(VLOOKUP(B235,'[1]TERMELŐ_11.30.'!A:G,7,FALSE)="","",VLOOKUP(B235,'[1]TERMELŐ_11.30.'!A:G,7,FALSE))</f>
        <v>Lőrinci</v>
      </c>
      <c r="O235" s="10">
        <f>+VLOOKUP(B235,'[1]TERMELŐ_11.30.'!A:I,9,FALSE)</f>
        <v>22</v>
      </c>
      <c r="P235" s="10" t="str">
        <f>+IF(OR(VLOOKUP(B235,'[1]TERMELŐ_11.30.'!A:D,4,FALSE)="elutasított",(VLOOKUP(B235,'[1]TERMELŐ_11.30.'!A:D,4,FALSE)="kiesett")),"igen","nem")</f>
        <v>igen</v>
      </c>
      <c r="Q235" s="10" t="str">
        <f>+_xlfn.IFNA(VLOOKUP(IF(VLOOKUP(B235,'[1]TERMELŐ_11.30.'!A:BQ,69,FALSE)="","",VLOOKUP(B235,'[1]TERMELŐ_11.30.'!A:BQ,69,FALSE)),'[1]publikáció segéd tábla'!$D$1:$E$16,2,FALSE),"")</f>
        <v>54/2024 kormány rendelet</v>
      </c>
      <c r="R235" s="10" t="str">
        <f>IF(VLOOKUP(B235,'[1]TERMELŐ_11.30.'!A:AT,46,FALSE)="","",VLOOKUP(B235,'[1]TERMELŐ_11.30.'!A:AT,46,FALSE))</f>
        <v/>
      </c>
      <c r="S235" s="10"/>
      <c r="T235" s="13">
        <f>+VLOOKUP(B235,'[1]TERMELŐ_11.30.'!$A:$AR,37,FALSE)</f>
        <v>0</v>
      </c>
      <c r="U235" s="13">
        <f>+VLOOKUP(B235,'[1]TERMELŐ_11.30.'!$A:$AR,38,FALSE)+VLOOKUP(B235,'[1]TERMELŐ_11.30.'!$A:$AR,39,FALSE)+VLOOKUP(B235,'[1]TERMELŐ_11.30.'!$A:$AR,40,FALSE)+VLOOKUP(B235,'[1]TERMELŐ_11.30.'!$A:$AR,41,FALSE)+VLOOKUP(B235,'[1]TERMELŐ_11.30.'!$A:$AR,42,FALSE)+VLOOKUP(B235,'[1]TERMELŐ_11.30.'!$A:$AR,43,FALSE)+VLOOKUP(B235,'[1]TERMELŐ_11.30.'!$A:$AR,44,FALSE)</f>
        <v>0</v>
      </c>
      <c r="V235" s="14" t="str">
        <f>+IF(VLOOKUP(B235,'[1]TERMELŐ_11.30.'!A:AS,45,FALSE)="","",VLOOKUP(B235,'[1]TERMELŐ_11.30.'!A:AS,45,FALSE))</f>
        <v/>
      </c>
      <c r="W235" s="14" t="str">
        <f>IF(VLOOKUP(B235,'[1]TERMELŐ_11.30.'!A:AJ,36,FALSE)="","",VLOOKUP(B235,'[1]TERMELŐ_11.30.'!A:AJ,36,FALSE))</f>
        <v/>
      </c>
      <c r="X235" s="10"/>
      <c r="Y235" s="13">
        <f>+VLOOKUP(B235,'[1]TERMELŐ_11.30.'!$A:$BH,53,FALSE)</f>
        <v>0</v>
      </c>
      <c r="Z235" s="13">
        <f>+VLOOKUP(B235,'[1]TERMELŐ_11.30.'!$A:$BH,54,FALSE)+VLOOKUP(B235,'[1]TERMELŐ_11.30.'!$A:$BH,55,FALSE)+VLOOKUP(B235,'[1]TERMELŐ_11.30.'!$A:$BH,56,FALSE)+VLOOKUP(B235,'[1]TERMELŐ_11.30.'!$A:$BH,57,FALSE)+VLOOKUP(B235,'[1]TERMELŐ_11.30.'!$A:$BH,58,FALSE)+VLOOKUP(B235,'[1]TERMELŐ_11.30.'!$A:$BH,59,FALSE)+VLOOKUP(B235,'[1]TERMELŐ_11.30.'!$A:$BH,60,FALSE)</f>
        <v>0</v>
      </c>
      <c r="AA235" s="14" t="str">
        <f>IF(VLOOKUP(B235,'[1]TERMELŐ_11.30.'!A:AZ,51,FALSE)="","",VLOOKUP(B235,'[1]TERMELŐ_11.30.'!A:AZ,51,FALSE))</f>
        <v/>
      </c>
      <c r="AB235" s="14" t="str">
        <f>IF(VLOOKUP(B235,'[1]TERMELŐ_11.30.'!A:AZ,52,FALSE)="","",VLOOKUP(B235,'[1]TERMELŐ_11.30.'!A:AZ,52,FALSE))</f>
        <v/>
      </c>
    </row>
    <row r="236" spans="1:28" x14ac:dyDescent="0.3">
      <c r="A236" s="10" t="str">
        <f>VLOOKUP(VLOOKUP(B236,'[1]TERMELŐ_11.30.'!A:F,6,FALSE),'[1]publikáció segéd tábla'!$A$1:$B$7,2,FALSE)</f>
        <v>MVM Émász Áramhálózati Kft. </v>
      </c>
      <c r="B236" s="10" t="s">
        <v>202</v>
      </c>
      <c r="C236" s="11">
        <f>+SUMIFS('[1]TERMELŐ_11.30.'!$H:$H,'[1]TERMELŐ_11.30.'!$A:$A,[1]publikáció!$B236,'[1]TERMELŐ_11.30.'!$L:$L,[1]publikáció!C$4)</f>
        <v>5</v>
      </c>
      <c r="D236" s="11">
        <f>+SUMIFS('[1]TERMELŐ_11.30.'!$H:$H,'[1]TERMELŐ_11.30.'!$A:$A,[1]publikáció!$B236,'[1]TERMELŐ_11.30.'!$L:$L,[1]publikáció!D$4)</f>
        <v>0</v>
      </c>
      <c r="E236" s="11">
        <f>+SUMIFS('[1]TERMELŐ_11.30.'!$H:$H,'[1]TERMELŐ_11.30.'!$A:$A,[1]publikáció!$B236,'[1]TERMELŐ_11.30.'!$L:$L,[1]publikáció!E$4)</f>
        <v>0</v>
      </c>
      <c r="F236" s="11">
        <f>+SUMIFS('[1]TERMELŐ_11.30.'!$H:$H,'[1]TERMELŐ_11.30.'!$A:$A,[1]publikáció!$B236,'[1]TERMELŐ_11.30.'!$L:$L,[1]publikáció!F$4)</f>
        <v>0</v>
      </c>
      <c r="G236" s="11">
        <f>+SUMIFS('[1]TERMELŐ_11.30.'!$H:$H,'[1]TERMELŐ_11.30.'!$A:$A,[1]publikáció!$B236,'[1]TERMELŐ_11.30.'!$L:$L,[1]publikáció!G$4)</f>
        <v>0</v>
      </c>
      <c r="H236" s="11">
        <f>+SUMIFS('[1]TERMELŐ_11.30.'!$H:$H,'[1]TERMELŐ_11.30.'!$A:$A,[1]publikáció!$B236,'[1]TERMELŐ_11.30.'!$L:$L,[1]publikáció!H$4)</f>
        <v>0</v>
      </c>
      <c r="I236" s="11">
        <f>+SUMIFS('[1]TERMELŐ_11.30.'!$H:$H,'[1]TERMELŐ_11.30.'!$A:$A,[1]publikáció!$B236,'[1]TERMELŐ_11.30.'!$L:$L,[1]publikáció!I$4)</f>
        <v>0</v>
      </c>
      <c r="J236" s="11">
        <f>+SUMIFS('[1]TERMELŐ_11.30.'!$H:$H,'[1]TERMELŐ_11.30.'!$A:$A,[1]publikáció!$B236,'[1]TERMELŐ_11.30.'!$L:$L,[1]publikáció!J$4)</f>
        <v>0</v>
      </c>
      <c r="K236" s="11" t="str">
        <f>+IF(VLOOKUP(B236,'[1]TERMELŐ_11.30.'!A:U,21,FALSE)="igen","Technológia módosítás",IF(VLOOKUP(B236,'[1]TERMELŐ_11.30.'!A:U,20,FALSE)&lt;&gt;"nem","Ismétlő","Új igény"))</f>
        <v>Új igény</v>
      </c>
      <c r="L236" s="12">
        <f>+_xlfn.MAXIFS('[1]TERMELŐ_11.30.'!$P:$P,'[1]TERMELŐ_11.30.'!$A:$A,[1]publikáció!$B236)</f>
        <v>5</v>
      </c>
      <c r="M236" s="12">
        <f>+_xlfn.MAXIFS('[1]TERMELŐ_11.30.'!$Q:$Q,'[1]TERMELŐ_11.30.'!$A:$A,[1]publikáció!$B236)</f>
        <v>0.01</v>
      </c>
      <c r="N236" s="10" t="str">
        <f>+IF(VLOOKUP(B236,'[1]TERMELŐ_11.30.'!A:G,7,FALSE)="","",VLOOKUP(B236,'[1]TERMELŐ_11.30.'!A:G,7,FALSE))</f>
        <v>Mezőkövesd</v>
      </c>
      <c r="O236" s="10">
        <f>+VLOOKUP(B236,'[1]TERMELŐ_11.30.'!A:I,9,FALSE)</f>
        <v>22</v>
      </c>
      <c r="P236" s="10" t="str">
        <f>+IF(OR(VLOOKUP(B236,'[1]TERMELŐ_11.30.'!A:D,4,FALSE)="elutasított",(VLOOKUP(B236,'[1]TERMELŐ_11.30.'!A:D,4,FALSE)="kiesett")),"igen","nem")</f>
        <v>igen</v>
      </c>
      <c r="Q236" s="10" t="str">
        <f>+_xlfn.IFNA(VLOOKUP(IF(VLOOKUP(B236,'[1]TERMELŐ_11.30.'!A:BQ,69,FALSE)="","",VLOOKUP(B236,'[1]TERMELŐ_11.30.'!A:BQ,69,FALSE)),'[1]publikáció segéd tábla'!$D$1:$E$16,2,FALSE),"")</f>
        <v>54/2024 kormány rendelet</v>
      </c>
      <c r="R236" s="10" t="str">
        <f>IF(VLOOKUP(B236,'[1]TERMELŐ_11.30.'!A:AT,46,FALSE)="","",VLOOKUP(B236,'[1]TERMELŐ_11.30.'!A:AT,46,FALSE))</f>
        <v/>
      </c>
      <c r="S236" s="10"/>
      <c r="T236" s="13">
        <f>+VLOOKUP(B236,'[1]TERMELŐ_11.30.'!$A:$AR,37,FALSE)</f>
        <v>0</v>
      </c>
      <c r="U236" s="13">
        <f>+VLOOKUP(B236,'[1]TERMELŐ_11.30.'!$A:$AR,38,FALSE)+VLOOKUP(B236,'[1]TERMELŐ_11.30.'!$A:$AR,39,FALSE)+VLOOKUP(B236,'[1]TERMELŐ_11.30.'!$A:$AR,40,FALSE)+VLOOKUP(B236,'[1]TERMELŐ_11.30.'!$A:$AR,41,FALSE)+VLOOKUP(B236,'[1]TERMELŐ_11.30.'!$A:$AR,42,FALSE)+VLOOKUP(B236,'[1]TERMELŐ_11.30.'!$A:$AR,43,FALSE)+VLOOKUP(B236,'[1]TERMELŐ_11.30.'!$A:$AR,44,FALSE)</f>
        <v>0</v>
      </c>
      <c r="V236" s="14" t="str">
        <f>+IF(VLOOKUP(B236,'[1]TERMELŐ_11.30.'!A:AS,45,FALSE)="","",VLOOKUP(B236,'[1]TERMELŐ_11.30.'!A:AS,45,FALSE))</f>
        <v/>
      </c>
      <c r="W236" s="14" t="str">
        <f>IF(VLOOKUP(B236,'[1]TERMELŐ_11.30.'!A:AJ,36,FALSE)="","",VLOOKUP(B236,'[1]TERMELŐ_11.30.'!A:AJ,36,FALSE))</f>
        <v/>
      </c>
      <c r="X236" s="10"/>
      <c r="Y236" s="13">
        <f>+VLOOKUP(B236,'[1]TERMELŐ_11.30.'!$A:$BH,53,FALSE)</f>
        <v>0</v>
      </c>
      <c r="Z236" s="13">
        <f>+VLOOKUP(B236,'[1]TERMELŐ_11.30.'!$A:$BH,54,FALSE)+VLOOKUP(B236,'[1]TERMELŐ_11.30.'!$A:$BH,55,FALSE)+VLOOKUP(B236,'[1]TERMELŐ_11.30.'!$A:$BH,56,FALSE)+VLOOKUP(B236,'[1]TERMELŐ_11.30.'!$A:$BH,57,FALSE)+VLOOKUP(B236,'[1]TERMELŐ_11.30.'!$A:$BH,58,FALSE)+VLOOKUP(B236,'[1]TERMELŐ_11.30.'!$A:$BH,59,FALSE)+VLOOKUP(B236,'[1]TERMELŐ_11.30.'!$A:$BH,60,FALSE)</f>
        <v>0</v>
      </c>
      <c r="AA236" s="14" t="str">
        <f>IF(VLOOKUP(B236,'[1]TERMELŐ_11.30.'!A:AZ,51,FALSE)="","",VLOOKUP(B236,'[1]TERMELŐ_11.30.'!A:AZ,51,FALSE))</f>
        <v/>
      </c>
      <c r="AB236" s="14" t="str">
        <f>IF(VLOOKUP(B236,'[1]TERMELŐ_11.30.'!A:AZ,52,FALSE)="","",VLOOKUP(B236,'[1]TERMELŐ_11.30.'!A:AZ,52,FALSE))</f>
        <v/>
      </c>
    </row>
    <row r="237" spans="1:28" x14ac:dyDescent="0.3">
      <c r="A237" s="10" t="str">
        <f>VLOOKUP(VLOOKUP(B237,'[1]TERMELŐ_11.30.'!A:F,6,FALSE),'[1]publikáció segéd tábla'!$A$1:$B$7,2,FALSE)</f>
        <v>MVM Émász Áramhálózati Kft. </v>
      </c>
      <c r="B237" s="10" t="s">
        <v>203</v>
      </c>
      <c r="C237" s="11">
        <f>+SUMIFS('[1]TERMELŐ_11.30.'!$H:$H,'[1]TERMELŐ_11.30.'!$A:$A,[1]publikáció!$B237,'[1]TERMELŐ_11.30.'!$L:$L,[1]publikáció!C$4)</f>
        <v>2.4</v>
      </c>
      <c r="D237" s="11">
        <f>+SUMIFS('[1]TERMELŐ_11.30.'!$H:$H,'[1]TERMELŐ_11.30.'!$A:$A,[1]publikáció!$B237,'[1]TERMELŐ_11.30.'!$L:$L,[1]publikáció!D$4)</f>
        <v>0</v>
      </c>
      <c r="E237" s="11">
        <f>+SUMIFS('[1]TERMELŐ_11.30.'!$H:$H,'[1]TERMELŐ_11.30.'!$A:$A,[1]publikáció!$B237,'[1]TERMELŐ_11.30.'!$L:$L,[1]publikáció!E$4)</f>
        <v>2</v>
      </c>
      <c r="F237" s="11">
        <f>+SUMIFS('[1]TERMELŐ_11.30.'!$H:$H,'[1]TERMELŐ_11.30.'!$A:$A,[1]publikáció!$B237,'[1]TERMELŐ_11.30.'!$L:$L,[1]publikáció!F$4)</f>
        <v>0</v>
      </c>
      <c r="G237" s="11">
        <f>+SUMIFS('[1]TERMELŐ_11.30.'!$H:$H,'[1]TERMELŐ_11.30.'!$A:$A,[1]publikáció!$B237,'[1]TERMELŐ_11.30.'!$L:$L,[1]publikáció!G$4)</f>
        <v>0</v>
      </c>
      <c r="H237" s="11">
        <f>+SUMIFS('[1]TERMELŐ_11.30.'!$H:$H,'[1]TERMELŐ_11.30.'!$A:$A,[1]publikáció!$B237,'[1]TERMELŐ_11.30.'!$L:$L,[1]publikáció!H$4)</f>
        <v>0</v>
      </c>
      <c r="I237" s="11">
        <f>+SUMIFS('[1]TERMELŐ_11.30.'!$H:$H,'[1]TERMELŐ_11.30.'!$A:$A,[1]publikáció!$B237,'[1]TERMELŐ_11.30.'!$L:$L,[1]publikáció!I$4)</f>
        <v>0</v>
      </c>
      <c r="J237" s="11">
        <f>+SUMIFS('[1]TERMELŐ_11.30.'!$H:$H,'[1]TERMELŐ_11.30.'!$A:$A,[1]publikáció!$B237,'[1]TERMELŐ_11.30.'!$L:$L,[1]publikáció!J$4)</f>
        <v>0</v>
      </c>
      <c r="K237" s="11" t="str">
        <f>+IF(VLOOKUP(B237,'[1]TERMELŐ_11.30.'!A:U,21,FALSE)="igen","Technológia módosítás",IF(VLOOKUP(B237,'[1]TERMELŐ_11.30.'!A:U,20,FALSE)&lt;&gt;"nem","Ismétlő","Új igény"))</f>
        <v>Új igény</v>
      </c>
      <c r="L237" s="12">
        <f>+_xlfn.MAXIFS('[1]TERMELŐ_11.30.'!$P:$P,'[1]TERMELŐ_11.30.'!$A:$A,[1]publikáció!$B237)</f>
        <v>2.4</v>
      </c>
      <c r="M237" s="12">
        <f>+_xlfn.MAXIFS('[1]TERMELŐ_11.30.'!$Q:$Q,'[1]TERMELŐ_11.30.'!$A:$A,[1]publikáció!$B237)</f>
        <v>1</v>
      </c>
      <c r="N237" s="10" t="str">
        <f>+IF(VLOOKUP(B237,'[1]TERMELŐ_11.30.'!A:G,7,FALSE)="","",VLOOKUP(B237,'[1]TERMELŐ_11.30.'!A:G,7,FALSE))</f>
        <v>Nógrádkövesd</v>
      </c>
      <c r="O237" s="10">
        <f>+VLOOKUP(B237,'[1]TERMELŐ_11.30.'!A:I,9,FALSE)</f>
        <v>22</v>
      </c>
      <c r="P237" s="10" t="str">
        <f>+IF(OR(VLOOKUP(B237,'[1]TERMELŐ_11.30.'!A:D,4,FALSE)="elutasított",(VLOOKUP(B237,'[1]TERMELŐ_11.30.'!A:D,4,FALSE)="kiesett")),"igen","nem")</f>
        <v>igen</v>
      </c>
      <c r="Q237" s="10" t="str">
        <f>+_xlfn.IFNA(VLOOKUP(IF(VLOOKUP(B237,'[1]TERMELŐ_11.30.'!A:BQ,69,FALSE)="","",VLOOKUP(B237,'[1]TERMELŐ_11.30.'!A:BQ,69,FALSE)),'[1]publikáció segéd tábla'!$D$1:$E$16,2,FALSE),"")</f>
        <v>54/2024 kormány rendelet</v>
      </c>
      <c r="R237" s="10" t="str">
        <f>IF(VLOOKUP(B237,'[1]TERMELŐ_11.30.'!A:AT,46,FALSE)="","",VLOOKUP(B237,'[1]TERMELŐ_11.30.'!A:AT,46,FALSE))</f>
        <v/>
      </c>
      <c r="S237" s="10"/>
      <c r="T237" s="13">
        <f>+VLOOKUP(B237,'[1]TERMELŐ_11.30.'!$A:$AR,37,FALSE)</f>
        <v>0</v>
      </c>
      <c r="U237" s="13">
        <f>+VLOOKUP(B237,'[1]TERMELŐ_11.30.'!$A:$AR,38,FALSE)+VLOOKUP(B237,'[1]TERMELŐ_11.30.'!$A:$AR,39,FALSE)+VLOOKUP(B237,'[1]TERMELŐ_11.30.'!$A:$AR,40,FALSE)+VLOOKUP(B237,'[1]TERMELŐ_11.30.'!$A:$AR,41,FALSE)+VLOOKUP(B237,'[1]TERMELŐ_11.30.'!$A:$AR,42,FALSE)+VLOOKUP(B237,'[1]TERMELŐ_11.30.'!$A:$AR,43,FALSE)+VLOOKUP(B237,'[1]TERMELŐ_11.30.'!$A:$AR,44,FALSE)</f>
        <v>0</v>
      </c>
      <c r="V237" s="14" t="str">
        <f>+IF(VLOOKUP(B237,'[1]TERMELŐ_11.30.'!A:AS,45,FALSE)="","",VLOOKUP(B237,'[1]TERMELŐ_11.30.'!A:AS,45,FALSE))</f>
        <v/>
      </c>
      <c r="W237" s="14" t="str">
        <f>IF(VLOOKUP(B237,'[1]TERMELŐ_11.30.'!A:AJ,36,FALSE)="","",VLOOKUP(B237,'[1]TERMELŐ_11.30.'!A:AJ,36,FALSE))</f>
        <v/>
      </c>
      <c r="X237" s="10"/>
      <c r="Y237" s="13">
        <f>+VLOOKUP(B237,'[1]TERMELŐ_11.30.'!$A:$BH,53,FALSE)</f>
        <v>0</v>
      </c>
      <c r="Z237" s="13">
        <f>+VLOOKUP(B237,'[1]TERMELŐ_11.30.'!$A:$BH,54,FALSE)+VLOOKUP(B237,'[1]TERMELŐ_11.30.'!$A:$BH,55,FALSE)+VLOOKUP(B237,'[1]TERMELŐ_11.30.'!$A:$BH,56,FALSE)+VLOOKUP(B237,'[1]TERMELŐ_11.30.'!$A:$BH,57,FALSE)+VLOOKUP(B237,'[1]TERMELŐ_11.30.'!$A:$BH,58,FALSE)+VLOOKUP(B237,'[1]TERMELŐ_11.30.'!$A:$BH,59,FALSE)+VLOOKUP(B237,'[1]TERMELŐ_11.30.'!$A:$BH,60,FALSE)</f>
        <v>0</v>
      </c>
      <c r="AA237" s="14" t="str">
        <f>IF(VLOOKUP(B237,'[1]TERMELŐ_11.30.'!A:AZ,51,FALSE)="","",VLOOKUP(B237,'[1]TERMELŐ_11.30.'!A:AZ,51,FALSE))</f>
        <v/>
      </c>
      <c r="AB237" s="14" t="str">
        <f>IF(VLOOKUP(B237,'[1]TERMELŐ_11.30.'!A:AZ,52,FALSE)="","",VLOOKUP(B237,'[1]TERMELŐ_11.30.'!A:AZ,52,FALSE))</f>
        <v/>
      </c>
    </row>
    <row r="238" spans="1:28" x14ac:dyDescent="0.3">
      <c r="A238" s="10" t="str">
        <f>VLOOKUP(VLOOKUP(B238,'[1]TERMELŐ_11.30.'!A:F,6,FALSE),'[1]publikáció segéd tábla'!$A$1:$B$7,2,FALSE)</f>
        <v>MVM Émász Áramhálózati Kft. </v>
      </c>
      <c r="B238" s="10" t="s">
        <v>204</v>
      </c>
      <c r="C238" s="11">
        <f>+SUMIFS('[1]TERMELŐ_11.30.'!$H:$H,'[1]TERMELŐ_11.30.'!$A:$A,[1]publikáció!$B238,'[1]TERMELŐ_11.30.'!$L:$L,[1]publikáció!C$4)</f>
        <v>0.499</v>
      </c>
      <c r="D238" s="11">
        <f>+SUMIFS('[1]TERMELŐ_11.30.'!$H:$H,'[1]TERMELŐ_11.30.'!$A:$A,[1]publikáció!$B238,'[1]TERMELŐ_11.30.'!$L:$L,[1]publikáció!D$4)</f>
        <v>0</v>
      </c>
      <c r="E238" s="11">
        <f>+SUMIFS('[1]TERMELŐ_11.30.'!$H:$H,'[1]TERMELŐ_11.30.'!$A:$A,[1]publikáció!$B238,'[1]TERMELŐ_11.30.'!$L:$L,[1]publikáció!E$4)</f>
        <v>0.5</v>
      </c>
      <c r="F238" s="11">
        <f>+SUMIFS('[1]TERMELŐ_11.30.'!$H:$H,'[1]TERMELŐ_11.30.'!$A:$A,[1]publikáció!$B238,'[1]TERMELŐ_11.30.'!$L:$L,[1]publikáció!F$4)</f>
        <v>0</v>
      </c>
      <c r="G238" s="11">
        <f>+SUMIFS('[1]TERMELŐ_11.30.'!$H:$H,'[1]TERMELŐ_11.30.'!$A:$A,[1]publikáció!$B238,'[1]TERMELŐ_11.30.'!$L:$L,[1]publikáció!G$4)</f>
        <v>0</v>
      </c>
      <c r="H238" s="11">
        <f>+SUMIFS('[1]TERMELŐ_11.30.'!$H:$H,'[1]TERMELŐ_11.30.'!$A:$A,[1]publikáció!$B238,'[1]TERMELŐ_11.30.'!$L:$L,[1]publikáció!H$4)</f>
        <v>0</v>
      </c>
      <c r="I238" s="11">
        <f>+SUMIFS('[1]TERMELŐ_11.30.'!$H:$H,'[1]TERMELŐ_11.30.'!$A:$A,[1]publikáció!$B238,'[1]TERMELŐ_11.30.'!$L:$L,[1]publikáció!I$4)</f>
        <v>0</v>
      </c>
      <c r="J238" s="11">
        <f>+SUMIFS('[1]TERMELŐ_11.30.'!$H:$H,'[1]TERMELŐ_11.30.'!$A:$A,[1]publikáció!$B238,'[1]TERMELŐ_11.30.'!$L:$L,[1]publikáció!J$4)</f>
        <v>0</v>
      </c>
      <c r="K238" s="11" t="str">
        <f>+IF(VLOOKUP(B238,'[1]TERMELŐ_11.30.'!A:U,21,FALSE)="igen","Technológia módosítás",IF(VLOOKUP(B238,'[1]TERMELŐ_11.30.'!A:U,20,FALSE)&lt;&gt;"nem","Ismétlő","Új igény"))</f>
        <v>Új igény</v>
      </c>
      <c r="L238" s="12">
        <f>+_xlfn.MAXIFS('[1]TERMELŐ_11.30.'!$P:$P,'[1]TERMELŐ_11.30.'!$A:$A,[1]publikáció!$B238)</f>
        <v>0.499</v>
      </c>
      <c r="M238" s="12">
        <f>+_xlfn.MAXIFS('[1]TERMELŐ_11.30.'!$Q:$Q,'[1]TERMELŐ_11.30.'!$A:$A,[1]publikáció!$B238)</f>
        <v>0.5</v>
      </c>
      <c r="N238" s="10" t="str">
        <f>+IF(VLOOKUP(B238,'[1]TERMELŐ_11.30.'!A:G,7,FALSE)="","",VLOOKUP(B238,'[1]TERMELŐ_11.30.'!A:G,7,FALSE))</f>
        <v>Gyöngyös</v>
      </c>
      <c r="O238" s="10">
        <f>+VLOOKUP(B238,'[1]TERMELŐ_11.30.'!A:I,9,FALSE)</f>
        <v>22</v>
      </c>
      <c r="P238" s="10" t="str">
        <f>+IF(OR(VLOOKUP(B238,'[1]TERMELŐ_11.30.'!A:D,4,FALSE)="elutasított",(VLOOKUP(B238,'[1]TERMELŐ_11.30.'!A:D,4,FALSE)="kiesett")),"igen","nem")</f>
        <v>igen</v>
      </c>
      <c r="Q238" s="10" t="str">
        <f>+_xlfn.IFNA(VLOOKUP(IF(VLOOKUP(B238,'[1]TERMELŐ_11.30.'!A:BQ,69,FALSE)="","",VLOOKUP(B238,'[1]TERMELŐ_11.30.'!A:BQ,69,FALSE)),'[1]publikáció segéd tábla'!$D$1:$E$16,2,FALSE),"")</f>
        <v>54/2024 kormány rendelet</v>
      </c>
      <c r="R238" s="10" t="str">
        <f>IF(VLOOKUP(B238,'[1]TERMELŐ_11.30.'!A:AT,46,FALSE)="","",VLOOKUP(B238,'[1]TERMELŐ_11.30.'!A:AT,46,FALSE))</f>
        <v/>
      </c>
      <c r="S238" s="10"/>
      <c r="T238" s="13">
        <f>+VLOOKUP(B238,'[1]TERMELŐ_11.30.'!$A:$AR,37,FALSE)</f>
        <v>0</v>
      </c>
      <c r="U238" s="13">
        <f>+VLOOKUP(B238,'[1]TERMELŐ_11.30.'!$A:$AR,38,FALSE)+VLOOKUP(B238,'[1]TERMELŐ_11.30.'!$A:$AR,39,FALSE)+VLOOKUP(B238,'[1]TERMELŐ_11.30.'!$A:$AR,40,FALSE)+VLOOKUP(B238,'[1]TERMELŐ_11.30.'!$A:$AR,41,FALSE)+VLOOKUP(B238,'[1]TERMELŐ_11.30.'!$A:$AR,42,FALSE)+VLOOKUP(B238,'[1]TERMELŐ_11.30.'!$A:$AR,43,FALSE)+VLOOKUP(B238,'[1]TERMELŐ_11.30.'!$A:$AR,44,FALSE)</f>
        <v>0</v>
      </c>
      <c r="V238" s="14" t="str">
        <f>+IF(VLOOKUP(B238,'[1]TERMELŐ_11.30.'!A:AS,45,FALSE)="","",VLOOKUP(B238,'[1]TERMELŐ_11.30.'!A:AS,45,FALSE))</f>
        <v/>
      </c>
      <c r="W238" s="14" t="str">
        <f>IF(VLOOKUP(B238,'[1]TERMELŐ_11.30.'!A:AJ,36,FALSE)="","",VLOOKUP(B238,'[1]TERMELŐ_11.30.'!A:AJ,36,FALSE))</f>
        <v/>
      </c>
      <c r="X238" s="10"/>
      <c r="Y238" s="13">
        <f>+VLOOKUP(B238,'[1]TERMELŐ_11.30.'!$A:$BH,53,FALSE)</f>
        <v>0</v>
      </c>
      <c r="Z238" s="13">
        <f>+VLOOKUP(B238,'[1]TERMELŐ_11.30.'!$A:$BH,54,FALSE)+VLOOKUP(B238,'[1]TERMELŐ_11.30.'!$A:$BH,55,FALSE)+VLOOKUP(B238,'[1]TERMELŐ_11.30.'!$A:$BH,56,FALSE)+VLOOKUP(B238,'[1]TERMELŐ_11.30.'!$A:$BH,57,FALSE)+VLOOKUP(B238,'[1]TERMELŐ_11.30.'!$A:$BH,58,FALSE)+VLOOKUP(B238,'[1]TERMELŐ_11.30.'!$A:$BH,59,FALSE)+VLOOKUP(B238,'[1]TERMELŐ_11.30.'!$A:$BH,60,FALSE)</f>
        <v>0</v>
      </c>
      <c r="AA238" s="14" t="str">
        <f>IF(VLOOKUP(B238,'[1]TERMELŐ_11.30.'!A:AZ,51,FALSE)="","",VLOOKUP(B238,'[1]TERMELŐ_11.30.'!A:AZ,51,FALSE))</f>
        <v/>
      </c>
      <c r="AB238" s="14" t="str">
        <f>IF(VLOOKUP(B238,'[1]TERMELŐ_11.30.'!A:AZ,52,FALSE)="","",VLOOKUP(B238,'[1]TERMELŐ_11.30.'!A:AZ,52,FALSE))</f>
        <v/>
      </c>
    </row>
    <row r="239" spans="1:28" x14ac:dyDescent="0.3">
      <c r="A239" s="10" t="str">
        <f>VLOOKUP(VLOOKUP(B239,'[1]TERMELŐ_11.30.'!A:F,6,FALSE),'[1]publikáció segéd tábla'!$A$1:$B$7,2,FALSE)</f>
        <v>MVM Émász Áramhálózati Kft. </v>
      </c>
      <c r="B239" s="10" t="s">
        <v>205</v>
      </c>
      <c r="C239" s="11">
        <f>+SUMIFS('[1]TERMELŐ_11.30.'!$H:$H,'[1]TERMELŐ_11.30.'!$A:$A,[1]publikáció!$B239,'[1]TERMELŐ_11.30.'!$L:$L,[1]publikáció!C$4)</f>
        <v>0</v>
      </c>
      <c r="D239" s="11">
        <f>+SUMIFS('[1]TERMELŐ_11.30.'!$H:$H,'[1]TERMELŐ_11.30.'!$A:$A,[1]publikáció!$B239,'[1]TERMELŐ_11.30.'!$L:$L,[1]publikáció!D$4)</f>
        <v>0</v>
      </c>
      <c r="E239" s="11">
        <f>+SUMIFS('[1]TERMELŐ_11.30.'!$H:$H,'[1]TERMELŐ_11.30.'!$A:$A,[1]publikáció!$B239,'[1]TERMELŐ_11.30.'!$L:$L,[1]publikáció!E$4)</f>
        <v>0</v>
      </c>
      <c r="F239" s="11">
        <f>+SUMIFS('[1]TERMELŐ_11.30.'!$H:$H,'[1]TERMELŐ_11.30.'!$A:$A,[1]publikáció!$B239,'[1]TERMELŐ_11.30.'!$L:$L,[1]publikáció!F$4)</f>
        <v>0</v>
      </c>
      <c r="G239" s="11">
        <f>+SUMIFS('[1]TERMELŐ_11.30.'!$H:$H,'[1]TERMELŐ_11.30.'!$A:$A,[1]publikáció!$B239,'[1]TERMELŐ_11.30.'!$L:$L,[1]publikáció!G$4)</f>
        <v>0</v>
      </c>
      <c r="H239" s="11">
        <f>+SUMIFS('[1]TERMELŐ_11.30.'!$H:$H,'[1]TERMELŐ_11.30.'!$A:$A,[1]publikáció!$B239,'[1]TERMELŐ_11.30.'!$L:$L,[1]publikáció!H$4)</f>
        <v>0</v>
      </c>
      <c r="I239" s="11">
        <f>+SUMIFS('[1]TERMELŐ_11.30.'!$H:$H,'[1]TERMELŐ_11.30.'!$A:$A,[1]publikáció!$B239,'[1]TERMELŐ_11.30.'!$L:$L,[1]publikáció!I$4)</f>
        <v>0</v>
      </c>
      <c r="J239" s="11">
        <f>+SUMIFS('[1]TERMELŐ_11.30.'!$H:$H,'[1]TERMELŐ_11.30.'!$A:$A,[1]publikáció!$B239,'[1]TERMELŐ_11.30.'!$L:$L,[1]publikáció!J$4)</f>
        <v>0</v>
      </c>
      <c r="K239" s="11" t="str">
        <f>+IF(VLOOKUP(B239,'[1]TERMELŐ_11.30.'!A:U,21,FALSE)="igen","Technológia módosítás",IF(VLOOKUP(B239,'[1]TERMELŐ_11.30.'!A:U,20,FALSE)&lt;&gt;"nem","Ismétlő","Új igény"))</f>
        <v>Technológia módosítás</v>
      </c>
      <c r="L239" s="12">
        <f>+_xlfn.MAXIFS('[1]TERMELŐ_11.30.'!$P:$P,'[1]TERMELŐ_11.30.'!$A:$A,[1]publikáció!$B239)</f>
        <v>0</v>
      </c>
      <c r="M239" s="12">
        <f>+_xlfn.MAXIFS('[1]TERMELŐ_11.30.'!$Q:$Q,'[1]TERMELŐ_11.30.'!$A:$A,[1]publikáció!$B239)</f>
        <v>0.72</v>
      </c>
      <c r="N239" s="10" t="str">
        <f>+IF(VLOOKUP(B239,'[1]TERMELŐ_11.30.'!A:G,7,FALSE)="","",VLOOKUP(B239,'[1]TERMELŐ_11.30.'!A:G,7,FALSE))</f>
        <v>Szerencs</v>
      </c>
      <c r="O239" s="10">
        <f>+VLOOKUP(B239,'[1]TERMELŐ_11.30.'!A:I,9,FALSE)</f>
        <v>22</v>
      </c>
      <c r="P239" s="10" t="str">
        <f>+IF(OR(VLOOKUP(B239,'[1]TERMELŐ_11.30.'!A:D,4,FALSE)="elutasított",(VLOOKUP(B239,'[1]TERMELŐ_11.30.'!A:D,4,FALSE)="kiesett")),"igen","nem")</f>
        <v>nem</v>
      </c>
      <c r="Q239" s="10" t="str">
        <f>+_xlfn.IFNA(VLOOKUP(IF(VLOOKUP(B239,'[1]TERMELŐ_11.30.'!A:BQ,69,FALSE)="","",VLOOKUP(B239,'[1]TERMELŐ_11.30.'!A:BQ,69,FALSE)),'[1]publikáció segéd tábla'!$D$1:$E$16,2,FALSE),"")</f>
        <v/>
      </c>
      <c r="R239" s="10" t="str">
        <f>IF(VLOOKUP(B239,'[1]TERMELŐ_11.30.'!A:AT,46,FALSE)="","",VLOOKUP(B239,'[1]TERMELŐ_11.30.'!A:AT,46,FALSE))</f>
        <v>igen</v>
      </c>
      <c r="S239" s="10"/>
      <c r="T239" s="13">
        <f>+VLOOKUP(B239,'[1]TERMELŐ_11.30.'!$A:$AR,37,FALSE)</f>
        <v>0</v>
      </c>
      <c r="U239" s="13">
        <f>+VLOOKUP(B239,'[1]TERMELŐ_11.30.'!$A:$AR,38,FALSE)+VLOOKUP(B239,'[1]TERMELŐ_11.30.'!$A:$AR,39,FALSE)+VLOOKUP(B239,'[1]TERMELŐ_11.30.'!$A:$AR,40,FALSE)+VLOOKUP(B239,'[1]TERMELŐ_11.30.'!$A:$AR,41,FALSE)+VLOOKUP(B239,'[1]TERMELŐ_11.30.'!$A:$AR,42,FALSE)+VLOOKUP(B239,'[1]TERMELŐ_11.30.'!$A:$AR,43,FALSE)+VLOOKUP(B239,'[1]TERMELŐ_11.30.'!$A:$AR,44,FALSE)</f>
        <v>0</v>
      </c>
      <c r="V239" s="14">
        <f>+IF(VLOOKUP(B239,'[1]TERMELŐ_11.30.'!A:AS,45,FALSE)="","",VLOOKUP(B239,'[1]TERMELŐ_11.30.'!A:AS,45,FALSE))</f>
        <v>47118</v>
      </c>
      <c r="W239" s="14">
        <f>IF(VLOOKUP(B239,'[1]TERMELŐ_11.30.'!A:AJ,36,FALSE)="","",VLOOKUP(B239,'[1]TERMELŐ_11.30.'!A:AJ,36,FALSE))</f>
        <v>46387</v>
      </c>
      <c r="X239" s="10"/>
      <c r="Y239" s="13">
        <f>+VLOOKUP(B239,'[1]TERMELŐ_11.30.'!$A:$BH,53,FALSE)</f>
        <v>0</v>
      </c>
      <c r="Z239" s="13">
        <f>+VLOOKUP(B239,'[1]TERMELŐ_11.30.'!$A:$BH,54,FALSE)+VLOOKUP(B239,'[1]TERMELŐ_11.30.'!$A:$BH,55,FALSE)+VLOOKUP(B239,'[1]TERMELŐ_11.30.'!$A:$BH,56,FALSE)+VLOOKUP(B239,'[1]TERMELŐ_11.30.'!$A:$BH,57,FALSE)+VLOOKUP(B239,'[1]TERMELŐ_11.30.'!$A:$BH,58,FALSE)+VLOOKUP(B239,'[1]TERMELŐ_11.30.'!$A:$BH,59,FALSE)+VLOOKUP(B239,'[1]TERMELŐ_11.30.'!$A:$BH,60,FALSE)</f>
        <v>0</v>
      </c>
      <c r="AA239" s="14">
        <f>IF(VLOOKUP(B239,'[1]TERMELŐ_11.30.'!A:AZ,51,FALSE)="","",VLOOKUP(B239,'[1]TERMELŐ_11.30.'!A:AZ,51,FALSE))</f>
        <v>47118</v>
      </c>
      <c r="AB239" s="14">
        <f>IF(VLOOKUP(B239,'[1]TERMELŐ_11.30.'!A:AZ,52,FALSE)="","",VLOOKUP(B239,'[1]TERMELŐ_11.30.'!A:AZ,52,FALSE))</f>
        <v>46387</v>
      </c>
    </row>
    <row r="240" spans="1:28" x14ac:dyDescent="0.3">
      <c r="A240" s="10" t="str">
        <f>VLOOKUP(VLOOKUP(B240,'[1]TERMELŐ_11.30.'!A:F,6,FALSE),'[1]publikáció segéd tábla'!$A$1:$B$7,2,FALSE)</f>
        <v>MVM Émász Áramhálózati Kft. </v>
      </c>
      <c r="B240" s="10" t="s">
        <v>206</v>
      </c>
      <c r="C240" s="11">
        <f>+SUMIFS('[1]TERMELŐ_11.30.'!$H:$H,'[1]TERMELŐ_11.30.'!$A:$A,[1]publikáció!$B240,'[1]TERMELŐ_11.30.'!$L:$L,[1]publikáció!C$4)</f>
        <v>0</v>
      </c>
      <c r="D240" s="11">
        <f>+SUMIFS('[1]TERMELŐ_11.30.'!$H:$H,'[1]TERMELŐ_11.30.'!$A:$A,[1]publikáció!$B240,'[1]TERMELŐ_11.30.'!$L:$L,[1]publikáció!D$4)</f>
        <v>0</v>
      </c>
      <c r="E240" s="11">
        <f>+SUMIFS('[1]TERMELŐ_11.30.'!$H:$H,'[1]TERMELŐ_11.30.'!$A:$A,[1]publikáció!$B240,'[1]TERMELŐ_11.30.'!$L:$L,[1]publikáció!E$4)</f>
        <v>0</v>
      </c>
      <c r="F240" s="11">
        <f>+SUMIFS('[1]TERMELŐ_11.30.'!$H:$H,'[1]TERMELŐ_11.30.'!$A:$A,[1]publikáció!$B240,'[1]TERMELŐ_11.30.'!$L:$L,[1]publikáció!F$4)</f>
        <v>0</v>
      </c>
      <c r="G240" s="11">
        <f>+SUMIFS('[1]TERMELŐ_11.30.'!$H:$H,'[1]TERMELŐ_11.30.'!$A:$A,[1]publikáció!$B240,'[1]TERMELŐ_11.30.'!$L:$L,[1]publikáció!G$4)</f>
        <v>6.67</v>
      </c>
      <c r="H240" s="11">
        <f>+SUMIFS('[1]TERMELŐ_11.30.'!$H:$H,'[1]TERMELŐ_11.30.'!$A:$A,[1]publikáció!$B240,'[1]TERMELŐ_11.30.'!$L:$L,[1]publikáció!H$4)</f>
        <v>0</v>
      </c>
      <c r="I240" s="11">
        <f>+SUMIFS('[1]TERMELŐ_11.30.'!$H:$H,'[1]TERMELŐ_11.30.'!$A:$A,[1]publikáció!$B240,'[1]TERMELŐ_11.30.'!$L:$L,[1]publikáció!I$4)</f>
        <v>0</v>
      </c>
      <c r="J240" s="11">
        <f>+SUMIFS('[1]TERMELŐ_11.30.'!$H:$H,'[1]TERMELŐ_11.30.'!$A:$A,[1]publikáció!$B240,'[1]TERMELŐ_11.30.'!$L:$L,[1]publikáció!J$4)</f>
        <v>0</v>
      </c>
      <c r="K240" s="11" t="str">
        <f>+IF(VLOOKUP(B240,'[1]TERMELŐ_11.30.'!A:U,21,FALSE)="igen","Technológia módosítás",IF(VLOOKUP(B240,'[1]TERMELŐ_11.30.'!A:U,20,FALSE)&lt;&gt;"nem","Ismétlő","Új igény"))</f>
        <v>Új igény</v>
      </c>
      <c r="L240" s="12">
        <f>+_xlfn.MAXIFS('[1]TERMELŐ_11.30.'!$P:$P,'[1]TERMELŐ_11.30.'!$A:$A,[1]publikáció!$B240)</f>
        <v>4.0999999999999996</v>
      </c>
      <c r="M240" s="12">
        <f>+_xlfn.MAXIFS('[1]TERMELŐ_11.30.'!$Q:$Q,'[1]TERMELŐ_11.30.'!$A:$A,[1]publikáció!$B240)</f>
        <v>2.4</v>
      </c>
      <c r="N240" s="10" t="str">
        <f>+IF(VLOOKUP(B240,'[1]TERMELŐ_11.30.'!A:G,7,FALSE)="","",VLOOKUP(B240,'[1]TERMELŐ_11.30.'!A:G,7,FALSE))</f>
        <v>Hatvan</v>
      </c>
      <c r="O240" s="10">
        <f>+VLOOKUP(B240,'[1]TERMELŐ_11.30.'!A:I,9,FALSE)</f>
        <v>22</v>
      </c>
      <c r="P240" s="10" t="str">
        <f>+IF(OR(VLOOKUP(B240,'[1]TERMELŐ_11.30.'!A:D,4,FALSE)="elutasított",(VLOOKUP(B240,'[1]TERMELŐ_11.30.'!A:D,4,FALSE)="kiesett")),"igen","nem")</f>
        <v>igen</v>
      </c>
      <c r="Q240" s="10" t="str">
        <f>+_xlfn.IFNA(VLOOKUP(IF(VLOOKUP(B240,'[1]TERMELŐ_11.30.'!A:BQ,69,FALSE)="","",VLOOKUP(B240,'[1]TERMELŐ_11.30.'!A:BQ,69,FALSE)),'[1]publikáció segéd tábla'!$D$1:$E$16,2,FALSE),"")</f>
        <v>54/2024 kormány rendelet</v>
      </c>
      <c r="R240" s="10" t="str">
        <f>IF(VLOOKUP(B240,'[1]TERMELŐ_11.30.'!A:AT,46,FALSE)="","",VLOOKUP(B240,'[1]TERMELŐ_11.30.'!A:AT,46,FALSE))</f>
        <v/>
      </c>
      <c r="S240" s="10"/>
      <c r="T240" s="13">
        <f>+VLOOKUP(B240,'[1]TERMELŐ_11.30.'!$A:$AR,37,FALSE)</f>
        <v>0</v>
      </c>
      <c r="U240" s="13">
        <f>+VLOOKUP(B240,'[1]TERMELŐ_11.30.'!$A:$AR,38,FALSE)+VLOOKUP(B240,'[1]TERMELŐ_11.30.'!$A:$AR,39,FALSE)+VLOOKUP(B240,'[1]TERMELŐ_11.30.'!$A:$AR,40,FALSE)+VLOOKUP(B240,'[1]TERMELŐ_11.30.'!$A:$AR,41,FALSE)+VLOOKUP(B240,'[1]TERMELŐ_11.30.'!$A:$AR,42,FALSE)+VLOOKUP(B240,'[1]TERMELŐ_11.30.'!$A:$AR,43,FALSE)+VLOOKUP(B240,'[1]TERMELŐ_11.30.'!$A:$AR,44,FALSE)</f>
        <v>0</v>
      </c>
      <c r="V240" s="14" t="str">
        <f>+IF(VLOOKUP(B240,'[1]TERMELŐ_11.30.'!A:AS,45,FALSE)="","",VLOOKUP(B240,'[1]TERMELŐ_11.30.'!A:AS,45,FALSE))</f>
        <v/>
      </c>
      <c r="W240" s="14" t="str">
        <f>IF(VLOOKUP(B240,'[1]TERMELŐ_11.30.'!A:AJ,36,FALSE)="","",VLOOKUP(B240,'[1]TERMELŐ_11.30.'!A:AJ,36,FALSE))</f>
        <v/>
      </c>
      <c r="X240" s="10"/>
      <c r="Y240" s="13">
        <f>+VLOOKUP(B240,'[1]TERMELŐ_11.30.'!$A:$BH,53,FALSE)</f>
        <v>0</v>
      </c>
      <c r="Z240" s="13">
        <f>+VLOOKUP(B240,'[1]TERMELŐ_11.30.'!$A:$BH,54,FALSE)+VLOOKUP(B240,'[1]TERMELŐ_11.30.'!$A:$BH,55,FALSE)+VLOOKUP(B240,'[1]TERMELŐ_11.30.'!$A:$BH,56,FALSE)+VLOOKUP(B240,'[1]TERMELŐ_11.30.'!$A:$BH,57,FALSE)+VLOOKUP(B240,'[1]TERMELŐ_11.30.'!$A:$BH,58,FALSE)+VLOOKUP(B240,'[1]TERMELŐ_11.30.'!$A:$BH,59,FALSE)+VLOOKUP(B240,'[1]TERMELŐ_11.30.'!$A:$BH,60,FALSE)</f>
        <v>0</v>
      </c>
      <c r="AA240" s="14" t="str">
        <f>IF(VLOOKUP(B240,'[1]TERMELŐ_11.30.'!A:AZ,51,FALSE)="","",VLOOKUP(B240,'[1]TERMELŐ_11.30.'!A:AZ,51,FALSE))</f>
        <v/>
      </c>
      <c r="AB240" s="14" t="str">
        <f>IF(VLOOKUP(B240,'[1]TERMELŐ_11.30.'!A:AZ,52,FALSE)="","",VLOOKUP(B240,'[1]TERMELŐ_11.30.'!A:AZ,52,FALSE))</f>
        <v/>
      </c>
    </row>
    <row r="241" spans="1:28" x14ac:dyDescent="0.3">
      <c r="A241" s="10" t="str">
        <f>VLOOKUP(VLOOKUP(B241,'[1]TERMELŐ_11.30.'!A:F,6,FALSE),'[1]publikáció segéd tábla'!$A$1:$B$7,2,FALSE)</f>
        <v>MVM Émász Áramhálózati Kft. </v>
      </c>
      <c r="B241" s="10" t="s">
        <v>207</v>
      </c>
      <c r="C241" s="11">
        <f>+SUMIFS('[1]TERMELŐ_11.30.'!$H:$H,'[1]TERMELŐ_11.30.'!$A:$A,[1]publikáció!$B241,'[1]TERMELŐ_11.30.'!$L:$L,[1]publikáció!C$4)</f>
        <v>0.75</v>
      </c>
      <c r="D241" s="11">
        <f>+SUMIFS('[1]TERMELŐ_11.30.'!$H:$H,'[1]TERMELŐ_11.30.'!$A:$A,[1]publikáció!$B241,'[1]TERMELŐ_11.30.'!$L:$L,[1]publikáció!D$4)</f>
        <v>0</v>
      </c>
      <c r="E241" s="11">
        <f>+SUMIFS('[1]TERMELŐ_11.30.'!$H:$H,'[1]TERMELŐ_11.30.'!$A:$A,[1]publikáció!$B241,'[1]TERMELŐ_11.30.'!$L:$L,[1]publikáció!E$4)</f>
        <v>0</v>
      </c>
      <c r="F241" s="11">
        <f>+SUMIFS('[1]TERMELŐ_11.30.'!$H:$H,'[1]TERMELŐ_11.30.'!$A:$A,[1]publikáció!$B241,'[1]TERMELŐ_11.30.'!$L:$L,[1]publikáció!F$4)</f>
        <v>0</v>
      </c>
      <c r="G241" s="11">
        <f>+SUMIFS('[1]TERMELŐ_11.30.'!$H:$H,'[1]TERMELŐ_11.30.'!$A:$A,[1]publikáció!$B241,'[1]TERMELŐ_11.30.'!$L:$L,[1]publikáció!G$4)</f>
        <v>0</v>
      </c>
      <c r="H241" s="11">
        <f>+SUMIFS('[1]TERMELŐ_11.30.'!$H:$H,'[1]TERMELŐ_11.30.'!$A:$A,[1]publikáció!$B241,'[1]TERMELŐ_11.30.'!$L:$L,[1]publikáció!H$4)</f>
        <v>0</v>
      </c>
      <c r="I241" s="11">
        <f>+SUMIFS('[1]TERMELŐ_11.30.'!$H:$H,'[1]TERMELŐ_11.30.'!$A:$A,[1]publikáció!$B241,'[1]TERMELŐ_11.30.'!$L:$L,[1]publikáció!I$4)</f>
        <v>0</v>
      </c>
      <c r="J241" s="11">
        <f>+SUMIFS('[1]TERMELŐ_11.30.'!$H:$H,'[1]TERMELŐ_11.30.'!$A:$A,[1]publikáció!$B241,'[1]TERMELŐ_11.30.'!$L:$L,[1]publikáció!J$4)</f>
        <v>0</v>
      </c>
      <c r="K241" s="11" t="str">
        <f>+IF(VLOOKUP(B241,'[1]TERMELŐ_11.30.'!A:U,21,FALSE)="igen","Technológia módosítás",IF(VLOOKUP(B241,'[1]TERMELŐ_11.30.'!A:U,20,FALSE)&lt;&gt;"nem","Ismétlő","Új igény"))</f>
        <v>Új igény</v>
      </c>
      <c r="L241" s="12">
        <f>+_xlfn.MAXIFS('[1]TERMELŐ_11.30.'!$P:$P,'[1]TERMELŐ_11.30.'!$A:$A,[1]publikáció!$B241)</f>
        <v>0.75</v>
      </c>
      <c r="M241" s="12">
        <f>+_xlfn.MAXIFS('[1]TERMELŐ_11.30.'!$Q:$Q,'[1]TERMELŐ_11.30.'!$A:$A,[1]publikáció!$B241)</f>
        <v>0.22700000000000001</v>
      </c>
      <c r="N241" s="10" t="str">
        <f>+IF(VLOOKUP(B241,'[1]TERMELŐ_11.30.'!A:G,7,FALSE)="","",VLOOKUP(B241,'[1]TERMELŐ_11.30.'!A:G,7,FALSE))</f>
        <v>Jászberény</v>
      </c>
      <c r="O241" s="10">
        <f>+VLOOKUP(B241,'[1]TERMELŐ_11.30.'!A:I,9,FALSE)</f>
        <v>22</v>
      </c>
      <c r="P241" s="10" t="str">
        <f>+IF(OR(VLOOKUP(B241,'[1]TERMELŐ_11.30.'!A:D,4,FALSE)="elutasított",(VLOOKUP(B241,'[1]TERMELŐ_11.30.'!A:D,4,FALSE)="kiesett")),"igen","nem")</f>
        <v>igen</v>
      </c>
      <c r="Q241" s="10" t="str">
        <f>+_xlfn.IFNA(VLOOKUP(IF(VLOOKUP(B241,'[1]TERMELŐ_11.30.'!A:BQ,69,FALSE)="","",VLOOKUP(B241,'[1]TERMELŐ_11.30.'!A:BQ,69,FALSE)),'[1]publikáció segéd tábla'!$D$1:$E$16,2,FALSE),"")</f>
        <v>54/2024 kormány rendelet</v>
      </c>
      <c r="R241" s="10" t="str">
        <f>IF(VLOOKUP(B241,'[1]TERMELŐ_11.30.'!A:AT,46,FALSE)="","",VLOOKUP(B241,'[1]TERMELŐ_11.30.'!A:AT,46,FALSE))</f>
        <v/>
      </c>
      <c r="S241" s="10"/>
      <c r="T241" s="13">
        <f>+VLOOKUP(B241,'[1]TERMELŐ_11.30.'!$A:$AR,37,FALSE)</f>
        <v>0</v>
      </c>
      <c r="U241" s="13">
        <f>+VLOOKUP(B241,'[1]TERMELŐ_11.30.'!$A:$AR,38,FALSE)+VLOOKUP(B241,'[1]TERMELŐ_11.30.'!$A:$AR,39,FALSE)+VLOOKUP(B241,'[1]TERMELŐ_11.30.'!$A:$AR,40,FALSE)+VLOOKUP(B241,'[1]TERMELŐ_11.30.'!$A:$AR,41,FALSE)+VLOOKUP(B241,'[1]TERMELŐ_11.30.'!$A:$AR,42,FALSE)+VLOOKUP(B241,'[1]TERMELŐ_11.30.'!$A:$AR,43,FALSE)+VLOOKUP(B241,'[1]TERMELŐ_11.30.'!$A:$AR,44,FALSE)</f>
        <v>0</v>
      </c>
      <c r="V241" s="14" t="str">
        <f>+IF(VLOOKUP(B241,'[1]TERMELŐ_11.30.'!A:AS,45,FALSE)="","",VLOOKUP(B241,'[1]TERMELŐ_11.30.'!A:AS,45,FALSE))</f>
        <v/>
      </c>
      <c r="W241" s="14" t="str">
        <f>IF(VLOOKUP(B241,'[1]TERMELŐ_11.30.'!A:AJ,36,FALSE)="","",VLOOKUP(B241,'[1]TERMELŐ_11.30.'!A:AJ,36,FALSE))</f>
        <v/>
      </c>
      <c r="X241" s="10"/>
      <c r="Y241" s="13">
        <f>+VLOOKUP(B241,'[1]TERMELŐ_11.30.'!$A:$BH,53,FALSE)</f>
        <v>0</v>
      </c>
      <c r="Z241" s="13">
        <f>+VLOOKUP(B241,'[1]TERMELŐ_11.30.'!$A:$BH,54,FALSE)+VLOOKUP(B241,'[1]TERMELŐ_11.30.'!$A:$BH,55,FALSE)+VLOOKUP(B241,'[1]TERMELŐ_11.30.'!$A:$BH,56,FALSE)+VLOOKUP(B241,'[1]TERMELŐ_11.30.'!$A:$BH,57,FALSE)+VLOOKUP(B241,'[1]TERMELŐ_11.30.'!$A:$BH,58,FALSE)+VLOOKUP(B241,'[1]TERMELŐ_11.30.'!$A:$BH,59,FALSE)+VLOOKUP(B241,'[1]TERMELŐ_11.30.'!$A:$BH,60,FALSE)</f>
        <v>0</v>
      </c>
      <c r="AA241" s="14" t="str">
        <f>IF(VLOOKUP(B241,'[1]TERMELŐ_11.30.'!A:AZ,51,FALSE)="","",VLOOKUP(B241,'[1]TERMELŐ_11.30.'!A:AZ,51,FALSE))</f>
        <v/>
      </c>
      <c r="AB241" s="14" t="str">
        <f>IF(VLOOKUP(B241,'[1]TERMELŐ_11.30.'!A:AZ,52,FALSE)="","",VLOOKUP(B241,'[1]TERMELŐ_11.30.'!A:AZ,52,FALSE))</f>
        <v/>
      </c>
    </row>
    <row r="242" spans="1:28" x14ac:dyDescent="0.3">
      <c r="A242" s="10" t="str">
        <f>VLOOKUP(VLOOKUP(B242,'[1]TERMELŐ_11.30.'!A:F,6,FALSE),'[1]publikáció segéd tábla'!$A$1:$B$7,2,FALSE)</f>
        <v>MVM Émász Áramhálózati Kft. </v>
      </c>
      <c r="B242" s="10" t="s">
        <v>208</v>
      </c>
      <c r="C242" s="11">
        <f>+SUMIFS('[1]TERMELŐ_11.30.'!$H:$H,'[1]TERMELŐ_11.30.'!$A:$A,[1]publikáció!$B242,'[1]TERMELŐ_11.30.'!$L:$L,[1]publikáció!C$4)</f>
        <v>49.9</v>
      </c>
      <c r="D242" s="11">
        <f>+SUMIFS('[1]TERMELŐ_11.30.'!$H:$H,'[1]TERMELŐ_11.30.'!$A:$A,[1]publikáció!$B242,'[1]TERMELŐ_11.30.'!$L:$L,[1]publikáció!D$4)</f>
        <v>0</v>
      </c>
      <c r="E242" s="11">
        <f>+SUMIFS('[1]TERMELŐ_11.30.'!$H:$H,'[1]TERMELŐ_11.30.'!$A:$A,[1]publikáció!$B242,'[1]TERMELŐ_11.30.'!$L:$L,[1]publikáció!E$4)</f>
        <v>0</v>
      </c>
      <c r="F242" s="11">
        <f>+SUMIFS('[1]TERMELŐ_11.30.'!$H:$H,'[1]TERMELŐ_11.30.'!$A:$A,[1]publikáció!$B242,'[1]TERMELŐ_11.30.'!$L:$L,[1]publikáció!F$4)</f>
        <v>0</v>
      </c>
      <c r="G242" s="11">
        <f>+SUMIFS('[1]TERMELŐ_11.30.'!$H:$H,'[1]TERMELŐ_11.30.'!$A:$A,[1]publikáció!$B242,'[1]TERMELŐ_11.30.'!$L:$L,[1]publikáció!G$4)</f>
        <v>0</v>
      </c>
      <c r="H242" s="11">
        <f>+SUMIFS('[1]TERMELŐ_11.30.'!$H:$H,'[1]TERMELŐ_11.30.'!$A:$A,[1]publikáció!$B242,'[1]TERMELŐ_11.30.'!$L:$L,[1]publikáció!H$4)</f>
        <v>0</v>
      </c>
      <c r="I242" s="11">
        <f>+SUMIFS('[1]TERMELŐ_11.30.'!$H:$H,'[1]TERMELŐ_11.30.'!$A:$A,[1]publikáció!$B242,'[1]TERMELŐ_11.30.'!$L:$L,[1]publikáció!I$4)</f>
        <v>0</v>
      </c>
      <c r="J242" s="11">
        <f>+SUMIFS('[1]TERMELŐ_11.30.'!$H:$H,'[1]TERMELŐ_11.30.'!$A:$A,[1]publikáció!$B242,'[1]TERMELŐ_11.30.'!$L:$L,[1]publikáció!J$4)</f>
        <v>0</v>
      </c>
      <c r="K242" s="11" t="str">
        <f>+IF(VLOOKUP(B242,'[1]TERMELŐ_11.30.'!A:U,21,FALSE)="igen","Technológia módosítás",IF(VLOOKUP(B242,'[1]TERMELŐ_11.30.'!A:U,20,FALSE)&lt;&gt;"nem","Ismétlő","Új igény"))</f>
        <v>Új igény</v>
      </c>
      <c r="L242" s="12">
        <f>+_xlfn.MAXIFS('[1]TERMELŐ_11.30.'!$P:$P,'[1]TERMELŐ_11.30.'!$A:$A,[1]publikáció!$B242)</f>
        <v>49.9</v>
      </c>
      <c r="M242" s="12">
        <f>+_xlfn.MAXIFS('[1]TERMELŐ_11.30.'!$Q:$Q,'[1]TERMELŐ_11.30.'!$A:$A,[1]publikáció!$B242)</f>
        <v>0.16</v>
      </c>
      <c r="N242" s="10" t="str">
        <f>+IF(VLOOKUP(B242,'[1]TERMELŐ_11.30.'!A:G,7,FALSE)="","",VLOOKUP(B242,'[1]TERMELŐ_11.30.'!A:G,7,FALSE))</f>
        <v>Miskolc Bogáncs utca</v>
      </c>
      <c r="O242" s="10">
        <f>+VLOOKUP(B242,'[1]TERMELŐ_11.30.'!A:I,9,FALSE)</f>
        <v>132</v>
      </c>
      <c r="P242" s="10" t="str">
        <f>+IF(OR(VLOOKUP(B242,'[1]TERMELŐ_11.30.'!A:D,4,FALSE)="elutasított",(VLOOKUP(B242,'[1]TERMELŐ_11.30.'!A:D,4,FALSE)="kiesett")),"igen","nem")</f>
        <v>igen</v>
      </c>
      <c r="Q242" s="10" t="str">
        <f>+_xlfn.IFNA(VLOOKUP(IF(VLOOKUP(B242,'[1]TERMELŐ_11.30.'!A:BQ,69,FALSE)="","",VLOOKUP(B242,'[1]TERMELŐ_11.30.'!A:BQ,69,FALSE)),'[1]publikáció segéd tábla'!$D$1:$E$16,2,FALSE),"")</f>
        <v>54/2024 kormány rendelet</v>
      </c>
      <c r="R242" s="10" t="str">
        <f>IF(VLOOKUP(B242,'[1]TERMELŐ_11.30.'!A:AT,46,FALSE)="","",VLOOKUP(B242,'[1]TERMELŐ_11.30.'!A:AT,46,FALSE))</f>
        <v/>
      </c>
      <c r="S242" s="10"/>
      <c r="T242" s="13">
        <f>+VLOOKUP(B242,'[1]TERMELŐ_11.30.'!$A:$AR,37,FALSE)</f>
        <v>0</v>
      </c>
      <c r="U242" s="13">
        <f>+VLOOKUP(B242,'[1]TERMELŐ_11.30.'!$A:$AR,38,FALSE)+VLOOKUP(B242,'[1]TERMELŐ_11.30.'!$A:$AR,39,FALSE)+VLOOKUP(B242,'[1]TERMELŐ_11.30.'!$A:$AR,40,FALSE)+VLOOKUP(B242,'[1]TERMELŐ_11.30.'!$A:$AR,41,FALSE)+VLOOKUP(B242,'[1]TERMELŐ_11.30.'!$A:$AR,42,FALSE)+VLOOKUP(B242,'[1]TERMELŐ_11.30.'!$A:$AR,43,FALSE)+VLOOKUP(B242,'[1]TERMELŐ_11.30.'!$A:$AR,44,FALSE)</f>
        <v>0</v>
      </c>
      <c r="V242" s="14" t="str">
        <f>+IF(VLOOKUP(B242,'[1]TERMELŐ_11.30.'!A:AS,45,FALSE)="","",VLOOKUP(B242,'[1]TERMELŐ_11.30.'!A:AS,45,FALSE))</f>
        <v/>
      </c>
      <c r="W242" s="14" t="str">
        <f>IF(VLOOKUP(B242,'[1]TERMELŐ_11.30.'!A:AJ,36,FALSE)="","",VLOOKUP(B242,'[1]TERMELŐ_11.30.'!A:AJ,36,FALSE))</f>
        <v/>
      </c>
      <c r="X242" s="10"/>
      <c r="Y242" s="13">
        <f>+VLOOKUP(B242,'[1]TERMELŐ_11.30.'!$A:$BH,53,FALSE)</f>
        <v>0</v>
      </c>
      <c r="Z242" s="13">
        <f>+VLOOKUP(B242,'[1]TERMELŐ_11.30.'!$A:$BH,54,FALSE)+VLOOKUP(B242,'[1]TERMELŐ_11.30.'!$A:$BH,55,FALSE)+VLOOKUP(B242,'[1]TERMELŐ_11.30.'!$A:$BH,56,FALSE)+VLOOKUP(B242,'[1]TERMELŐ_11.30.'!$A:$BH,57,FALSE)+VLOOKUP(B242,'[1]TERMELŐ_11.30.'!$A:$BH,58,FALSE)+VLOOKUP(B242,'[1]TERMELŐ_11.30.'!$A:$BH,59,FALSE)+VLOOKUP(B242,'[1]TERMELŐ_11.30.'!$A:$BH,60,FALSE)</f>
        <v>0</v>
      </c>
      <c r="AA242" s="14" t="str">
        <f>IF(VLOOKUP(B242,'[1]TERMELŐ_11.30.'!A:AZ,51,FALSE)="","",VLOOKUP(B242,'[1]TERMELŐ_11.30.'!A:AZ,51,FALSE))</f>
        <v/>
      </c>
      <c r="AB242" s="14" t="str">
        <f>IF(VLOOKUP(B242,'[1]TERMELŐ_11.30.'!A:AZ,52,FALSE)="","",VLOOKUP(B242,'[1]TERMELŐ_11.30.'!A:AZ,52,FALSE))</f>
        <v/>
      </c>
    </row>
    <row r="243" spans="1:28" x14ac:dyDescent="0.3">
      <c r="A243" s="10" t="str">
        <f>VLOOKUP(VLOOKUP(B243,'[1]TERMELŐ_11.30.'!A:F,6,FALSE),'[1]publikáció segéd tábla'!$A$1:$B$7,2,FALSE)</f>
        <v>MVM Émász Áramhálózati Kft. </v>
      </c>
      <c r="B243" s="10" t="s">
        <v>209</v>
      </c>
      <c r="C243" s="11">
        <f>+SUMIFS('[1]TERMELŐ_11.30.'!$H:$H,'[1]TERMELŐ_11.30.'!$A:$A,[1]publikáció!$B243,'[1]TERMELŐ_11.30.'!$L:$L,[1]publikáció!C$4)</f>
        <v>1</v>
      </c>
      <c r="D243" s="11">
        <f>+SUMIFS('[1]TERMELŐ_11.30.'!$H:$H,'[1]TERMELŐ_11.30.'!$A:$A,[1]publikáció!$B243,'[1]TERMELŐ_11.30.'!$L:$L,[1]publikáció!D$4)</f>
        <v>0</v>
      </c>
      <c r="E243" s="11">
        <f>+SUMIFS('[1]TERMELŐ_11.30.'!$H:$H,'[1]TERMELŐ_11.30.'!$A:$A,[1]publikáció!$B243,'[1]TERMELŐ_11.30.'!$L:$L,[1]publikáció!E$4)</f>
        <v>3</v>
      </c>
      <c r="F243" s="11">
        <f>+SUMIFS('[1]TERMELŐ_11.30.'!$H:$H,'[1]TERMELŐ_11.30.'!$A:$A,[1]publikáció!$B243,'[1]TERMELŐ_11.30.'!$L:$L,[1]publikáció!F$4)</f>
        <v>0</v>
      </c>
      <c r="G243" s="11">
        <f>+SUMIFS('[1]TERMELŐ_11.30.'!$H:$H,'[1]TERMELŐ_11.30.'!$A:$A,[1]publikáció!$B243,'[1]TERMELŐ_11.30.'!$L:$L,[1]publikáció!G$4)</f>
        <v>0</v>
      </c>
      <c r="H243" s="11">
        <f>+SUMIFS('[1]TERMELŐ_11.30.'!$H:$H,'[1]TERMELŐ_11.30.'!$A:$A,[1]publikáció!$B243,'[1]TERMELŐ_11.30.'!$L:$L,[1]publikáció!H$4)</f>
        <v>0</v>
      </c>
      <c r="I243" s="11">
        <f>+SUMIFS('[1]TERMELŐ_11.30.'!$H:$H,'[1]TERMELŐ_11.30.'!$A:$A,[1]publikáció!$B243,'[1]TERMELŐ_11.30.'!$L:$L,[1]publikáció!I$4)</f>
        <v>0</v>
      </c>
      <c r="J243" s="11">
        <f>+SUMIFS('[1]TERMELŐ_11.30.'!$H:$H,'[1]TERMELŐ_11.30.'!$A:$A,[1]publikáció!$B243,'[1]TERMELŐ_11.30.'!$L:$L,[1]publikáció!J$4)</f>
        <v>0</v>
      </c>
      <c r="K243" s="11" t="str">
        <f>+IF(VLOOKUP(B243,'[1]TERMELŐ_11.30.'!A:U,21,FALSE)="igen","Technológia módosítás",IF(VLOOKUP(B243,'[1]TERMELŐ_11.30.'!A:U,20,FALSE)&lt;&gt;"nem","Ismétlő","Új igény"))</f>
        <v>Új igény</v>
      </c>
      <c r="L243" s="12">
        <f>+_xlfn.MAXIFS('[1]TERMELŐ_11.30.'!$P:$P,'[1]TERMELŐ_11.30.'!$A:$A,[1]publikáció!$B243)</f>
        <v>4</v>
      </c>
      <c r="M243" s="12">
        <f>+_xlfn.MAXIFS('[1]TERMELŐ_11.30.'!$Q:$Q,'[1]TERMELŐ_11.30.'!$A:$A,[1]publikáció!$B243)</f>
        <v>4.0999999999999996</v>
      </c>
      <c r="N243" s="10" t="str">
        <f>+IF(VLOOKUP(B243,'[1]TERMELŐ_11.30.'!A:G,7,FALSE)="","",VLOOKUP(B243,'[1]TERMELŐ_11.30.'!A:G,7,FALSE))</f>
        <v>Nagybátony</v>
      </c>
      <c r="O243" s="10">
        <f>+VLOOKUP(B243,'[1]TERMELŐ_11.30.'!A:I,9,FALSE)</f>
        <v>22</v>
      </c>
      <c r="P243" s="10" t="str">
        <f>+IF(OR(VLOOKUP(B243,'[1]TERMELŐ_11.30.'!A:D,4,FALSE)="elutasított",(VLOOKUP(B243,'[1]TERMELŐ_11.30.'!A:D,4,FALSE)="kiesett")),"igen","nem")</f>
        <v>igen</v>
      </c>
      <c r="Q243" s="10" t="str">
        <f>+_xlfn.IFNA(VLOOKUP(IF(VLOOKUP(B243,'[1]TERMELŐ_11.30.'!A:BQ,69,FALSE)="","",VLOOKUP(B243,'[1]TERMELŐ_11.30.'!A:BQ,69,FALSE)),'[1]publikáció segéd tábla'!$D$1:$E$16,2,FALSE),"")</f>
        <v>54/2024 kormány rendelet</v>
      </c>
      <c r="R243" s="10" t="str">
        <f>IF(VLOOKUP(B243,'[1]TERMELŐ_11.30.'!A:AT,46,FALSE)="","",VLOOKUP(B243,'[1]TERMELŐ_11.30.'!A:AT,46,FALSE))</f>
        <v/>
      </c>
      <c r="S243" s="10"/>
      <c r="T243" s="13">
        <f>+VLOOKUP(B243,'[1]TERMELŐ_11.30.'!$A:$AR,37,FALSE)</f>
        <v>0</v>
      </c>
      <c r="U243" s="13">
        <f>+VLOOKUP(B243,'[1]TERMELŐ_11.30.'!$A:$AR,38,FALSE)+VLOOKUP(B243,'[1]TERMELŐ_11.30.'!$A:$AR,39,FALSE)+VLOOKUP(B243,'[1]TERMELŐ_11.30.'!$A:$AR,40,FALSE)+VLOOKUP(B243,'[1]TERMELŐ_11.30.'!$A:$AR,41,FALSE)+VLOOKUP(B243,'[1]TERMELŐ_11.30.'!$A:$AR,42,FALSE)+VLOOKUP(B243,'[1]TERMELŐ_11.30.'!$A:$AR,43,FALSE)+VLOOKUP(B243,'[1]TERMELŐ_11.30.'!$A:$AR,44,FALSE)</f>
        <v>0</v>
      </c>
      <c r="V243" s="14" t="str">
        <f>+IF(VLOOKUP(B243,'[1]TERMELŐ_11.30.'!A:AS,45,FALSE)="","",VLOOKUP(B243,'[1]TERMELŐ_11.30.'!A:AS,45,FALSE))</f>
        <v/>
      </c>
      <c r="W243" s="14" t="str">
        <f>IF(VLOOKUP(B243,'[1]TERMELŐ_11.30.'!A:AJ,36,FALSE)="","",VLOOKUP(B243,'[1]TERMELŐ_11.30.'!A:AJ,36,FALSE))</f>
        <v/>
      </c>
      <c r="X243" s="10"/>
      <c r="Y243" s="13">
        <f>+VLOOKUP(B243,'[1]TERMELŐ_11.30.'!$A:$BH,53,FALSE)</f>
        <v>0</v>
      </c>
      <c r="Z243" s="13">
        <f>+VLOOKUP(B243,'[1]TERMELŐ_11.30.'!$A:$BH,54,FALSE)+VLOOKUP(B243,'[1]TERMELŐ_11.30.'!$A:$BH,55,FALSE)+VLOOKUP(B243,'[1]TERMELŐ_11.30.'!$A:$BH,56,FALSE)+VLOOKUP(B243,'[1]TERMELŐ_11.30.'!$A:$BH,57,FALSE)+VLOOKUP(B243,'[1]TERMELŐ_11.30.'!$A:$BH,58,FALSE)+VLOOKUP(B243,'[1]TERMELŐ_11.30.'!$A:$BH,59,FALSE)+VLOOKUP(B243,'[1]TERMELŐ_11.30.'!$A:$BH,60,FALSE)</f>
        <v>0</v>
      </c>
      <c r="AA243" s="14" t="str">
        <f>IF(VLOOKUP(B243,'[1]TERMELŐ_11.30.'!A:AZ,51,FALSE)="","",VLOOKUP(B243,'[1]TERMELŐ_11.30.'!A:AZ,51,FALSE))</f>
        <v/>
      </c>
      <c r="AB243" s="14" t="str">
        <f>IF(VLOOKUP(B243,'[1]TERMELŐ_11.30.'!A:AZ,52,FALSE)="","",VLOOKUP(B243,'[1]TERMELŐ_11.30.'!A:AZ,52,FALSE))</f>
        <v/>
      </c>
    </row>
    <row r="244" spans="1:28" x14ac:dyDescent="0.3">
      <c r="A244" s="10" t="str">
        <f>VLOOKUP(VLOOKUP(B244,'[1]TERMELŐ_11.30.'!A:F,6,FALSE),'[1]publikáció segéd tábla'!$A$1:$B$7,2,FALSE)</f>
        <v>MVM Émász Áramhálózati Kft. </v>
      </c>
      <c r="B244" s="10" t="s">
        <v>210</v>
      </c>
      <c r="C244" s="11">
        <f>+SUMIFS('[1]TERMELŐ_11.30.'!$H:$H,'[1]TERMELŐ_11.30.'!$A:$A,[1]publikáció!$B244,'[1]TERMELŐ_11.30.'!$L:$L,[1]publikáció!C$4)</f>
        <v>49.9</v>
      </c>
      <c r="D244" s="11">
        <f>+SUMIFS('[1]TERMELŐ_11.30.'!$H:$H,'[1]TERMELŐ_11.30.'!$A:$A,[1]publikáció!$B244,'[1]TERMELŐ_11.30.'!$L:$L,[1]publikáció!D$4)</f>
        <v>0</v>
      </c>
      <c r="E244" s="11">
        <f>+SUMIFS('[1]TERMELŐ_11.30.'!$H:$H,'[1]TERMELŐ_11.30.'!$A:$A,[1]publikáció!$B244,'[1]TERMELŐ_11.30.'!$L:$L,[1]publikáció!E$4)</f>
        <v>0</v>
      </c>
      <c r="F244" s="11">
        <f>+SUMIFS('[1]TERMELŐ_11.30.'!$H:$H,'[1]TERMELŐ_11.30.'!$A:$A,[1]publikáció!$B244,'[1]TERMELŐ_11.30.'!$L:$L,[1]publikáció!F$4)</f>
        <v>0</v>
      </c>
      <c r="G244" s="11">
        <f>+SUMIFS('[1]TERMELŐ_11.30.'!$H:$H,'[1]TERMELŐ_11.30.'!$A:$A,[1]publikáció!$B244,'[1]TERMELŐ_11.30.'!$L:$L,[1]publikáció!G$4)</f>
        <v>0</v>
      </c>
      <c r="H244" s="11">
        <f>+SUMIFS('[1]TERMELŐ_11.30.'!$H:$H,'[1]TERMELŐ_11.30.'!$A:$A,[1]publikáció!$B244,'[1]TERMELŐ_11.30.'!$L:$L,[1]publikáció!H$4)</f>
        <v>0</v>
      </c>
      <c r="I244" s="11">
        <f>+SUMIFS('[1]TERMELŐ_11.30.'!$H:$H,'[1]TERMELŐ_11.30.'!$A:$A,[1]publikáció!$B244,'[1]TERMELŐ_11.30.'!$L:$L,[1]publikáció!I$4)</f>
        <v>0</v>
      </c>
      <c r="J244" s="11">
        <f>+SUMIFS('[1]TERMELŐ_11.30.'!$H:$H,'[1]TERMELŐ_11.30.'!$A:$A,[1]publikáció!$B244,'[1]TERMELŐ_11.30.'!$L:$L,[1]publikáció!J$4)</f>
        <v>0</v>
      </c>
      <c r="K244" s="11" t="str">
        <f>+IF(VLOOKUP(B244,'[1]TERMELŐ_11.30.'!A:U,21,FALSE)="igen","Technológia módosítás",IF(VLOOKUP(B244,'[1]TERMELŐ_11.30.'!A:U,20,FALSE)&lt;&gt;"nem","Ismétlő","Új igény"))</f>
        <v>Új igény</v>
      </c>
      <c r="L244" s="12">
        <f>+_xlfn.MAXIFS('[1]TERMELŐ_11.30.'!$P:$P,'[1]TERMELŐ_11.30.'!$A:$A,[1]publikáció!$B244)</f>
        <v>49.9</v>
      </c>
      <c r="M244" s="12">
        <f>+_xlfn.MAXIFS('[1]TERMELŐ_11.30.'!$Q:$Q,'[1]TERMELŐ_11.30.'!$A:$A,[1]publikáció!$B244)</f>
        <v>0.16</v>
      </c>
      <c r="N244" s="10" t="str">
        <f>+IF(VLOOKUP(B244,'[1]TERMELŐ_11.30.'!A:G,7,FALSE)="","",VLOOKUP(B244,'[1]TERMELŐ_11.30.'!A:G,7,FALSE))</f>
        <v>Rétság</v>
      </c>
      <c r="O244" s="10">
        <f>+VLOOKUP(B244,'[1]TERMELŐ_11.30.'!A:I,9,FALSE)</f>
        <v>132</v>
      </c>
      <c r="P244" s="10" t="str">
        <f>+IF(OR(VLOOKUP(B244,'[1]TERMELŐ_11.30.'!A:D,4,FALSE)="elutasított",(VLOOKUP(B244,'[1]TERMELŐ_11.30.'!A:D,4,FALSE)="kiesett")),"igen","nem")</f>
        <v>igen</v>
      </c>
      <c r="Q244" s="10" t="str">
        <f>+_xlfn.IFNA(VLOOKUP(IF(VLOOKUP(B244,'[1]TERMELŐ_11.30.'!A:BQ,69,FALSE)="","",VLOOKUP(B244,'[1]TERMELŐ_11.30.'!A:BQ,69,FALSE)),'[1]publikáció segéd tábla'!$D$1:$E$16,2,FALSE),"")</f>
        <v>54/2024 kormány rendelet</v>
      </c>
      <c r="R244" s="10" t="str">
        <f>IF(VLOOKUP(B244,'[1]TERMELŐ_11.30.'!A:AT,46,FALSE)="","",VLOOKUP(B244,'[1]TERMELŐ_11.30.'!A:AT,46,FALSE))</f>
        <v/>
      </c>
      <c r="S244" s="10"/>
      <c r="T244" s="13">
        <f>+VLOOKUP(B244,'[1]TERMELŐ_11.30.'!$A:$AR,37,FALSE)</f>
        <v>0</v>
      </c>
      <c r="U244" s="13">
        <f>+VLOOKUP(B244,'[1]TERMELŐ_11.30.'!$A:$AR,38,FALSE)+VLOOKUP(B244,'[1]TERMELŐ_11.30.'!$A:$AR,39,FALSE)+VLOOKUP(B244,'[1]TERMELŐ_11.30.'!$A:$AR,40,FALSE)+VLOOKUP(B244,'[1]TERMELŐ_11.30.'!$A:$AR,41,FALSE)+VLOOKUP(B244,'[1]TERMELŐ_11.30.'!$A:$AR,42,FALSE)+VLOOKUP(B244,'[1]TERMELŐ_11.30.'!$A:$AR,43,FALSE)+VLOOKUP(B244,'[1]TERMELŐ_11.30.'!$A:$AR,44,FALSE)</f>
        <v>0</v>
      </c>
      <c r="V244" s="14" t="str">
        <f>+IF(VLOOKUP(B244,'[1]TERMELŐ_11.30.'!A:AS,45,FALSE)="","",VLOOKUP(B244,'[1]TERMELŐ_11.30.'!A:AS,45,FALSE))</f>
        <v/>
      </c>
      <c r="W244" s="14" t="str">
        <f>IF(VLOOKUP(B244,'[1]TERMELŐ_11.30.'!A:AJ,36,FALSE)="","",VLOOKUP(B244,'[1]TERMELŐ_11.30.'!A:AJ,36,FALSE))</f>
        <v/>
      </c>
      <c r="X244" s="10"/>
      <c r="Y244" s="13">
        <f>+VLOOKUP(B244,'[1]TERMELŐ_11.30.'!$A:$BH,53,FALSE)</f>
        <v>0</v>
      </c>
      <c r="Z244" s="13">
        <f>+VLOOKUP(B244,'[1]TERMELŐ_11.30.'!$A:$BH,54,FALSE)+VLOOKUP(B244,'[1]TERMELŐ_11.30.'!$A:$BH,55,FALSE)+VLOOKUP(B244,'[1]TERMELŐ_11.30.'!$A:$BH,56,FALSE)+VLOOKUP(B244,'[1]TERMELŐ_11.30.'!$A:$BH,57,FALSE)+VLOOKUP(B244,'[1]TERMELŐ_11.30.'!$A:$BH,58,FALSE)+VLOOKUP(B244,'[1]TERMELŐ_11.30.'!$A:$BH,59,FALSE)+VLOOKUP(B244,'[1]TERMELŐ_11.30.'!$A:$BH,60,FALSE)</f>
        <v>0</v>
      </c>
      <c r="AA244" s="14" t="str">
        <f>IF(VLOOKUP(B244,'[1]TERMELŐ_11.30.'!A:AZ,51,FALSE)="","",VLOOKUP(B244,'[1]TERMELŐ_11.30.'!A:AZ,51,FALSE))</f>
        <v/>
      </c>
      <c r="AB244" s="14" t="str">
        <f>IF(VLOOKUP(B244,'[1]TERMELŐ_11.30.'!A:AZ,52,FALSE)="","",VLOOKUP(B244,'[1]TERMELŐ_11.30.'!A:AZ,52,FALSE))</f>
        <v/>
      </c>
    </row>
    <row r="245" spans="1:28" x14ac:dyDescent="0.3">
      <c r="A245" s="10" t="str">
        <f>VLOOKUP(VLOOKUP(B245,'[1]TERMELŐ_11.30.'!A:F,6,FALSE),'[1]publikáció segéd tábla'!$A$1:$B$7,2,FALSE)</f>
        <v>MVM Émász Áramhálózati Kft. </v>
      </c>
      <c r="B245" s="10" t="s">
        <v>211</v>
      </c>
      <c r="C245" s="11">
        <f>+SUMIFS('[1]TERMELŐ_11.30.'!$H:$H,'[1]TERMELŐ_11.30.'!$A:$A,[1]publikáció!$B245,'[1]TERMELŐ_11.30.'!$L:$L,[1]publikáció!C$4)</f>
        <v>0</v>
      </c>
      <c r="D245" s="11">
        <f>+SUMIFS('[1]TERMELŐ_11.30.'!$H:$H,'[1]TERMELŐ_11.30.'!$A:$A,[1]publikáció!$B245,'[1]TERMELŐ_11.30.'!$L:$L,[1]publikáció!D$4)</f>
        <v>0</v>
      </c>
      <c r="E245" s="11">
        <f>+SUMIFS('[1]TERMELŐ_11.30.'!$H:$H,'[1]TERMELŐ_11.30.'!$A:$A,[1]publikáció!$B245,'[1]TERMELŐ_11.30.'!$L:$L,[1]publikáció!E$4)</f>
        <v>1</v>
      </c>
      <c r="F245" s="11">
        <f>+SUMIFS('[1]TERMELŐ_11.30.'!$H:$H,'[1]TERMELŐ_11.30.'!$A:$A,[1]publikáció!$B245,'[1]TERMELŐ_11.30.'!$L:$L,[1]publikáció!F$4)</f>
        <v>0</v>
      </c>
      <c r="G245" s="11">
        <f>+SUMIFS('[1]TERMELŐ_11.30.'!$H:$H,'[1]TERMELŐ_11.30.'!$A:$A,[1]publikáció!$B245,'[1]TERMELŐ_11.30.'!$L:$L,[1]publikáció!G$4)</f>
        <v>0</v>
      </c>
      <c r="H245" s="11">
        <f>+SUMIFS('[1]TERMELŐ_11.30.'!$H:$H,'[1]TERMELŐ_11.30.'!$A:$A,[1]publikáció!$B245,'[1]TERMELŐ_11.30.'!$L:$L,[1]publikáció!H$4)</f>
        <v>0</v>
      </c>
      <c r="I245" s="11">
        <f>+SUMIFS('[1]TERMELŐ_11.30.'!$H:$H,'[1]TERMELŐ_11.30.'!$A:$A,[1]publikáció!$B245,'[1]TERMELŐ_11.30.'!$L:$L,[1]publikáció!I$4)</f>
        <v>0</v>
      </c>
      <c r="J245" s="11">
        <f>+SUMIFS('[1]TERMELŐ_11.30.'!$H:$H,'[1]TERMELŐ_11.30.'!$A:$A,[1]publikáció!$B245,'[1]TERMELŐ_11.30.'!$L:$L,[1]publikáció!J$4)</f>
        <v>0</v>
      </c>
      <c r="K245" s="11" t="str">
        <f>+IF(VLOOKUP(B245,'[1]TERMELŐ_11.30.'!A:U,21,FALSE)="igen","Technológia módosítás",IF(VLOOKUP(B245,'[1]TERMELŐ_11.30.'!A:U,20,FALSE)&lt;&gt;"nem","Ismétlő","Új igény"))</f>
        <v>Új igény</v>
      </c>
      <c r="L245" s="12">
        <f>+_xlfn.MAXIFS('[1]TERMELŐ_11.30.'!$P:$P,'[1]TERMELŐ_11.30.'!$A:$A,[1]publikáció!$B245)</f>
        <v>1</v>
      </c>
      <c r="M245" s="12">
        <f>+_xlfn.MAXIFS('[1]TERMELŐ_11.30.'!$Q:$Q,'[1]TERMELŐ_11.30.'!$A:$A,[1]publikáció!$B245)</f>
        <v>1</v>
      </c>
      <c r="N245" s="10" t="str">
        <f>+IF(VLOOKUP(B245,'[1]TERMELŐ_11.30.'!A:G,7,FALSE)="","",VLOOKUP(B245,'[1]TERMELŐ_11.30.'!A:G,7,FALSE))</f>
        <v>Kazincbarcika</v>
      </c>
      <c r="O245" s="10">
        <f>+VLOOKUP(B245,'[1]TERMELŐ_11.30.'!A:I,9,FALSE)</f>
        <v>22</v>
      </c>
      <c r="P245" s="10" t="str">
        <f>+IF(OR(VLOOKUP(B245,'[1]TERMELŐ_11.30.'!A:D,4,FALSE)="elutasított",(VLOOKUP(B245,'[1]TERMELŐ_11.30.'!A:D,4,FALSE)="kiesett")),"igen","nem")</f>
        <v>igen</v>
      </c>
      <c r="Q245" s="10" t="str">
        <f>+_xlfn.IFNA(VLOOKUP(IF(VLOOKUP(B245,'[1]TERMELŐ_11.30.'!A:BQ,69,FALSE)="","",VLOOKUP(B245,'[1]TERMELŐ_11.30.'!A:BQ,69,FALSE)),'[1]publikáció segéd tábla'!$D$1:$E$16,2,FALSE),"")</f>
        <v>54/2024 kormány rendelet</v>
      </c>
      <c r="R245" s="10" t="str">
        <f>IF(VLOOKUP(B245,'[1]TERMELŐ_11.30.'!A:AT,46,FALSE)="","",VLOOKUP(B245,'[1]TERMELŐ_11.30.'!A:AT,46,FALSE))</f>
        <v/>
      </c>
      <c r="S245" s="10"/>
      <c r="T245" s="13">
        <f>+VLOOKUP(B245,'[1]TERMELŐ_11.30.'!$A:$AR,37,FALSE)</f>
        <v>0</v>
      </c>
      <c r="U245" s="13">
        <f>+VLOOKUP(B245,'[1]TERMELŐ_11.30.'!$A:$AR,38,FALSE)+VLOOKUP(B245,'[1]TERMELŐ_11.30.'!$A:$AR,39,FALSE)+VLOOKUP(B245,'[1]TERMELŐ_11.30.'!$A:$AR,40,FALSE)+VLOOKUP(B245,'[1]TERMELŐ_11.30.'!$A:$AR,41,FALSE)+VLOOKUP(B245,'[1]TERMELŐ_11.30.'!$A:$AR,42,FALSE)+VLOOKUP(B245,'[1]TERMELŐ_11.30.'!$A:$AR,43,FALSE)+VLOOKUP(B245,'[1]TERMELŐ_11.30.'!$A:$AR,44,FALSE)</f>
        <v>0</v>
      </c>
      <c r="V245" s="14" t="str">
        <f>+IF(VLOOKUP(B245,'[1]TERMELŐ_11.30.'!A:AS,45,FALSE)="","",VLOOKUP(B245,'[1]TERMELŐ_11.30.'!A:AS,45,FALSE))</f>
        <v/>
      </c>
      <c r="W245" s="14" t="str">
        <f>IF(VLOOKUP(B245,'[1]TERMELŐ_11.30.'!A:AJ,36,FALSE)="","",VLOOKUP(B245,'[1]TERMELŐ_11.30.'!A:AJ,36,FALSE))</f>
        <v/>
      </c>
      <c r="X245" s="10"/>
      <c r="Y245" s="13">
        <f>+VLOOKUP(B245,'[1]TERMELŐ_11.30.'!$A:$BH,53,FALSE)</f>
        <v>0</v>
      </c>
      <c r="Z245" s="13">
        <f>+VLOOKUP(B245,'[1]TERMELŐ_11.30.'!$A:$BH,54,FALSE)+VLOOKUP(B245,'[1]TERMELŐ_11.30.'!$A:$BH,55,FALSE)+VLOOKUP(B245,'[1]TERMELŐ_11.30.'!$A:$BH,56,FALSE)+VLOOKUP(B245,'[1]TERMELŐ_11.30.'!$A:$BH,57,FALSE)+VLOOKUP(B245,'[1]TERMELŐ_11.30.'!$A:$BH,58,FALSE)+VLOOKUP(B245,'[1]TERMELŐ_11.30.'!$A:$BH,59,FALSE)+VLOOKUP(B245,'[1]TERMELŐ_11.30.'!$A:$BH,60,FALSE)</f>
        <v>0</v>
      </c>
      <c r="AA245" s="14" t="str">
        <f>IF(VLOOKUP(B245,'[1]TERMELŐ_11.30.'!A:AZ,51,FALSE)="","",VLOOKUP(B245,'[1]TERMELŐ_11.30.'!A:AZ,51,FALSE))</f>
        <v/>
      </c>
      <c r="AB245" s="14" t="str">
        <f>IF(VLOOKUP(B245,'[1]TERMELŐ_11.30.'!A:AZ,52,FALSE)="","",VLOOKUP(B245,'[1]TERMELŐ_11.30.'!A:AZ,52,FALSE))</f>
        <v/>
      </c>
    </row>
    <row r="246" spans="1:28" x14ac:dyDescent="0.3">
      <c r="A246" s="10" t="str">
        <f>VLOOKUP(VLOOKUP(B246,'[1]TERMELŐ_11.30.'!A:F,6,FALSE),'[1]publikáció segéd tábla'!$A$1:$B$7,2,FALSE)</f>
        <v>MVM Émász Áramhálózati Kft. </v>
      </c>
      <c r="B246" s="10" t="s">
        <v>212</v>
      </c>
      <c r="C246" s="11">
        <f>+SUMIFS('[1]TERMELŐ_11.30.'!$H:$H,'[1]TERMELŐ_11.30.'!$A:$A,[1]publikáció!$B246,'[1]TERMELŐ_11.30.'!$L:$L,[1]publikáció!C$4)</f>
        <v>0</v>
      </c>
      <c r="D246" s="11">
        <f>+SUMIFS('[1]TERMELŐ_11.30.'!$H:$H,'[1]TERMELŐ_11.30.'!$A:$A,[1]publikáció!$B246,'[1]TERMELŐ_11.30.'!$L:$L,[1]publikáció!D$4)</f>
        <v>0</v>
      </c>
      <c r="E246" s="11">
        <f>+SUMIFS('[1]TERMELŐ_11.30.'!$H:$H,'[1]TERMELŐ_11.30.'!$A:$A,[1]publikáció!$B246,'[1]TERMELŐ_11.30.'!$L:$L,[1]publikáció!E$4)</f>
        <v>1</v>
      </c>
      <c r="F246" s="11">
        <f>+SUMIFS('[1]TERMELŐ_11.30.'!$H:$H,'[1]TERMELŐ_11.30.'!$A:$A,[1]publikáció!$B246,'[1]TERMELŐ_11.30.'!$L:$L,[1]publikáció!F$4)</f>
        <v>0</v>
      </c>
      <c r="G246" s="11">
        <f>+SUMIFS('[1]TERMELŐ_11.30.'!$H:$H,'[1]TERMELŐ_11.30.'!$A:$A,[1]publikáció!$B246,'[1]TERMELŐ_11.30.'!$L:$L,[1]publikáció!G$4)</f>
        <v>0</v>
      </c>
      <c r="H246" s="11">
        <f>+SUMIFS('[1]TERMELŐ_11.30.'!$H:$H,'[1]TERMELŐ_11.30.'!$A:$A,[1]publikáció!$B246,'[1]TERMELŐ_11.30.'!$L:$L,[1]publikáció!H$4)</f>
        <v>0</v>
      </c>
      <c r="I246" s="11">
        <f>+SUMIFS('[1]TERMELŐ_11.30.'!$H:$H,'[1]TERMELŐ_11.30.'!$A:$A,[1]publikáció!$B246,'[1]TERMELŐ_11.30.'!$L:$L,[1]publikáció!I$4)</f>
        <v>0</v>
      </c>
      <c r="J246" s="11">
        <f>+SUMIFS('[1]TERMELŐ_11.30.'!$H:$H,'[1]TERMELŐ_11.30.'!$A:$A,[1]publikáció!$B246,'[1]TERMELŐ_11.30.'!$L:$L,[1]publikáció!J$4)</f>
        <v>0</v>
      </c>
      <c r="K246" s="11" t="str">
        <f>+IF(VLOOKUP(B246,'[1]TERMELŐ_11.30.'!A:U,21,FALSE)="igen","Technológia módosítás",IF(VLOOKUP(B246,'[1]TERMELŐ_11.30.'!A:U,20,FALSE)&lt;&gt;"nem","Ismétlő","Új igény"))</f>
        <v>Új igény</v>
      </c>
      <c r="L246" s="12">
        <f>+_xlfn.MAXIFS('[1]TERMELŐ_11.30.'!$P:$P,'[1]TERMELŐ_11.30.'!$A:$A,[1]publikáció!$B246)</f>
        <v>1</v>
      </c>
      <c r="M246" s="12">
        <f>+_xlfn.MAXIFS('[1]TERMELŐ_11.30.'!$Q:$Q,'[1]TERMELŐ_11.30.'!$A:$A,[1]publikáció!$B246)</f>
        <v>1</v>
      </c>
      <c r="N246" s="10" t="str">
        <f>+IF(VLOOKUP(B246,'[1]TERMELŐ_11.30.'!A:G,7,FALSE)="","",VLOOKUP(B246,'[1]TERMELŐ_11.30.'!A:G,7,FALSE))</f>
        <v>Kazincbarcika</v>
      </c>
      <c r="O246" s="10">
        <f>+VLOOKUP(B246,'[1]TERMELŐ_11.30.'!A:I,9,FALSE)</f>
        <v>22</v>
      </c>
      <c r="P246" s="10" t="str">
        <f>+IF(OR(VLOOKUP(B246,'[1]TERMELŐ_11.30.'!A:D,4,FALSE)="elutasított",(VLOOKUP(B246,'[1]TERMELŐ_11.30.'!A:D,4,FALSE)="kiesett")),"igen","nem")</f>
        <v>igen</v>
      </c>
      <c r="Q246" s="10" t="str">
        <f>+_xlfn.IFNA(VLOOKUP(IF(VLOOKUP(B246,'[1]TERMELŐ_11.30.'!A:BQ,69,FALSE)="","",VLOOKUP(B246,'[1]TERMELŐ_11.30.'!A:BQ,69,FALSE)),'[1]publikáció segéd tábla'!$D$1:$E$16,2,FALSE),"")</f>
        <v>54/2024 kormány rendelet</v>
      </c>
      <c r="R246" s="10" t="str">
        <f>IF(VLOOKUP(B246,'[1]TERMELŐ_11.30.'!A:AT,46,FALSE)="","",VLOOKUP(B246,'[1]TERMELŐ_11.30.'!A:AT,46,FALSE))</f>
        <v/>
      </c>
      <c r="S246" s="10"/>
      <c r="T246" s="13">
        <f>+VLOOKUP(B246,'[1]TERMELŐ_11.30.'!$A:$AR,37,FALSE)</f>
        <v>0</v>
      </c>
      <c r="U246" s="13">
        <f>+VLOOKUP(B246,'[1]TERMELŐ_11.30.'!$A:$AR,38,FALSE)+VLOOKUP(B246,'[1]TERMELŐ_11.30.'!$A:$AR,39,FALSE)+VLOOKUP(B246,'[1]TERMELŐ_11.30.'!$A:$AR,40,FALSE)+VLOOKUP(B246,'[1]TERMELŐ_11.30.'!$A:$AR,41,FALSE)+VLOOKUP(B246,'[1]TERMELŐ_11.30.'!$A:$AR,42,FALSE)+VLOOKUP(B246,'[1]TERMELŐ_11.30.'!$A:$AR,43,FALSE)+VLOOKUP(B246,'[1]TERMELŐ_11.30.'!$A:$AR,44,FALSE)</f>
        <v>0</v>
      </c>
      <c r="V246" s="14" t="str">
        <f>+IF(VLOOKUP(B246,'[1]TERMELŐ_11.30.'!A:AS,45,FALSE)="","",VLOOKUP(B246,'[1]TERMELŐ_11.30.'!A:AS,45,FALSE))</f>
        <v/>
      </c>
      <c r="W246" s="14" t="str">
        <f>IF(VLOOKUP(B246,'[1]TERMELŐ_11.30.'!A:AJ,36,FALSE)="","",VLOOKUP(B246,'[1]TERMELŐ_11.30.'!A:AJ,36,FALSE))</f>
        <v/>
      </c>
      <c r="X246" s="10"/>
      <c r="Y246" s="13">
        <f>+VLOOKUP(B246,'[1]TERMELŐ_11.30.'!$A:$BH,53,FALSE)</f>
        <v>0</v>
      </c>
      <c r="Z246" s="13">
        <f>+VLOOKUP(B246,'[1]TERMELŐ_11.30.'!$A:$BH,54,FALSE)+VLOOKUP(B246,'[1]TERMELŐ_11.30.'!$A:$BH,55,FALSE)+VLOOKUP(B246,'[1]TERMELŐ_11.30.'!$A:$BH,56,FALSE)+VLOOKUP(B246,'[1]TERMELŐ_11.30.'!$A:$BH,57,FALSE)+VLOOKUP(B246,'[1]TERMELŐ_11.30.'!$A:$BH,58,FALSE)+VLOOKUP(B246,'[1]TERMELŐ_11.30.'!$A:$BH,59,FALSE)+VLOOKUP(B246,'[1]TERMELŐ_11.30.'!$A:$BH,60,FALSE)</f>
        <v>0</v>
      </c>
      <c r="AA246" s="14" t="str">
        <f>IF(VLOOKUP(B246,'[1]TERMELŐ_11.30.'!A:AZ,51,FALSE)="","",VLOOKUP(B246,'[1]TERMELŐ_11.30.'!A:AZ,51,FALSE))</f>
        <v/>
      </c>
      <c r="AB246" s="14" t="str">
        <f>IF(VLOOKUP(B246,'[1]TERMELŐ_11.30.'!A:AZ,52,FALSE)="","",VLOOKUP(B246,'[1]TERMELŐ_11.30.'!A:AZ,52,FALSE))</f>
        <v/>
      </c>
    </row>
    <row r="247" spans="1:28" x14ac:dyDescent="0.3">
      <c r="A247" s="10" t="str">
        <f>VLOOKUP(VLOOKUP(B247,'[1]TERMELŐ_11.30.'!A:F,6,FALSE),'[1]publikáció segéd tábla'!$A$1:$B$7,2,FALSE)</f>
        <v>MVM Émász Áramhálózati Kft. </v>
      </c>
      <c r="B247" s="10" t="s">
        <v>213</v>
      </c>
      <c r="C247" s="11">
        <f>+SUMIFS('[1]TERMELŐ_11.30.'!$H:$H,'[1]TERMELŐ_11.30.'!$A:$A,[1]publikáció!$B247,'[1]TERMELŐ_11.30.'!$L:$L,[1]publikáció!C$4)</f>
        <v>4.75</v>
      </c>
      <c r="D247" s="11">
        <f>+SUMIFS('[1]TERMELŐ_11.30.'!$H:$H,'[1]TERMELŐ_11.30.'!$A:$A,[1]publikáció!$B247,'[1]TERMELŐ_11.30.'!$L:$L,[1]publikáció!D$4)</f>
        <v>0</v>
      </c>
      <c r="E247" s="11">
        <f>+SUMIFS('[1]TERMELŐ_11.30.'!$H:$H,'[1]TERMELŐ_11.30.'!$A:$A,[1]publikáció!$B247,'[1]TERMELŐ_11.30.'!$L:$L,[1]publikáció!E$4)</f>
        <v>4</v>
      </c>
      <c r="F247" s="11">
        <f>+SUMIFS('[1]TERMELŐ_11.30.'!$H:$H,'[1]TERMELŐ_11.30.'!$A:$A,[1]publikáció!$B247,'[1]TERMELŐ_11.30.'!$L:$L,[1]publikáció!F$4)</f>
        <v>0</v>
      </c>
      <c r="G247" s="11">
        <f>+SUMIFS('[1]TERMELŐ_11.30.'!$H:$H,'[1]TERMELŐ_11.30.'!$A:$A,[1]publikáció!$B247,'[1]TERMELŐ_11.30.'!$L:$L,[1]publikáció!G$4)</f>
        <v>0</v>
      </c>
      <c r="H247" s="11">
        <f>+SUMIFS('[1]TERMELŐ_11.30.'!$H:$H,'[1]TERMELŐ_11.30.'!$A:$A,[1]publikáció!$B247,'[1]TERMELŐ_11.30.'!$L:$L,[1]publikáció!H$4)</f>
        <v>0</v>
      </c>
      <c r="I247" s="11">
        <f>+SUMIFS('[1]TERMELŐ_11.30.'!$H:$H,'[1]TERMELŐ_11.30.'!$A:$A,[1]publikáció!$B247,'[1]TERMELŐ_11.30.'!$L:$L,[1]publikáció!I$4)</f>
        <v>0</v>
      </c>
      <c r="J247" s="11">
        <f>+SUMIFS('[1]TERMELŐ_11.30.'!$H:$H,'[1]TERMELŐ_11.30.'!$A:$A,[1]publikáció!$B247,'[1]TERMELŐ_11.30.'!$L:$L,[1]publikáció!J$4)</f>
        <v>0</v>
      </c>
      <c r="K247" s="11" t="str">
        <f>+IF(VLOOKUP(B247,'[1]TERMELŐ_11.30.'!A:U,21,FALSE)="igen","Technológia módosítás",IF(VLOOKUP(B247,'[1]TERMELŐ_11.30.'!A:U,20,FALSE)&lt;&gt;"nem","Ismétlő","Új igény"))</f>
        <v>Új igény</v>
      </c>
      <c r="L247" s="12">
        <f>+_xlfn.MAXIFS('[1]TERMELŐ_11.30.'!$P:$P,'[1]TERMELŐ_11.30.'!$A:$A,[1]publikáció!$B247)</f>
        <v>4.75</v>
      </c>
      <c r="M247" s="12">
        <f>+_xlfn.MAXIFS('[1]TERMELŐ_11.30.'!$Q:$Q,'[1]TERMELŐ_11.30.'!$A:$A,[1]publikáció!$B247)</f>
        <v>2</v>
      </c>
      <c r="N247" s="10" t="str">
        <f>+IF(VLOOKUP(B247,'[1]TERMELŐ_11.30.'!A:G,7,FALSE)="","",VLOOKUP(B247,'[1]TERMELŐ_11.30.'!A:G,7,FALSE))</f>
        <v>Nagykáta</v>
      </c>
      <c r="O247" s="10">
        <f>+VLOOKUP(B247,'[1]TERMELŐ_11.30.'!A:I,9,FALSE)</f>
        <v>22</v>
      </c>
      <c r="P247" s="10" t="str">
        <f>+IF(OR(VLOOKUP(B247,'[1]TERMELŐ_11.30.'!A:D,4,FALSE)="elutasított",(VLOOKUP(B247,'[1]TERMELŐ_11.30.'!A:D,4,FALSE)="kiesett")),"igen","nem")</f>
        <v>igen</v>
      </c>
      <c r="Q247" s="10" t="str">
        <f>+_xlfn.IFNA(VLOOKUP(IF(VLOOKUP(B247,'[1]TERMELŐ_11.30.'!A:BQ,69,FALSE)="","",VLOOKUP(B247,'[1]TERMELŐ_11.30.'!A:BQ,69,FALSE)),'[1]publikáció segéd tábla'!$D$1:$E$16,2,FALSE),"")</f>
        <v>54/2024 kormány rendelet</v>
      </c>
      <c r="R247" s="10" t="str">
        <f>IF(VLOOKUP(B247,'[1]TERMELŐ_11.30.'!A:AT,46,FALSE)="","",VLOOKUP(B247,'[1]TERMELŐ_11.30.'!A:AT,46,FALSE))</f>
        <v/>
      </c>
      <c r="S247" s="10"/>
      <c r="T247" s="13">
        <f>+VLOOKUP(B247,'[1]TERMELŐ_11.30.'!$A:$AR,37,FALSE)</f>
        <v>0</v>
      </c>
      <c r="U247" s="13">
        <f>+VLOOKUP(B247,'[1]TERMELŐ_11.30.'!$A:$AR,38,FALSE)+VLOOKUP(B247,'[1]TERMELŐ_11.30.'!$A:$AR,39,FALSE)+VLOOKUP(B247,'[1]TERMELŐ_11.30.'!$A:$AR,40,FALSE)+VLOOKUP(B247,'[1]TERMELŐ_11.30.'!$A:$AR,41,FALSE)+VLOOKUP(B247,'[1]TERMELŐ_11.30.'!$A:$AR,42,FALSE)+VLOOKUP(B247,'[1]TERMELŐ_11.30.'!$A:$AR,43,FALSE)+VLOOKUP(B247,'[1]TERMELŐ_11.30.'!$A:$AR,44,FALSE)</f>
        <v>0</v>
      </c>
      <c r="V247" s="14" t="str">
        <f>+IF(VLOOKUP(B247,'[1]TERMELŐ_11.30.'!A:AS,45,FALSE)="","",VLOOKUP(B247,'[1]TERMELŐ_11.30.'!A:AS,45,FALSE))</f>
        <v/>
      </c>
      <c r="W247" s="14" t="str">
        <f>IF(VLOOKUP(B247,'[1]TERMELŐ_11.30.'!A:AJ,36,FALSE)="","",VLOOKUP(B247,'[1]TERMELŐ_11.30.'!A:AJ,36,FALSE))</f>
        <v/>
      </c>
      <c r="X247" s="10"/>
      <c r="Y247" s="13">
        <f>+VLOOKUP(B247,'[1]TERMELŐ_11.30.'!$A:$BH,53,FALSE)</f>
        <v>0</v>
      </c>
      <c r="Z247" s="13">
        <f>+VLOOKUP(B247,'[1]TERMELŐ_11.30.'!$A:$BH,54,FALSE)+VLOOKUP(B247,'[1]TERMELŐ_11.30.'!$A:$BH,55,FALSE)+VLOOKUP(B247,'[1]TERMELŐ_11.30.'!$A:$BH,56,FALSE)+VLOOKUP(B247,'[1]TERMELŐ_11.30.'!$A:$BH,57,FALSE)+VLOOKUP(B247,'[1]TERMELŐ_11.30.'!$A:$BH,58,FALSE)+VLOOKUP(B247,'[1]TERMELŐ_11.30.'!$A:$BH,59,FALSE)+VLOOKUP(B247,'[1]TERMELŐ_11.30.'!$A:$BH,60,FALSE)</f>
        <v>0</v>
      </c>
      <c r="AA247" s="14" t="str">
        <f>IF(VLOOKUP(B247,'[1]TERMELŐ_11.30.'!A:AZ,51,FALSE)="","",VLOOKUP(B247,'[1]TERMELŐ_11.30.'!A:AZ,51,FALSE))</f>
        <v/>
      </c>
      <c r="AB247" s="14" t="str">
        <f>IF(VLOOKUP(B247,'[1]TERMELŐ_11.30.'!A:AZ,52,FALSE)="","",VLOOKUP(B247,'[1]TERMELŐ_11.30.'!A:AZ,52,FALSE))</f>
        <v/>
      </c>
    </row>
    <row r="248" spans="1:28" x14ac:dyDescent="0.3">
      <c r="A248" s="10" t="str">
        <f>VLOOKUP(VLOOKUP(B248,'[1]TERMELŐ_11.30.'!A:F,6,FALSE),'[1]publikáció segéd tábla'!$A$1:$B$7,2,FALSE)</f>
        <v>MVM Émász Áramhálózati Kft. </v>
      </c>
      <c r="B248" s="10" t="s">
        <v>214</v>
      </c>
      <c r="C248" s="11">
        <f>+SUMIFS('[1]TERMELŐ_11.30.'!$H:$H,'[1]TERMELŐ_11.30.'!$A:$A,[1]publikáció!$B248,'[1]TERMELŐ_11.30.'!$L:$L,[1]publikáció!C$4)</f>
        <v>12</v>
      </c>
      <c r="D248" s="11">
        <f>+SUMIFS('[1]TERMELŐ_11.30.'!$H:$H,'[1]TERMELŐ_11.30.'!$A:$A,[1]publikáció!$B248,'[1]TERMELŐ_11.30.'!$L:$L,[1]publikáció!D$4)</f>
        <v>0</v>
      </c>
      <c r="E248" s="11">
        <f>+SUMIFS('[1]TERMELŐ_11.30.'!$H:$H,'[1]TERMELŐ_11.30.'!$A:$A,[1]publikáció!$B248,'[1]TERMELŐ_11.30.'!$L:$L,[1]publikáció!E$4)</f>
        <v>4</v>
      </c>
      <c r="F248" s="11">
        <f>+SUMIFS('[1]TERMELŐ_11.30.'!$H:$H,'[1]TERMELŐ_11.30.'!$A:$A,[1]publikáció!$B248,'[1]TERMELŐ_11.30.'!$L:$L,[1]publikáció!F$4)</f>
        <v>0</v>
      </c>
      <c r="G248" s="11">
        <f>+SUMIFS('[1]TERMELŐ_11.30.'!$H:$H,'[1]TERMELŐ_11.30.'!$A:$A,[1]publikáció!$B248,'[1]TERMELŐ_11.30.'!$L:$L,[1]publikáció!G$4)</f>
        <v>0</v>
      </c>
      <c r="H248" s="11">
        <f>+SUMIFS('[1]TERMELŐ_11.30.'!$H:$H,'[1]TERMELŐ_11.30.'!$A:$A,[1]publikáció!$B248,'[1]TERMELŐ_11.30.'!$L:$L,[1]publikáció!H$4)</f>
        <v>0</v>
      </c>
      <c r="I248" s="11">
        <f>+SUMIFS('[1]TERMELŐ_11.30.'!$H:$H,'[1]TERMELŐ_11.30.'!$A:$A,[1]publikáció!$B248,'[1]TERMELŐ_11.30.'!$L:$L,[1]publikáció!I$4)</f>
        <v>0</v>
      </c>
      <c r="J248" s="11">
        <f>+SUMIFS('[1]TERMELŐ_11.30.'!$H:$H,'[1]TERMELŐ_11.30.'!$A:$A,[1]publikáció!$B248,'[1]TERMELŐ_11.30.'!$L:$L,[1]publikáció!J$4)</f>
        <v>0</v>
      </c>
      <c r="K248" s="11" t="str">
        <f>+IF(VLOOKUP(B248,'[1]TERMELŐ_11.30.'!A:U,21,FALSE)="igen","Technológia módosítás",IF(VLOOKUP(B248,'[1]TERMELŐ_11.30.'!A:U,20,FALSE)&lt;&gt;"nem","Ismétlő","Új igény"))</f>
        <v>Új igény</v>
      </c>
      <c r="L248" s="12">
        <f>+_xlfn.MAXIFS('[1]TERMELŐ_11.30.'!$P:$P,'[1]TERMELŐ_11.30.'!$A:$A,[1]publikáció!$B248)</f>
        <v>12</v>
      </c>
      <c r="M248" s="12">
        <f>+_xlfn.MAXIFS('[1]TERMELŐ_11.30.'!$Q:$Q,'[1]TERMELŐ_11.30.'!$A:$A,[1]publikáció!$B248)</f>
        <v>4.0999999999999996</v>
      </c>
      <c r="N248" s="10" t="str">
        <f>+IF(VLOOKUP(B248,'[1]TERMELŐ_11.30.'!A:G,7,FALSE)="","",VLOOKUP(B248,'[1]TERMELŐ_11.30.'!A:G,7,FALSE))</f>
        <v>Hejőbába</v>
      </c>
      <c r="O248" s="10">
        <f>+VLOOKUP(B248,'[1]TERMELŐ_11.30.'!A:I,9,FALSE)</f>
        <v>132</v>
      </c>
      <c r="P248" s="10" t="str">
        <f>+IF(OR(VLOOKUP(B248,'[1]TERMELŐ_11.30.'!A:D,4,FALSE)="elutasított",(VLOOKUP(B248,'[1]TERMELŐ_11.30.'!A:D,4,FALSE)="kiesett")),"igen","nem")</f>
        <v>igen</v>
      </c>
      <c r="Q248" s="10" t="str">
        <f>+_xlfn.IFNA(VLOOKUP(IF(VLOOKUP(B248,'[1]TERMELŐ_11.30.'!A:BQ,69,FALSE)="","",VLOOKUP(B248,'[1]TERMELŐ_11.30.'!A:BQ,69,FALSE)),'[1]publikáció segéd tábla'!$D$1:$E$16,2,FALSE),"")</f>
        <v>54/2024 kormány rendelet</v>
      </c>
      <c r="R248" s="10" t="str">
        <f>IF(VLOOKUP(B248,'[1]TERMELŐ_11.30.'!A:AT,46,FALSE)="","",VLOOKUP(B248,'[1]TERMELŐ_11.30.'!A:AT,46,FALSE))</f>
        <v/>
      </c>
      <c r="S248" s="10"/>
      <c r="T248" s="13">
        <f>+VLOOKUP(B248,'[1]TERMELŐ_11.30.'!$A:$AR,37,FALSE)</f>
        <v>0</v>
      </c>
      <c r="U248" s="13">
        <f>+VLOOKUP(B248,'[1]TERMELŐ_11.30.'!$A:$AR,38,FALSE)+VLOOKUP(B248,'[1]TERMELŐ_11.30.'!$A:$AR,39,FALSE)+VLOOKUP(B248,'[1]TERMELŐ_11.30.'!$A:$AR,40,FALSE)+VLOOKUP(B248,'[1]TERMELŐ_11.30.'!$A:$AR,41,FALSE)+VLOOKUP(B248,'[1]TERMELŐ_11.30.'!$A:$AR,42,FALSE)+VLOOKUP(B248,'[1]TERMELŐ_11.30.'!$A:$AR,43,FALSE)+VLOOKUP(B248,'[1]TERMELŐ_11.30.'!$A:$AR,44,FALSE)</f>
        <v>0</v>
      </c>
      <c r="V248" s="14" t="str">
        <f>+IF(VLOOKUP(B248,'[1]TERMELŐ_11.30.'!A:AS,45,FALSE)="","",VLOOKUP(B248,'[1]TERMELŐ_11.30.'!A:AS,45,FALSE))</f>
        <v/>
      </c>
      <c r="W248" s="14" t="str">
        <f>IF(VLOOKUP(B248,'[1]TERMELŐ_11.30.'!A:AJ,36,FALSE)="","",VLOOKUP(B248,'[1]TERMELŐ_11.30.'!A:AJ,36,FALSE))</f>
        <v/>
      </c>
      <c r="X248" s="10"/>
      <c r="Y248" s="13">
        <f>+VLOOKUP(B248,'[1]TERMELŐ_11.30.'!$A:$BH,53,FALSE)</f>
        <v>0</v>
      </c>
      <c r="Z248" s="13">
        <f>+VLOOKUP(B248,'[1]TERMELŐ_11.30.'!$A:$BH,54,FALSE)+VLOOKUP(B248,'[1]TERMELŐ_11.30.'!$A:$BH,55,FALSE)+VLOOKUP(B248,'[1]TERMELŐ_11.30.'!$A:$BH,56,FALSE)+VLOOKUP(B248,'[1]TERMELŐ_11.30.'!$A:$BH,57,FALSE)+VLOOKUP(B248,'[1]TERMELŐ_11.30.'!$A:$BH,58,FALSE)+VLOOKUP(B248,'[1]TERMELŐ_11.30.'!$A:$BH,59,FALSE)+VLOOKUP(B248,'[1]TERMELŐ_11.30.'!$A:$BH,60,FALSE)</f>
        <v>0</v>
      </c>
      <c r="AA248" s="14" t="str">
        <f>IF(VLOOKUP(B248,'[1]TERMELŐ_11.30.'!A:AZ,51,FALSE)="","",VLOOKUP(B248,'[1]TERMELŐ_11.30.'!A:AZ,51,FALSE))</f>
        <v/>
      </c>
      <c r="AB248" s="14" t="str">
        <f>IF(VLOOKUP(B248,'[1]TERMELŐ_11.30.'!A:AZ,52,FALSE)="","",VLOOKUP(B248,'[1]TERMELŐ_11.30.'!A:AZ,52,FALSE))</f>
        <v/>
      </c>
    </row>
    <row r="249" spans="1:28" x14ac:dyDescent="0.3">
      <c r="A249" s="10" t="str">
        <f>VLOOKUP(VLOOKUP(B249,'[1]TERMELŐ_11.30.'!A:F,6,FALSE),'[1]publikáció segéd tábla'!$A$1:$B$7,2,FALSE)</f>
        <v>MVM Émász Áramhálózati Kft. </v>
      </c>
      <c r="B249" s="10" t="s">
        <v>215</v>
      </c>
      <c r="C249" s="11">
        <f>+SUMIFS('[1]TERMELŐ_11.30.'!$H:$H,'[1]TERMELŐ_11.30.'!$A:$A,[1]publikáció!$B249,'[1]TERMELŐ_11.30.'!$L:$L,[1]publikáció!C$4)</f>
        <v>11</v>
      </c>
      <c r="D249" s="11">
        <f>+SUMIFS('[1]TERMELŐ_11.30.'!$H:$H,'[1]TERMELŐ_11.30.'!$A:$A,[1]publikáció!$B249,'[1]TERMELŐ_11.30.'!$L:$L,[1]publikáció!D$4)</f>
        <v>0</v>
      </c>
      <c r="E249" s="11">
        <f>+SUMIFS('[1]TERMELŐ_11.30.'!$H:$H,'[1]TERMELŐ_11.30.'!$A:$A,[1]publikáció!$B249,'[1]TERMELŐ_11.30.'!$L:$L,[1]publikáció!E$4)</f>
        <v>6</v>
      </c>
      <c r="F249" s="11">
        <f>+SUMIFS('[1]TERMELŐ_11.30.'!$H:$H,'[1]TERMELŐ_11.30.'!$A:$A,[1]publikáció!$B249,'[1]TERMELŐ_11.30.'!$L:$L,[1]publikáció!F$4)</f>
        <v>0</v>
      </c>
      <c r="G249" s="11">
        <f>+SUMIFS('[1]TERMELŐ_11.30.'!$H:$H,'[1]TERMELŐ_11.30.'!$A:$A,[1]publikáció!$B249,'[1]TERMELŐ_11.30.'!$L:$L,[1]publikáció!G$4)</f>
        <v>0</v>
      </c>
      <c r="H249" s="11">
        <f>+SUMIFS('[1]TERMELŐ_11.30.'!$H:$H,'[1]TERMELŐ_11.30.'!$A:$A,[1]publikáció!$B249,'[1]TERMELŐ_11.30.'!$L:$L,[1]publikáció!H$4)</f>
        <v>0</v>
      </c>
      <c r="I249" s="11">
        <f>+SUMIFS('[1]TERMELŐ_11.30.'!$H:$H,'[1]TERMELŐ_11.30.'!$A:$A,[1]publikáció!$B249,'[1]TERMELŐ_11.30.'!$L:$L,[1]publikáció!I$4)</f>
        <v>0</v>
      </c>
      <c r="J249" s="11">
        <f>+SUMIFS('[1]TERMELŐ_11.30.'!$H:$H,'[1]TERMELŐ_11.30.'!$A:$A,[1]publikáció!$B249,'[1]TERMELŐ_11.30.'!$L:$L,[1]publikáció!J$4)</f>
        <v>0</v>
      </c>
      <c r="K249" s="11" t="str">
        <f>+IF(VLOOKUP(B249,'[1]TERMELŐ_11.30.'!A:U,21,FALSE)="igen","Technológia módosítás",IF(VLOOKUP(B249,'[1]TERMELŐ_11.30.'!A:U,20,FALSE)&lt;&gt;"nem","Ismétlő","Új igény"))</f>
        <v>Új igény</v>
      </c>
      <c r="L249" s="12">
        <f>+_xlfn.MAXIFS('[1]TERMELŐ_11.30.'!$P:$P,'[1]TERMELŐ_11.30.'!$A:$A,[1]publikáció!$B249)</f>
        <v>11</v>
      </c>
      <c r="M249" s="12">
        <f>+_xlfn.MAXIFS('[1]TERMELŐ_11.30.'!$Q:$Q,'[1]TERMELŐ_11.30.'!$A:$A,[1]publikáció!$B249)</f>
        <v>6.06</v>
      </c>
      <c r="N249" s="10" t="str">
        <f>+IF(VLOOKUP(B249,'[1]TERMELŐ_11.30.'!A:G,7,FALSE)="","",VLOOKUP(B249,'[1]TERMELŐ_11.30.'!A:G,7,FALSE))</f>
        <v>Felsőzsolca</v>
      </c>
      <c r="O249" s="10">
        <f>+VLOOKUP(B249,'[1]TERMELŐ_11.30.'!A:I,9,FALSE)</f>
        <v>22</v>
      </c>
      <c r="P249" s="10" t="str">
        <f>+IF(OR(VLOOKUP(B249,'[1]TERMELŐ_11.30.'!A:D,4,FALSE)="elutasított",(VLOOKUP(B249,'[1]TERMELŐ_11.30.'!A:D,4,FALSE)="kiesett")),"igen","nem")</f>
        <v>igen</v>
      </c>
      <c r="Q249" s="10" t="str">
        <f>+_xlfn.IFNA(VLOOKUP(IF(VLOOKUP(B249,'[1]TERMELŐ_11.30.'!A:BQ,69,FALSE)="","",VLOOKUP(B249,'[1]TERMELŐ_11.30.'!A:BQ,69,FALSE)),'[1]publikáció segéd tábla'!$D$1:$E$16,2,FALSE),"")</f>
        <v>54/2024 kormány rendelet</v>
      </c>
      <c r="R249" s="10" t="str">
        <f>IF(VLOOKUP(B249,'[1]TERMELŐ_11.30.'!A:AT,46,FALSE)="","",VLOOKUP(B249,'[1]TERMELŐ_11.30.'!A:AT,46,FALSE))</f>
        <v/>
      </c>
      <c r="S249" s="10"/>
      <c r="T249" s="13">
        <f>+VLOOKUP(B249,'[1]TERMELŐ_11.30.'!$A:$AR,37,FALSE)</f>
        <v>0</v>
      </c>
      <c r="U249" s="13">
        <f>+VLOOKUP(B249,'[1]TERMELŐ_11.30.'!$A:$AR,38,FALSE)+VLOOKUP(B249,'[1]TERMELŐ_11.30.'!$A:$AR,39,FALSE)+VLOOKUP(B249,'[1]TERMELŐ_11.30.'!$A:$AR,40,FALSE)+VLOOKUP(B249,'[1]TERMELŐ_11.30.'!$A:$AR,41,FALSE)+VLOOKUP(B249,'[1]TERMELŐ_11.30.'!$A:$AR,42,FALSE)+VLOOKUP(B249,'[1]TERMELŐ_11.30.'!$A:$AR,43,FALSE)+VLOOKUP(B249,'[1]TERMELŐ_11.30.'!$A:$AR,44,FALSE)</f>
        <v>0</v>
      </c>
      <c r="V249" s="14" t="str">
        <f>+IF(VLOOKUP(B249,'[1]TERMELŐ_11.30.'!A:AS,45,FALSE)="","",VLOOKUP(B249,'[1]TERMELŐ_11.30.'!A:AS,45,FALSE))</f>
        <v/>
      </c>
      <c r="W249" s="14" t="str">
        <f>IF(VLOOKUP(B249,'[1]TERMELŐ_11.30.'!A:AJ,36,FALSE)="","",VLOOKUP(B249,'[1]TERMELŐ_11.30.'!A:AJ,36,FALSE))</f>
        <v/>
      </c>
      <c r="X249" s="10"/>
      <c r="Y249" s="13">
        <f>+VLOOKUP(B249,'[1]TERMELŐ_11.30.'!$A:$BH,53,FALSE)</f>
        <v>0</v>
      </c>
      <c r="Z249" s="13">
        <f>+VLOOKUP(B249,'[1]TERMELŐ_11.30.'!$A:$BH,54,FALSE)+VLOOKUP(B249,'[1]TERMELŐ_11.30.'!$A:$BH,55,FALSE)+VLOOKUP(B249,'[1]TERMELŐ_11.30.'!$A:$BH,56,FALSE)+VLOOKUP(B249,'[1]TERMELŐ_11.30.'!$A:$BH,57,FALSE)+VLOOKUP(B249,'[1]TERMELŐ_11.30.'!$A:$BH,58,FALSE)+VLOOKUP(B249,'[1]TERMELŐ_11.30.'!$A:$BH,59,FALSE)+VLOOKUP(B249,'[1]TERMELŐ_11.30.'!$A:$BH,60,FALSE)</f>
        <v>0</v>
      </c>
      <c r="AA249" s="14" t="str">
        <f>IF(VLOOKUP(B249,'[1]TERMELŐ_11.30.'!A:AZ,51,FALSE)="","",VLOOKUP(B249,'[1]TERMELŐ_11.30.'!A:AZ,51,FALSE))</f>
        <v/>
      </c>
      <c r="AB249" s="14" t="str">
        <f>IF(VLOOKUP(B249,'[1]TERMELŐ_11.30.'!A:AZ,52,FALSE)="","",VLOOKUP(B249,'[1]TERMELŐ_11.30.'!A:AZ,52,FALSE))</f>
        <v/>
      </c>
    </row>
    <row r="250" spans="1:28" x14ac:dyDescent="0.3">
      <c r="A250" s="10" t="str">
        <f>VLOOKUP(VLOOKUP(B250,'[1]TERMELŐ_11.30.'!A:F,6,FALSE),'[1]publikáció segéd tábla'!$A$1:$B$7,2,FALSE)</f>
        <v>MVM Émász Áramhálózati Kft. </v>
      </c>
      <c r="B250" s="10" t="s">
        <v>216</v>
      </c>
      <c r="C250" s="11">
        <f>+SUMIFS('[1]TERMELŐ_11.30.'!$H:$H,'[1]TERMELŐ_11.30.'!$A:$A,[1]publikáció!$B250,'[1]TERMELŐ_11.30.'!$L:$L,[1]publikáció!C$4)</f>
        <v>1</v>
      </c>
      <c r="D250" s="11">
        <f>+SUMIFS('[1]TERMELŐ_11.30.'!$H:$H,'[1]TERMELŐ_11.30.'!$A:$A,[1]publikáció!$B250,'[1]TERMELŐ_11.30.'!$L:$L,[1]publikáció!D$4)</f>
        <v>0</v>
      </c>
      <c r="E250" s="11">
        <f>+SUMIFS('[1]TERMELŐ_11.30.'!$H:$H,'[1]TERMELŐ_11.30.'!$A:$A,[1]publikáció!$B250,'[1]TERMELŐ_11.30.'!$L:$L,[1]publikáció!E$4)</f>
        <v>1</v>
      </c>
      <c r="F250" s="11">
        <f>+SUMIFS('[1]TERMELŐ_11.30.'!$H:$H,'[1]TERMELŐ_11.30.'!$A:$A,[1]publikáció!$B250,'[1]TERMELŐ_11.30.'!$L:$L,[1]publikáció!F$4)</f>
        <v>0</v>
      </c>
      <c r="G250" s="11">
        <f>+SUMIFS('[1]TERMELŐ_11.30.'!$H:$H,'[1]TERMELŐ_11.30.'!$A:$A,[1]publikáció!$B250,'[1]TERMELŐ_11.30.'!$L:$L,[1]publikáció!G$4)</f>
        <v>0</v>
      </c>
      <c r="H250" s="11">
        <f>+SUMIFS('[1]TERMELŐ_11.30.'!$H:$H,'[1]TERMELŐ_11.30.'!$A:$A,[1]publikáció!$B250,'[1]TERMELŐ_11.30.'!$L:$L,[1]publikáció!H$4)</f>
        <v>0</v>
      </c>
      <c r="I250" s="11">
        <f>+SUMIFS('[1]TERMELŐ_11.30.'!$H:$H,'[1]TERMELŐ_11.30.'!$A:$A,[1]publikáció!$B250,'[1]TERMELŐ_11.30.'!$L:$L,[1]publikáció!I$4)</f>
        <v>0</v>
      </c>
      <c r="J250" s="11">
        <f>+SUMIFS('[1]TERMELŐ_11.30.'!$H:$H,'[1]TERMELŐ_11.30.'!$A:$A,[1]publikáció!$B250,'[1]TERMELŐ_11.30.'!$L:$L,[1]publikáció!J$4)</f>
        <v>0</v>
      </c>
      <c r="K250" s="11" t="str">
        <f>+IF(VLOOKUP(B250,'[1]TERMELŐ_11.30.'!A:U,21,FALSE)="igen","Technológia módosítás",IF(VLOOKUP(B250,'[1]TERMELŐ_11.30.'!A:U,20,FALSE)&lt;&gt;"nem","Ismétlő","Új igény"))</f>
        <v>Új igény</v>
      </c>
      <c r="L250" s="12">
        <f>+_xlfn.MAXIFS('[1]TERMELŐ_11.30.'!$P:$P,'[1]TERMELŐ_11.30.'!$A:$A,[1]publikáció!$B250)</f>
        <v>1</v>
      </c>
      <c r="M250" s="12">
        <f>+_xlfn.MAXIFS('[1]TERMELŐ_11.30.'!$Q:$Q,'[1]TERMELŐ_11.30.'!$A:$A,[1]publikáció!$B250)</f>
        <v>1</v>
      </c>
      <c r="N250" s="10" t="str">
        <f>+IF(VLOOKUP(B250,'[1]TERMELŐ_11.30.'!A:G,7,FALSE)="","",VLOOKUP(B250,'[1]TERMELŐ_11.30.'!A:G,7,FALSE))</f>
        <v>Nógrádkövesd</v>
      </c>
      <c r="O250" s="10">
        <f>+VLOOKUP(B250,'[1]TERMELŐ_11.30.'!A:I,9,FALSE)</f>
        <v>22</v>
      </c>
      <c r="P250" s="10" t="str">
        <f>+IF(OR(VLOOKUP(B250,'[1]TERMELŐ_11.30.'!A:D,4,FALSE)="elutasított",(VLOOKUP(B250,'[1]TERMELŐ_11.30.'!A:D,4,FALSE)="kiesett")),"igen","nem")</f>
        <v>igen</v>
      </c>
      <c r="Q250" s="10" t="str">
        <f>+_xlfn.IFNA(VLOOKUP(IF(VLOOKUP(B250,'[1]TERMELŐ_11.30.'!A:BQ,69,FALSE)="","",VLOOKUP(B250,'[1]TERMELŐ_11.30.'!A:BQ,69,FALSE)),'[1]publikáció segéd tábla'!$D$1:$E$16,2,FALSE),"")</f>
        <v>54/2024 kormány rendelet</v>
      </c>
      <c r="R250" s="10" t="str">
        <f>IF(VLOOKUP(B250,'[1]TERMELŐ_11.30.'!A:AT,46,FALSE)="","",VLOOKUP(B250,'[1]TERMELŐ_11.30.'!A:AT,46,FALSE))</f>
        <v/>
      </c>
      <c r="S250" s="10"/>
      <c r="T250" s="13">
        <f>+VLOOKUP(B250,'[1]TERMELŐ_11.30.'!$A:$AR,37,FALSE)</f>
        <v>0</v>
      </c>
      <c r="U250" s="13">
        <f>+VLOOKUP(B250,'[1]TERMELŐ_11.30.'!$A:$AR,38,FALSE)+VLOOKUP(B250,'[1]TERMELŐ_11.30.'!$A:$AR,39,FALSE)+VLOOKUP(B250,'[1]TERMELŐ_11.30.'!$A:$AR,40,FALSE)+VLOOKUP(B250,'[1]TERMELŐ_11.30.'!$A:$AR,41,FALSE)+VLOOKUP(B250,'[1]TERMELŐ_11.30.'!$A:$AR,42,FALSE)+VLOOKUP(B250,'[1]TERMELŐ_11.30.'!$A:$AR,43,FALSE)+VLOOKUP(B250,'[1]TERMELŐ_11.30.'!$A:$AR,44,FALSE)</f>
        <v>0</v>
      </c>
      <c r="V250" s="14" t="str">
        <f>+IF(VLOOKUP(B250,'[1]TERMELŐ_11.30.'!A:AS,45,FALSE)="","",VLOOKUP(B250,'[1]TERMELŐ_11.30.'!A:AS,45,FALSE))</f>
        <v/>
      </c>
      <c r="W250" s="14" t="str">
        <f>IF(VLOOKUP(B250,'[1]TERMELŐ_11.30.'!A:AJ,36,FALSE)="","",VLOOKUP(B250,'[1]TERMELŐ_11.30.'!A:AJ,36,FALSE))</f>
        <v/>
      </c>
      <c r="X250" s="10"/>
      <c r="Y250" s="13">
        <f>+VLOOKUP(B250,'[1]TERMELŐ_11.30.'!$A:$BH,53,FALSE)</f>
        <v>0</v>
      </c>
      <c r="Z250" s="13">
        <f>+VLOOKUP(B250,'[1]TERMELŐ_11.30.'!$A:$BH,54,FALSE)+VLOOKUP(B250,'[1]TERMELŐ_11.30.'!$A:$BH,55,FALSE)+VLOOKUP(B250,'[1]TERMELŐ_11.30.'!$A:$BH,56,FALSE)+VLOOKUP(B250,'[1]TERMELŐ_11.30.'!$A:$BH,57,FALSE)+VLOOKUP(B250,'[1]TERMELŐ_11.30.'!$A:$BH,58,FALSE)+VLOOKUP(B250,'[1]TERMELŐ_11.30.'!$A:$BH,59,FALSE)+VLOOKUP(B250,'[1]TERMELŐ_11.30.'!$A:$BH,60,FALSE)</f>
        <v>0</v>
      </c>
      <c r="AA250" s="14" t="str">
        <f>IF(VLOOKUP(B250,'[1]TERMELŐ_11.30.'!A:AZ,51,FALSE)="","",VLOOKUP(B250,'[1]TERMELŐ_11.30.'!A:AZ,51,FALSE))</f>
        <v/>
      </c>
      <c r="AB250" s="14" t="str">
        <f>IF(VLOOKUP(B250,'[1]TERMELŐ_11.30.'!A:AZ,52,FALSE)="","",VLOOKUP(B250,'[1]TERMELŐ_11.30.'!A:AZ,52,FALSE))</f>
        <v/>
      </c>
    </row>
    <row r="251" spans="1:28" x14ac:dyDescent="0.3">
      <c r="A251" s="10" t="str">
        <f>VLOOKUP(VLOOKUP(B251,'[1]TERMELŐ_11.30.'!A:F,6,FALSE),'[1]publikáció segéd tábla'!$A$1:$B$7,2,FALSE)</f>
        <v>MVM Émász Áramhálózati Kft. </v>
      </c>
      <c r="B251" s="10" t="s">
        <v>217</v>
      </c>
      <c r="C251" s="11">
        <f>+SUMIFS('[1]TERMELŐ_11.30.'!$H:$H,'[1]TERMELŐ_11.30.'!$A:$A,[1]publikáció!$B251,'[1]TERMELŐ_11.30.'!$L:$L,[1]publikáció!C$4)</f>
        <v>0</v>
      </c>
      <c r="D251" s="11">
        <f>+SUMIFS('[1]TERMELŐ_11.30.'!$H:$H,'[1]TERMELŐ_11.30.'!$A:$A,[1]publikáció!$B251,'[1]TERMELŐ_11.30.'!$L:$L,[1]publikáció!D$4)</f>
        <v>0</v>
      </c>
      <c r="E251" s="11">
        <f>+SUMIFS('[1]TERMELŐ_11.30.'!$H:$H,'[1]TERMELŐ_11.30.'!$A:$A,[1]publikáció!$B251,'[1]TERMELŐ_11.30.'!$L:$L,[1]publikáció!E$4)</f>
        <v>3</v>
      </c>
      <c r="F251" s="11">
        <f>+SUMIFS('[1]TERMELŐ_11.30.'!$H:$H,'[1]TERMELŐ_11.30.'!$A:$A,[1]publikáció!$B251,'[1]TERMELŐ_11.30.'!$L:$L,[1]publikáció!F$4)</f>
        <v>0</v>
      </c>
      <c r="G251" s="11">
        <f>+SUMIFS('[1]TERMELŐ_11.30.'!$H:$H,'[1]TERMELŐ_11.30.'!$A:$A,[1]publikáció!$B251,'[1]TERMELŐ_11.30.'!$L:$L,[1]publikáció!G$4)</f>
        <v>0</v>
      </c>
      <c r="H251" s="11">
        <f>+SUMIFS('[1]TERMELŐ_11.30.'!$H:$H,'[1]TERMELŐ_11.30.'!$A:$A,[1]publikáció!$B251,'[1]TERMELŐ_11.30.'!$L:$L,[1]publikáció!H$4)</f>
        <v>0</v>
      </c>
      <c r="I251" s="11">
        <f>+SUMIFS('[1]TERMELŐ_11.30.'!$H:$H,'[1]TERMELŐ_11.30.'!$A:$A,[1]publikáció!$B251,'[1]TERMELŐ_11.30.'!$L:$L,[1]publikáció!I$4)</f>
        <v>0</v>
      </c>
      <c r="J251" s="11">
        <f>+SUMIFS('[1]TERMELŐ_11.30.'!$H:$H,'[1]TERMELŐ_11.30.'!$A:$A,[1]publikáció!$B251,'[1]TERMELŐ_11.30.'!$L:$L,[1]publikáció!J$4)</f>
        <v>0</v>
      </c>
      <c r="K251" s="11" t="str">
        <f>+IF(VLOOKUP(B251,'[1]TERMELŐ_11.30.'!A:U,21,FALSE)="igen","Technológia módosítás",IF(VLOOKUP(B251,'[1]TERMELŐ_11.30.'!A:U,20,FALSE)&lt;&gt;"nem","Ismétlő","Új igény"))</f>
        <v>Új igény</v>
      </c>
      <c r="L251" s="12">
        <f>+_xlfn.MAXIFS('[1]TERMELŐ_11.30.'!$P:$P,'[1]TERMELŐ_11.30.'!$A:$A,[1]publikáció!$B251)</f>
        <v>3</v>
      </c>
      <c r="M251" s="12">
        <f>+_xlfn.MAXIFS('[1]TERMELŐ_11.30.'!$Q:$Q,'[1]TERMELŐ_11.30.'!$A:$A,[1]publikáció!$B251)</f>
        <v>3.1</v>
      </c>
      <c r="N251" s="10" t="str">
        <f>+IF(VLOOKUP(B251,'[1]TERMELŐ_11.30.'!A:G,7,FALSE)="","",VLOOKUP(B251,'[1]TERMELŐ_11.30.'!A:G,7,FALSE))</f>
        <v>Balassagyarmat</v>
      </c>
      <c r="O251" s="10">
        <f>+VLOOKUP(B251,'[1]TERMELŐ_11.30.'!A:I,9,FALSE)</f>
        <v>22</v>
      </c>
      <c r="P251" s="10" t="str">
        <f>+IF(OR(VLOOKUP(B251,'[1]TERMELŐ_11.30.'!A:D,4,FALSE)="elutasított",(VLOOKUP(B251,'[1]TERMELŐ_11.30.'!A:D,4,FALSE)="kiesett")),"igen","nem")</f>
        <v>igen</v>
      </c>
      <c r="Q251" s="10" t="str">
        <f>+_xlfn.IFNA(VLOOKUP(IF(VLOOKUP(B251,'[1]TERMELŐ_11.30.'!A:BQ,69,FALSE)="","",VLOOKUP(B251,'[1]TERMELŐ_11.30.'!A:BQ,69,FALSE)),'[1]publikáció segéd tábla'!$D$1:$E$16,2,FALSE),"")</f>
        <v>54/2024 kormány rendelet</v>
      </c>
      <c r="R251" s="10" t="str">
        <f>IF(VLOOKUP(B251,'[1]TERMELŐ_11.30.'!A:AT,46,FALSE)="","",VLOOKUP(B251,'[1]TERMELŐ_11.30.'!A:AT,46,FALSE))</f>
        <v/>
      </c>
      <c r="S251" s="10"/>
      <c r="T251" s="13">
        <f>+VLOOKUP(B251,'[1]TERMELŐ_11.30.'!$A:$AR,37,FALSE)</f>
        <v>0</v>
      </c>
      <c r="U251" s="13">
        <f>+VLOOKUP(B251,'[1]TERMELŐ_11.30.'!$A:$AR,38,FALSE)+VLOOKUP(B251,'[1]TERMELŐ_11.30.'!$A:$AR,39,FALSE)+VLOOKUP(B251,'[1]TERMELŐ_11.30.'!$A:$AR,40,FALSE)+VLOOKUP(B251,'[1]TERMELŐ_11.30.'!$A:$AR,41,FALSE)+VLOOKUP(B251,'[1]TERMELŐ_11.30.'!$A:$AR,42,FALSE)+VLOOKUP(B251,'[1]TERMELŐ_11.30.'!$A:$AR,43,FALSE)+VLOOKUP(B251,'[1]TERMELŐ_11.30.'!$A:$AR,44,FALSE)</f>
        <v>0</v>
      </c>
      <c r="V251" s="14" t="str">
        <f>+IF(VLOOKUP(B251,'[1]TERMELŐ_11.30.'!A:AS,45,FALSE)="","",VLOOKUP(B251,'[1]TERMELŐ_11.30.'!A:AS,45,FALSE))</f>
        <v/>
      </c>
      <c r="W251" s="14" t="str">
        <f>IF(VLOOKUP(B251,'[1]TERMELŐ_11.30.'!A:AJ,36,FALSE)="","",VLOOKUP(B251,'[1]TERMELŐ_11.30.'!A:AJ,36,FALSE))</f>
        <v/>
      </c>
      <c r="X251" s="10"/>
      <c r="Y251" s="13">
        <f>+VLOOKUP(B251,'[1]TERMELŐ_11.30.'!$A:$BH,53,FALSE)</f>
        <v>0</v>
      </c>
      <c r="Z251" s="13">
        <f>+VLOOKUP(B251,'[1]TERMELŐ_11.30.'!$A:$BH,54,FALSE)+VLOOKUP(B251,'[1]TERMELŐ_11.30.'!$A:$BH,55,FALSE)+VLOOKUP(B251,'[1]TERMELŐ_11.30.'!$A:$BH,56,FALSE)+VLOOKUP(B251,'[1]TERMELŐ_11.30.'!$A:$BH,57,FALSE)+VLOOKUP(B251,'[1]TERMELŐ_11.30.'!$A:$BH,58,FALSE)+VLOOKUP(B251,'[1]TERMELŐ_11.30.'!$A:$BH,59,FALSE)+VLOOKUP(B251,'[1]TERMELŐ_11.30.'!$A:$BH,60,FALSE)</f>
        <v>0</v>
      </c>
      <c r="AA251" s="14" t="str">
        <f>IF(VLOOKUP(B251,'[1]TERMELŐ_11.30.'!A:AZ,51,FALSE)="","",VLOOKUP(B251,'[1]TERMELŐ_11.30.'!A:AZ,51,FALSE))</f>
        <v/>
      </c>
      <c r="AB251" s="14" t="str">
        <f>IF(VLOOKUP(B251,'[1]TERMELŐ_11.30.'!A:AZ,52,FALSE)="","",VLOOKUP(B251,'[1]TERMELŐ_11.30.'!A:AZ,52,FALSE))</f>
        <v/>
      </c>
    </row>
    <row r="252" spans="1:28" x14ac:dyDescent="0.3">
      <c r="A252" s="10" t="str">
        <f>VLOOKUP(VLOOKUP(B252,'[1]TERMELŐ_11.30.'!A:F,6,FALSE),'[1]publikáció segéd tábla'!$A$1:$B$7,2,FALSE)</f>
        <v>MVM Émász Áramhálózati Kft. </v>
      </c>
      <c r="B252" s="10" t="s">
        <v>218</v>
      </c>
      <c r="C252" s="11">
        <f>+SUMIFS('[1]TERMELŐ_11.30.'!$H:$H,'[1]TERMELŐ_11.30.'!$A:$A,[1]publikáció!$B252,'[1]TERMELŐ_11.30.'!$L:$L,[1]publikáció!C$4)</f>
        <v>1.5</v>
      </c>
      <c r="D252" s="11">
        <f>+SUMIFS('[1]TERMELŐ_11.30.'!$H:$H,'[1]TERMELŐ_11.30.'!$A:$A,[1]publikáció!$B252,'[1]TERMELŐ_11.30.'!$L:$L,[1]publikáció!D$4)</f>
        <v>0</v>
      </c>
      <c r="E252" s="11">
        <f>+SUMIFS('[1]TERMELŐ_11.30.'!$H:$H,'[1]TERMELŐ_11.30.'!$A:$A,[1]publikáció!$B252,'[1]TERMELŐ_11.30.'!$L:$L,[1]publikáció!E$4)</f>
        <v>0</v>
      </c>
      <c r="F252" s="11">
        <f>+SUMIFS('[1]TERMELŐ_11.30.'!$H:$H,'[1]TERMELŐ_11.30.'!$A:$A,[1]publikáció!$B252,'[1]TERMELŐ_11.30.'!$L:$L,[1]publikáció!F$4)</f>
        <v>0</v>
      </c>
      <c r="G252" s="11">
        <f>+SUMIFS('[1]TERMELŐ_11.30.'!$H:$H,'[1]TERMELŐ_11.30.'!$A:$A,[1]publikáció!$B252,'[1]TERMELŐ_11.30.'!$L:$L,[1]publikáció!G$4)</f>
        <v>0</v>
      </c>
      <c r="H252" s="11">
        <f>+SUMIFS('[1]TERMELŐ_11.30.'!$H:$H,'[1]TERMELŐ_11.30.'!$A:$A,[1]publikáció!$B252,'[1]TERMELŐ_11.30.'!$L:$L,[1]publikáció!H$4)</f>
        <v>0</v>
      </c>
      <c r="I252" s="11">
        <f>+SUMIFS('[1]TERMELŐ_11.30.'!$H:$H,'[1]TERMELŐ_11.30.'!$A:$A,[1]publikáció!$B252,'[1]TERMELŐ_11.30.'!$L:$L,[1]publikáció!I$4)</f>
        <v>0</v>
      </c>
      <c r="J252" s="11">
        <f>+SUMIFS('[1]TERMELŐ_11.30.'!$H:$H,'[1]TERMELŐ_11.30.'!$A:$A,[1]publikáció!$B252,'[1]TERMELŐ_11.30.'!$L:$L,[1]publikáció!J$4)</f>
        <v>0</v>
      </c>
      <c r="K252" s="11" t="str">
        <f>+IF(VLOOKUP(B252,'[1]TERMELŐ_11.30.'!A:U,21,FALSE)="igen","Technológia módosítás",IF(VLOOKUP(B252,'[1]TERMELŐ_11.30.'!A:U,20,FALSE)&lt;&gt;"nem","Ismétlő","Új igény"))</f>
        <v>Új igény</v>
      </c>
      <c r="L252" s="12">
        <f>+_xlfn.MAXIFS('[1]TERMELŐ_11.30.'!$P:$P,'[1]TERMELŐ_11.30.'!$A:$A,[1]publikáció!$B252)</f>
        <v>1.5</v>
      </c>
      <c r="M252" s="12">
        <f>+_xlfn.MAXIFS('[1]TERMELŐ_11.30.'!$Q:$Q,'[1]TERMELŐ_11.30.'!$A:$A,[1]publikáció!$B252)</f>
        <v>4.7999999999999996E-3</v>
      </c>
      <c r="N252" s="10" t="str">
        <f>+IF(VLOOKUP(B252,'[1]TERMELŐ_11.30.'!A:G,7,FALSE)="","",VLOOKUP(B252,'[1]TERMELŐ_11.30.'!A:G,7,FALSE))</f>
        <v>Felsőzsolca</v>
      </c>
      <c r="O252" s="10">
        <f>+VLOOKUP(B252,'[1]TERMELŐ_11.30.'!A:I,9,FALSE)</f>
        <v>22</v>
      </c>
      <c r="P252" s="10" t="str">
        <f>+IF(OR(VLOOKUP(B252,'[1]TERMELŐ_11.30.'!A:D,4,FALSE)="elutasított",(VLOOKUP(B252,'[1]TERMELŐ_11.30.'!A:D,4,FALSE)="kiesett")),"igen","nem")</f>
        <v>igen</v>
      </c>
      <c r="Q252" s="10" t="str">
        <f>+_xlfn.IFNA(VLOOKUP(IF(VLOOKUP(B252,'[1]TERMELŐ_11.30.'!A:BQ,69,FALSE)="","",VLOOKUP(B252,'[1]TERMELŐ_11.30.'!A:BQ,69,FALSE)),'[1]publikáció segéd tábla'!$D$1:$E$16,2,FALSE),"")</f>
        <v>54/2024 kormány rendelet</v>
      </c>
      <c r="R252" s="10" t="str">
        <f>IF(VLOOKUP(B252,'[1]TERMELŐ_11.30.'!A:AT,46,FALSE)="","",VLOOKUP(B252,'[1]TERMELŐ_11.30.'!A:AT,46,FALSE))</f>
        <v/>
      </c>
      <c r="S252" s="10"/>
      <c r="T252" s="13">
        <f>+VLOOKUP(B252,'[1]TERMELŐ_11.30.'!$A:$AR,37,FALSE)</f>
        <v>0</v>
      </c>
      <c r="U252" s="13">
        <f>+VLOOKUP(B252,'[1]TERMELŐ_11.30.'!$A:$AR,38,FALSE)+VLOOKUP(B252,'[1]TERMELŐ_11.30.'!$A:$AR,39,FALSE)+VLOOKUP(B252,'[1]TERMELŐ_11.30.'!$A:$AR,40,FALSE)+VLOOKUP(B252,'[1]TERMELŐ_11.30.'!$A:$AR,41,FALSE)+VLOOKUP(B252,'[1]TERMELŐ_11.30.'!$A:$AR,42,FALSE)+VLOOKUP(B252,'[1]TERMELŐ_11.30.'!$A:$AR,43,FALSE)+VLOOKUP(B252,'[1]TERMELŐ_11.30.'!$A:$AR,44,FALSE)</f>
        <v>0</v>
      </c>
      <c r="V252" s="14" t="str">
        <f>+IF(VLOOKUP(B252,'[1]TERMELŐ_11.30.'!A:AS,45,FALSE)="","",VLOOKUP(B252,'[1]TERMELŐ_11.30.'!A:AS,45,FALSE))</f>
        <v/>
      </c>
      <c r="W252" s="14" t="str">
        <f>IF(VLOOKUP(B252,'[1]TERMELŐ_11.30.'!A:AJ,36,FALSE)="","",VLOOKUP(B252,'[1]TERMELŐ_11.30.'!A:AJ,36,FALSE))</f>
        <v/>
      </c>
      <c r="X252" s="10"/>
      <c r="Y252" s="13">
        <f>+VLOOKUP(B252,'[1]TERMELŐ_11.30.'!$A:$BH,53,FALSE)</f>
        <v>0</v>
      </c>
      <c r="Z252" s="13">
        <f>+VLOOKUP(B252,'[1]TERMELŐ_11.30.'!$A:$BH,54,FALSE)+VLOOKUP(B252,'[1]TERMELŐ_11.30.'!$A:$BH,55,FALSE)+VLOOKUP(B252,'[1]TERMELŐ_11.30.'!$A:$BH,56,FALSE)+VLOOKUP(B252,'[1]TERMELŐ_11.30.'!$A:$BH,57,FALSE)+VLOOKUP(B252,'[1]TERMELŐ_11.30.'!$A:$BH,58,FALSE)+VLOOKUP(B252,'[1]TERMELŐ_11.30.'!$A:$BH,59,FALSE)+VLOOKUP(B252,'[1]TERMELŐ_11.30.'!$A:$BH,60,FALSE)</f>
        <v>0</v>
      </c>
      <c r="AA252" s="14" t="str">
        <f>IF(VLOOKUP(B252,'[1]TERMELŐ_11.30.'!A:AZ,51,FALSE)="","",VLOOKUP(B252,'[1]TERMELŐ_11.30.'!A:AZ,51,FALSE))</f>
        <v/>
      </c>
      <c r="AB252" s="14" t="str">
        <f>IF(VLOOKUP(B252,'[1]TERMELŐ_11.30.'!A:AZ,52,FALSE)="","",VLOOKUP(B252,'[1]TERMELŐ_11.30.'!A:AZ,52,FALSE))</f>
        <v/>
      </c>
    </row>
    <row r="253" spans="1:28" x14ac:dyDescent="0.3">
      <c r="A253" s="10" t="str">
        <f>VLOOKUP(VLOOKUP(B253,'[1]TERMELŐ_11.30.'!A:F,6,FALSE),'[1]publikáció segéd tábla'!$A$1:$B$7,2,FALSE)</f>
        <v>E.ON Észak-dunántúli Áramhálózati Zrt.</v>
      </c>
      <c r="B253" s="10" t="s">
        <v>219</v>
      </c>
      <c r="C253" s="11">
        <f>+SUMIFS('[1]TERMELŐ_11.30.'!$H:$H,'[1]TERMELŐ_11.30.'!$A:$A,[1]publikáció!$B253,'[1]TERMELŐ_11.30.'!$L:$L,[1]publikáció!C$4)</f>
        <v>0.49</v>
      </c>
      <c r="D253" s="11">
        <f>+SUMIFS('[1]TERMELŐ_11.30.'!$H:$H,'[1]TERMELŐ_11.30.'!$A:$A,[1]publikáció!$B253,'[1]TERMELŐ_11.30.'!$L:$L,[1]publikáció!D$4)</f>
        <v>0</v>
      </c>
      <c r="E253" s="11">
        <f>+SUMIFS('[1]TERMELŐ_11.30.'!$H:$H,'[1]TERMELŐ_11.30.'!$A:$A,[1]publikáció!$B253,'[1]TERMELŐ_11.30.'!$L:$L,[1]publikáció!E$4)</f>
        <v>0</v>
      </c>
      <c r="F253" s="11">
        <f>+SUMIFS('[1]TERMELŐ_11.30.'!$H:$H,'[1]TERMELŐ_11.30.'!$A:$A,[1]publikáció!$B253,'[1]TERMELŐ_11.30.'!$L:$L,[1]publikáció!F$4)</f>
        <v>0</v>
      </c>
      <c r="G253" s="11">
        <f>+SUMIFS('[1]TERMELŐ_11.30.'!$H:$H,'[1]TERMELŐ_11.30.'!$A:$A,[1]publikáció!$B253,'[1]TERMELŐ_11.30.'!$L:$L,[1]publikáció!G$4)</f>
        <v>0</v>
      </c>
      <c r="H253" s="11">
        <f>+SUMIFS('[1]TERMELŐ_11.30.'!$H:$H,'[1]TERMELŐ_11.30.'!$A:$A,[1]publikáció!$B253,'[1]TERMELŐ_11.30.'!$L:$L,[1]publikáció!H$4)</f>
        <v>0</v>
      </c>
      <c r="I253" s="11">
        <f>+SUMIFS('[1]TERMELŐ_11.30.'!$H:$H,'[1]TERMELŐ_11.30.'!$A:$A,[1]publikáció!$B253,'[1]TERMELŐ_11.30.'!$L:$L,[1]publikáció!I$4)</f>
        <v>0</v>
      </c>
      <c r="J253" s="11">
        <f>+SUMIFS('[1]TERMELŐ_11.30.'!$H:$H,'[1]TERMELŐ_11.30.'!$A:$A,[1]publikáció!$B253,'[1]TERMELŐ_11.30.'!$L:$L,[1]publikáció!J$4)</f>
        <v>0</v>
      </c>
      <c r="K253" s="11" t="str">
        <f>+IF(VLOOKUP(B253,'[1]TERMELŐ_11.30.'!A:U,21,FALSE)="igen","Technológia módosítás",IF(VLOOKUP(B253,'[1]TERMELŐ_11.30.'!A:U,20,FALSE)&lt;&gt;"nem","Ismétlő","Új igény"))</f>
        <v>Ismétlő</v>
      </c>
      <c r="L253" s="12">
        <f>+_xlfn.MAXIFS('[1]TERMELŐ_11.30.'!$P:$P,'[1]TERMELŐ_11.30.'!$A:$A,[1]publikáció!$B253)</f>
        <v>0.49</v>
      </c>
      <c r="M253" s="12">
        <f>+_xlfn.MAXIFS('[1]TERMELŐ_11.30.'!$Q:$Q,'[1]TERMELŐ_11.30.'!$A:$A,[1]publikáció!$B253)</f>
        <v>0</v>
      </c>
      <c r="N253" s="10" t="str">
        <f>+IF(VLOOKUP(B253,'[1]TERMELŐ_11.30.'!A:G,7,FALSE)="","",VLOOKUP(B253,'[1]TERMELŐ_11.30.'!A:G,7,FALSE))</f>
        <v>VESZ</v>
      </c>
      <c r="O253" s="10">
        <f>+VLOOKUP(B253,'[1]TERMELŐ_11.30.'!A:I,9,FALSE)</f>
        <v>22</v>
      </c>
      <c r="P253" s="10" t="str">
        <f>+IF(OR(VLOOKUP(B253,'[1]TERMELŐ_11.30.'!A:D,4,FALSE)="elutasított",(VLOOKUP(B253,'[1]TERMELŐ_11.30.'!A:D,4,FALSE)="kiesett")),"igen","nem")</f>
        <v>nem</v>
      </c>
      <c r="Q253" s="10" t="str">
        <f>+_xlfn.IFNA(VLOOKUP(IF(VLOOKUP(B253,'[1]TERMELŐ_11.30.'!A:BQ,69,FALSE)="","",VLOOKUP(B253,'[1]TERMELŐ_11.30.'!A:BQ,69,FALSE)),'[1]publikáció segéd tábla'!$D$1:$E$16,2,FALSE),"")</f>
        <v/>
      </c>
      <c r="R253" s="10" t="str">
        <f>IF(VLOOKUP(B253,'[1]TERMELŐ_11.30.'!A:AT,46,FALSE)="","",VLOOKUP(B253,'[1]TERMELŐ_11.30.'!A:AT,46,FALSE))</f>
        <v>nem</v>
      </c>
      <c r="S253" s="10"/>
      <c r="T253" s="13">
        <f>+VLOOKUP(B253,'[1]TERMELŐ_11.30.'!$A:$AR,37,FALSE)</f>
        <v>0</v>
      </c>
      <c r="U253" s="13">
        <f>+VLOOKUP(B253,'[1]TERMELŐ_11.30.'!$A:$AR,38,FALSE)+VLOOKUP(B253,'[1]TERMELŐ_11.30.'!$A:$AR,39,FALSE)+VLOOKUP(B253,'[1]TERMELŐ_11.30.'!$A:$AR,40,FALSE)+VLOOKUP(B253,'[1]TERMELŐ_11.30.'!$A:$AR,41,FALSE)+VLOOKUP(B253,'[1]TERMELŐ_11.30.'!$A:$AR,42,FALSE)+VLOOKUP(B253,'[1]TERMELŐ_11.30.'!$A:$AR,43,FALSE)+VLOOKUP(B253,'[1]TERMELŐ_11.30.'!$A:$AR,44,FALSE)</f>
        <v>0</v>
      </c>
      <c r="V253" s="14">
        <f>+IF(VLOOKUP(B253,'[1]TERMELŐ_11.30.'!A:AS,45,FALSE)="","",VLOOKUP(B253,'[1]TERMELŐ_11.30.'!A:AS,45,FALSE))</f>
        <v>47118</v>
      </c>
      <c r="W253" s="14" t="str">
        <f>IF(VLOOKUP(B253,'[1]TERMELŐ_11.30.'!A:AJ,36,FALSE)="","",VLOOKUP(B253,'[1]TERMELŐ_11.30.'!A:AJ,36,FALSE))</f>
        <v/>
      </c>
      <c r="X253" s="10"/>
      <c r="Y253" s="13">
        <f>+VLOOKUP(B253,'[1]TERMELŐ_11.30.'!$A:$BH,53,FALSE)</f>
        <v>0</v>
      </c>
      <c r="Z253" s="13">
        <f>+VLOOKUP(B253,'[1]TERMELŐ_11.30.'!$A:$BH,54,FALSE)+VLOOKUP(B253,'[1]TERMELŐ_11.30.'!$A:$BH,55,FALSE)+VLOOKUP(B253,'[1]TERMELŐ_11.30.'!$A:$BH,56,FALSE)+VLOOKUP(B253,'[1]TERMELŐ_11.30.'!$A:$BH,57,FALSE)+VLOOKUP(B253,'[1]TERMELŐ_11.30.'!$A:$BH,58,FALSE)+VLOOKUP(B253,'[1]TERMELŐ_11.30.'!$A:$BH,59,FALSE)+VLOOKUP(B253,'[1]TERMELŐ_11.30.'!$A:$BH,60,FALSE)</f>
        <v>0</v>
      </c>
      <c r="AA253" s="14" t="str">
        <f>IF(VLOOKUP(B253,'[1]TERMELŐ_11.30.'!A:AZ,51,FALSE)="","",VLOOKUP(B253,'[1]TERMELŐ_11.30.'!A:AZ,51,FALSE))</f>
        <v/>
      </c>
      <c r="AB253" s="14" t="str">
        <f>IF(VLOOKUP(B253,'[1]TERMELŐ_11.30.'!A:AZ,52,FALSE)="","",VLOOKUP(B253,'[1]TERMELŐ_11.30.'!A:AZ,52,FALSE))</f>
        <v/>
      </c>
    </row>
    <row r="254" spans="1:28" x14ac:dyDescent="0.3">
      <c r="A254" s="10" t="str">
        <f>VLOOKUP(VLOOKUP(B254,'[1]TERMELŐ_11.30.'!A:F,6,FALSE),'[1]publikáció segéd tábla'!$A$1:$B$7,2,FALSE)</f>
        <v>E.ON Észak-dunántúli Áramhálózati Zrt.</v>
      </c>
      <c r="B254" s="10" t="s">
        <v>220</v>
      </c>
      <c r="C254" s="11">
        <f>+SUMIFS('[1]TERMELŐ_11.30.'!$H:$H,'[1]TERMELŐ_11.30.'!$A:$A,[1]publikáció!$B254,'[1]TERMELŐ_11.30.'!$L:$L,[1]publikáció!C$4)</f>
        <v>0.49</v>
      </c>
      <c r="D254" s="11">
        <f>+SUMIFS('[1]TERMELŐ_11.30.'!$H:$H,'[1]TERMELŐ_11.30.'!$A:$A,[1]publikáció!$B254,'[1]TERMELŐ_11.30.'!$L:$L,[1]publikáció!D$4)</f>
        <v>0</v>
      </c>
      <c r="E254" s="11">
        <f>+SUMIFS('[1]TERMELŐ_11.30.'!$H:$H,'[1]TERMELŐ_11.30.'!$A:$A,[1]publikáció!$B254,'[1]TERMELŐ_11.30.'!$L:$L,[1]publikáció!E$4)</f>
        <v>0</v>
      </c>
      <c r="F254" s="11">
        <f>+SUMIFS('[1]TERMELŐ_11.30.'!$H:$H,'[1]TERMELŐ_11.30.'!$A:$A,[1]publikáció!$B254,'[1]TERMELŐ_11.30.'!$L:$L,[1]publikáció!F$4)</f>
        <v>0</v>
      </c>
      <c r="G254" s="11">
        <f>+SUMIFS('[1]TERMELŐ_11.30.'!$H:$H,'[1]TERMELŐ_11.30.'!$A:$A,[1]publikáció!$B254,'[1]TERMELŐ_11.30.'!$L:$L,[1]publikáció!G$4)</f>
        <v>0</v>
      </c>
      <c r="H254" s="11">
        <f>+SUMIFS('[1]TERMELŐ_11.30.'!$H:$H,'[1]TERMELŐ_11.30.'!$A:$A,[1]publikáció!$B254,'[1]TERMELŐ_11.30.'!$L:$L,[1]publikáció!H$4)</f>
        <v>0</v>
      </c>
      <c r="I254" s="11">
        <f>+SUMIFS('[1]TERMELŐ_11.30.'!$H:$H,'[1]TERMELŐ_11.30.'!$A:$A,[1]publikáció!$B254,'[1]TERMELŐ_11.30.'!$L:$L,[1]publikáció!I$4)</f>
        <v>0</v>
      </c>
      <c r="J254" s="11">
        <f>+SUMIFS('[1]TERMELŐ_11.30.'!$H:$H,'[1]TERMELŐ_11.30.'!$A:$A,[1]publikáció!$B254,'[1]TERMELŐ_11.30.'!$L:$L,[1]publikáció!J$4)</f>
        <v>0</v>
      </c>
      <c r="K254" s="11" t="str">
        <f>+IF(VLOOKUP(B254,'[1]TERMELŐ_11.30.'!A:U,21,FALSE)="igen","Technológia módosítás",IF(VLOOKUP(B254,'[1]TERMELŐ_11.30.'!A:U,20,FALSE)&lt;&gt;"nem","Ismétlő","Új igény"))</f>
        <v>Ismétlő</v>
      </c>
      <c r="L254" s="12">
        <f>+_xlfn.MAXIFS('[1]TERMELŐ_11.30.'!$P:$P,'[1]TERMELŐ_11.30.'!$A:$A,[1]publikáció!$B254)</f>
        <v>0.49</v>
      </c>
      <c r="M254" s="12">
        <f>+_xlfn.MAXIFS('[1]TERMELŐ_11.30.'!$Q:$Q,'[1]TERMELŐ_11.30.'!$A:$A,[1]publikáció!$B254)</f>
        <v>0</v>
      </c>
      <c r="N254" s="10" t="str">
        <f>+IF(VLOOKUP(B254,'[1]TERMELŐ_11.30.'!A:G,7,FALSE)="","",VLOOKUP(B254,'[1]TERMELŐ_11.30.'!A:G,7,FALSE))</f>
        <v>VESZ</v>
      </c>
      <c r="O254" s="10">
        <f>+VLOOKUP(B254,'[1]TERMELŐ_11.30.'!A:I,9,FALSE)</f>
        <v>22</v>
      </c>
      <c r="P254" s="10" t="str">
        <f>+IF(OR(VLOOKUP(B254,'[1]TERMELŐ_11.30.'!A:D,4,FALSE)="elutasított",(VLOOKUP(B254,'[1]TERMELŐ_11.30.'!A:D,4,FALSE)="kiesett")),"igen","nem")</f>
        <v>nem</v>
      </c>
      <c r="Q254" s="10" t="str">
        <f>+_xlfn.IFNA(VLOOKUP(IF(VLOOKUP(B254,'[1]TERMELŐ_11.30.'!A:BQ,69,FALSE)="","",VLOOKUP(B254,'[1]TERMELŐ_11.30.'!A:BQ,69,FALSE)),'[1]publikáció segéd tábla'!$D$1:$E$16,2,FALSE),"")</f>
        <v/>
      </c>
      <c r="R254" s="10" t="str">
        <f>IF(VLOOKUP(B254,'[1]TERMELŐ_11.30.'!A:AT,46,FALSE)="","",VLOOKUP(B254,'[1]TERMELŐ_11.30.'!A:AT,46,FALSE))</f>
        <v>nem</v>
      </c>
      <c r="S254" s="10"/>
      <c r="T254" s="13">
        <f>+VLOOKUP(B254,'[1]TERMELŐ_11.30.'!$A:$AR,37,FALSE)</f>
        <v>0</v>
      </c>
      <c r="U254" s="13">
        <f>+VLOOKUP(B254,'[1]TERMELŐ_11.30.'!$A:$AR,38,FALSE)+VLOOKUP(B254,'[1]TERMELŐ_11.30.'!$A:$AR,39,FALSE)+VLOOKUP(B254,'[1]TERMELŐ_11.30.'!$A:$AR,40,FALSE)+VLOOKUP(B254,'[1]TERMELŐ_11.30.'!$A:$AR,41,FALSE)+VLOOKUP(B254,'[1]TERMELŐ_11.30.'!$A:$AR,42,FALSE)+VLOOKUP(B254,'[1]TERMELŐ_11.30.'!$A:$AR,43,FALSE)+VLOOKUP(B254,'[1]TERMELŐ_11.30.'!$A:$AR,44,FALSE)</f>
        <v>0</v>
      </c>
      <c r="V254" s="14">
        <f>+IF(VLOOKUP(B254,'[1]TERMELŐ_11.30.'!A:AS,45,FALSE)="","",VLOOKUP(B254,'[1]TERMELŐ_11.30.'!A:AS,45,FALSE))</f>
        <v>47118</v>
      </c>
      <c r="W254" s="14" t="str">
        <f>IF(VLOOKUP(B254,'[1]TERMELŐ_11.30.'!A:AJ,36,FALSE)="","",VLOOKUP(B254,'[1]TERMELŐ_11.30.'!A:AJ,36,FALSE))</f>
        <v/>
      </c>
      <c r="X254" s="10"/>
      <c r="Y254" s="13">
        <f>+VLOOKUP(B254,'[1]TERMELŐ_11.30.'!$A:$BH,53,FALSE)</f>
        <v>0</v>
      </c>
      <c r="Z254" s="13">
        <f>+VLOOKUP(B254,'[1]TERMELŐ_11.30.'!$A:$BH,54,FALSE)+VLOOKUP(B254,'[1]TERMELŐ_11.30.'!$A:$BH,55,FALSE)+VLOOKUP(B254,'[1]TERMELŐ_11.30.'!$A:$BH,56,FALSE)+VLOOKUP(B254,'[1]TERMELŐ_11.30.'!$A:$BH,57,FALSE)+VLOOKUP(B254,'[1]TERMELŐ_11.30.'!$A:$BH,58,FALSE)+VLOOKUP(B254,'[1]TERMELŐ_11.30.'!$A:$BH,59,FALSE)+VLOOKUP(B254,'[1]TERMELŐ_11.30.'!$A:$BH,60,FALSE)</f>
        <v>0</v>
      </c>
      <c r="AA254" s="14" t="str">
        <f>IF(VLOOKUP(B254,'[1]TERMELŐ_11.30.'!A:AZ,51,FALSE)="","",VLOOKUP(B254,'[1]TERMELŐ_11.30.'!A:AZ,51,FALSE))</f>
        <v/>
      </c>
      <c r="AB254" s="14" t="str">
        <f>IF(VLOOKUP(B254,'[1]TERMELŐ_11.30.'!A:AZ,52,FALSE)="","",VLOOKUP(B254,'[1]TERMELŐ_11.30.'!A:AZ,52,FALSE))</f>
        <v/>
      </c>
    </row>
    <row r="255" spans="1:28" x14ac:dyDescent="0.3">
      <c r="A255" s="10" t="str">
        <f>VLOOKUP(VLOOKUP(B255,'[1]TERMELŐ_11.30.'!A:F,6,FALSE),'[1]publikáció segéd tábla'!$A$1:$B$7,2,FALSE)</f>
        <v>E.ON Észak-dunántúli Áramhálózati Zrt.</v>
      </c>
      <c r="B255" s="10" t="s">
        <v>221</v>
      </c>
      <c r="C255" s="11">
        <f>+SUMIFS('[1]TERMELŐ_11.30.'!$H:$H,'[1]TERMELŐ_11.30.'!$A:$A,[1]publikáció!$B255,'[1]TERMELŐ_11.30.'!$L:$L,[1]publikáció!C$4)</f>
        <v>35.1</v>
      </c>
      <c r="D255" s="11">
        <f>+SUMIFS('[1]TERMELŐ_11.30.'!$H:$H,'[1]TERMELŐ_11.30.'!$A:$A,[1]publikáció!$B255,'[1]TERMELŐ_11.30.'!$L:$L,[1]publikáció!D$4)</f>
        <v>0</v>
      </c>
      <c r="E255" s="11">
        <f>+SUMIFS('[1]TERMELŐ_11.30.'!$H:$H,'[1]TERMELŐ_11.30.'!$A:$A,[1]publikáció!$B255,'[1]TERMELŐ_11.30.'!$L:$L,[1]publikáció!E$4)</f>
        <v>0</v>
      </c>
      <c r="F255" s="11">
        <f>+SUMIFS('[1]TERMELŐ_11.30.'!$H:$H,'[1]TERMELŐ_11.30.'!$A:$A,[1]publikáció!$B255,'[1]TERMELŐ_11.30.'!$L:$L,[1]publikáció!F$4)</f>
        <v>0</v>
      </c>
      <c r="G255" s="11">
        <f>+SUMIFS('[1]TERMELŐ_11.30.'!$H:$H,'[1]TERMELŐ_11.30.'!$A:$A,[1]publikáció!$B255,'[1]TERMELŐ_11.30.'!$L:$L,[1]publikáció!G$4)</f>
        <v>0</v>
      </c>
      <c r="H255" s="11">
        <f>+SUMIFS('[1]TERMELŐ_11.30.'!$H:$H,'[1]TERMELŐ_11.30.'!$A:$A,[1]publikáció!$B255,'[1]TERMELŐ_11.30.'!$L:$L,[1]publikáció!H$4)</f>
        <v>0</v>
      </c>
      <c r="I255" s="11">
        <f>+SUMIFS('[1]TERMELŐ_11.30.'!$H:$H,'[1]TERMELŐ_11.30.'!$A:$A,[1]publikáció!$B255,'[1]TERMELŐ_11.30.'!$L:$L,[1]publikáció!I$4)</f>
        <v>0</v>
      </c>
      <c r="J255" s="11">
        <f>+SUMIFS('[1]TERMELŐ_11.30.'!$H:$H,'[1]TERMELŐ_11.30.'!$A:$A,[1]publikáció!$B255,'[1]TERMELŐ_11.30.'!$L:$L,[1]publikáció!J$4)</f>
        <v>0</v>
      </c>
      <c r="K255" s="11" t="str">
        <f>+IF(VLOOKUP(B255,'[1]TERMELŐ_11.30.'!A:U,21,FALSE)="igen","Technológia módosítás",IF(VLOOKUP(B255,'[1]TERMELŐ_11.30.'!A:U,20,FALSE)&lt;&gt;"nem","Ismétlő","Új igény"))</f>
        <v>Ismétlő</v>
      </c>
      <c r="L255" s="12">
        <f>+_xlfn.MAXIFS('[1]TERMELŐ_11.30.'!$P:$P,'[1]TERMELŐ_11.30.'!$A:$A,[1]publikáció!$B255)</f>
        <v>35.1</v>
      </c>
      <c r="M255" s="12">
        <f>+_xlfn.MAXIFS('[1]TERMELŐ_11.30.'!$Q:$Q,'[1]TERMELŐ_11.30.'!$A:$A,[1]publikáció!$B255)</f>
        <v>0</v>
      </c>
      <c r="N255" s="10" t="str">
        <f>+IF(VLOOKUP(B255,'[1]TERMELŐ_11.30.'!A:G,7,FALSE)="","",VLOOKUP(B255,'[1]TERMELŐ_11.30.'!A:G,7,FALSE))</f>
        <v>KAPU</v>
      </c>
      <c r="O255" s="10">
        <f>+VLOOKUP(B255,'[1]TERMELŐ_11.30.'!A:I,9,FALSE)</f>
        <v>132</v>
      </c>
      <c r="P255" s="10" t="str">
        <f>+IF(OR(VLOOKUP(B255,'[1]TERMELŐ_11.30.'!A:D,4,FALSE)="elutasított",(VLOOKUP(B255,'[1]TERMELŐ_11.30.'!A:D,4,FALSE)="kiesett")),"igen","nem")</f>
        <v>nem</v>
      </c>
      <c r="Q255" s="10" t="str">
        <f>+_xlfn.IFNA(VLOOKUP(IF(VLOOKUP(B255,'[1]TERMELŐ_11.30.'!A:BQ,69,FALSE)="","",VLOOKUP(B255,'[1]TERMELŐ_11.30.'!A:BQ,69,FALSE)),'[1]publikáció segéd tábla'!$D$1:$E$16,2,FALSE),"")</f>
        <v/>
      </c>
      <c r="R255" s="10" t="str">
        <f>IF(VLOOKUP(B255,'[1]TERMELŐ_11.30.'!A:AT,46,FALSE)="","",VLOOKUP(B255,'[1]TERMELŐ_11.30.'!A:AT,46,FALSE))</f>
        <v>igen</v>
      </c>
      <c r="S255" s="10"/>
      <c r="T255" s="13">
        <f>+VLOOKUP(B255,'[1]TERMELŐ_11.30.'!$A:$AR,37,FALSE)</f>
        <v>0</v>
      </c>
      <c r="U255" s="13">
        <f>+VLOOKUP(B255,'[1]TERMELŐ_11.30.'!$A:$AR,38,FALSE)+VLOOKUP(B255,'[1]TERMELŐ_11.30.'!$A:$AR,39,FALSE)+VLOOKUP(B255,'[1]TERMELŐ_11.30.'!$A:$AR,40,FALSE)+VLOOKUP(B255,'[1]TERMELŐ_11.30.'!$A:$AR,41,FALSE)+VLOOKUP(B255,'[1]TERMELŐ_11.30.'!$A:$AR,42,FALSE)+VLOOKUP(B255,'[1]TERMELŐ_11.30.'!$A:$AR,43,FALSE)+VLOOKUP(B255,'[1]TERMELŐ_11.30.'!$A:$AR,44,FALSE)</f>
        <v>0</v>
      </c>
      <c r="V255" s="14">
        <f>+IF(VLOOKUP(B255,'[1]TERMELŐ_11.30.'!A:AS,45,FALSE)="","",VLOOKUP(B255,'[1]TERMELŐ_11.30.'!A:AS,45,FALSE))</f>
        <v>48213</v>
      </c>
      <c r="W255" s="14" t="str">
        <f>IF(VLOOKUP(B255,'[1]TERMELŐ_11.30.'!A:AJ,36,FALSE)="","",VLOOKUP(B255,'[1]TERMELŐ_11.30.'!A:AJ,36,FALSE))</f>
        <v/>
      </c>
      <c r="X255" s="10"/>
      <c r="Y255" s="13">
        <f>+VLOOKUP(B255,'[1]TERMELŐ_11.30.'!$A:$BH,53,FALSE)</f>
        <v>0</v>
      </c>
      <c r="Z255" s="13">
        <f>+VLOOKUP(B255,'[1]TERMELŐ_11.30.'!$A:$BH,54,FALSE)+VLOOKUP(B255,'[1]TERMELŐ_11.30.'!$A:$BH,55,FALSE)+VLOOKUP(B255,'[1]TERMELŐ_11.30.'!$A:$BH,56,FALSE)+VLOOKUP(B255,'[1]TERMELŐ_11.30.'!$A:$BH,57,FALSE)+VLOOKUP(B255,'[1]TERMELŐ_11.30.'!$A:$BH,58,FALSE)+VLOOKUP(B255,'[1]TERMELŐ_11.30.'!$A:$BH,59,FALSE)+VLOOKUP(B255,'[1]TERMELŐ_11.30.'!$A:$BH,60,FALSE)</f>
        <v>0</v>
      </c>
      <c r="AA255" s="14">
        <f>IF(VLOOKUP(B255,'[1]TERMELŐ_11.30.'!A:AZ,51,FALSE)="","",VLOOKUP(B255,'[1]TERMELŐ_11.30.'!A:AZ,51,FALSE))</f>
        <v>48213</v>
      </c>
      <c r="AB255" s="14" t="str">
        <f>IF(VLOOKUP(B255,'[1]TERMELŐ_11.30.'!A:AZ,52,FALSE)="","",VLOOKUP(B255,'[1]TERMELŐ_11.30.'!A:AZ,52,FALSE))</f>
        <v/>
      </c>
    </row>
    <row r="256" spans="1:28" x14ac:dyDescent="0.3">
      <c r="A256" s="10" t="str">
        <f>VLOOKUP(VLOOKUP(B256,'[1]TERMELŐ_11.30.'!A:F,6,FALSE),'[1]publikáció segéd tábla'!$A$1:$B$7,2,FALSE)</f>
        <v>E.ON Észak-dunántúli Áramhálózati Zrt.</v>
      </c>
      <c r="B256" s="10" t="s">
        <v>222</v>
      </c>
      <c r="C256" s="11">
        <f>+SUMIFS('[1]TERMELŐ_11.30.'!$H:$H,'[1]TERMELŐ_11.30.'!$A:$A,[1]publikáció!$B256,'[1]TERMELŐ_11.30.'!$L:$L,[1]publikáció!C$4)</f>
        <v>0.44</v>
      </c>
      <c r="D256" s="11">
        <f>+SUMIFS('[1]TERMELŐ_11.30.'!$H:$H,'[1]TERMELŐ_11.30.'!$A:$A,[1]publikáció!$B256,'[1]TERMELŐ_11.30.'!$L:$L,[1]publikáció!D$4)</f>
        <v>0</v>
      </c>
      <c r="E256" s="11">
        <f>+SUMIFS('[1]TERMELŐ_11.30.'!$H:$H,'[1]TERMELŐ_11.30.'!$A:$A,[1]publikáció!$B256,'[1]TERMELŐ_11.30.'!$L:$L,[1]publikáció!E$4)</f>
        <v>0</v>
      </c>
      <c r="F256" s="11">
        <f>+SUMIFS('[1]TERMELŐ_11.30.'!$H:$H,'[1]TERMELŐ_11.30.'!$A:$A,[1]publikáció!$B256,'[1]TERMELŐ_11.30.'!$L:$L,[1]publikáció!F$4)</f>
        <v>0</v>
      </c>
      <c r="G256" s="11">
        <f>+SUMIFS('[1]TERMELŐ_11.30.'!$H:$H,'[1]TERMELŐ_11.30.'!$A:$A,[1]publikáció!$B256,'[1]TERMELŐ_11.30.'!$L:$L,[1]publikáció!G$4)</f>
        <v>0</v>
      </c>
      <c r="H256" s="11">
        <f>+SUMIFS('[1]TERMELŐ_11.30.'!$H:$H,'[1]TERMELŐ_11.30.'!$A:$A,[1]publikáció!$B256,'[1]TERMELŐ_11.30.'!$L:$L,[1]publikáció!H$4)</f>
        <v>0</v>
      </c>
      <c r="I256" s="11">
        <f>+SUMIFS('[1]TERMELŐ_11.30.'!$H:$H,'[1]TERMELŐ_11.30.'!$A:$A,[1]publikáció!$B256,'[1]TERMELŐ_11.30.'!$L:$L,[1]publikáció!I$4)</f>
        <v>0</v>
      </c>
      <c r="J256" s="11">
        <f>+SUMIFS('[1]TERMELŐ_11.30.'!$H:$H,'[1]TERMELŐ_11.30.'!$A:$A,[1]publikáció!$B256,'[1]TERMELŐ_11.30.'!$L:$L,[1]publikáció!J$4)</f>
        <v>0</v>
      </c>
      <c r="K256" s="11" t="str">
        <f>+IF(VLOOKUP(B256,'[1]TERMELŐ_11.30.'!A:U,21,FALSE)="igen","Technológia módosítás",IF(VLOOKUP(B256,'[1]TERMELŐ_11.30.'!A:U,20,FALSE)&lt;&gt;"nem","Ismétlő","Új igény"))</f>
        <v>Ismétlő</v>
      </c>
      <c r="L256" s="12">
        <f>+_xlfn.MAXIFS('[1]TERMELŐ_11.30.'!$P:$P,'[1]TERMELŐ_11.30.'!$A:$A,[1]publikáció!$B256)</f>
        <v>0.44</v>
      </c>
      <c r="M256" s="12">
        <f>+_xlfn.MAXIFS('[1]TERMELŐ_11.30.'!$Q:$Q,'[1]TERMELŐ_11.30.'!$A:$A,[1]publikáció!$B256)</f>
        <v>0</v>
      </c>
      <c r="N256" s="10" t="str">
        <f>+IF(VLOOKUP(B256,'[1]TERMELŐ_11.30.'!A:G,7,FALSE)="","",VLOOKUP(B256,'[1]TERMELŐ_11.30.'!A:G,7,FALSE))</f>
        <v>KAPU</v>
      </c>
      <c r="O256" s="10">
        <f>+VLOOKUP(B256,'[1]TERMELŐ_11.30.'!A:I,9,FALSE)</f>
        <v>22</v>
      </c>
      <c r="P256" s="10" t="str">
        <f>+IF(OR(VLOOKUP(B256,'[1]TERMELŐ_11.30.'!A:D,4,FALSE)="elutasított",(VLOOKUP(B256,'[1]TERMELŐ_11.30.'!A:D,4,FALSE)="kiesett")),"igen","nem")</f>
        <v>nem</v>
      </c>
      <c r="Q256" s="10" t="str">
        <f>+_xlfn.IFNA(VLOOKUP(IF(VLOOKUP(B256,'[1]TERMELŐ_11.30.'!A:BQ,69,FALSE)="","",VLOOKUP(B256,'[1]TERMELŐ_11.30.'!A:BQ,69,FALSE)),'[1]publikáció segéd tábla'!$D$1:$E$16,2,FALSE),"")</f>
        <v/>
      </c>
      <c r="R256" s="10" t="str">
        <f>IF(VLOOKUP(B256,'[1]TERMELŐ_11.30.'!A:AT,46,FALSE)="","",VLOOKUP(B256,'[1]TERMELŐ_11.30.'!A:AT,46,FALSE))</f>
        <v>igen</v>
      </c>
      <c r="S256" s="10"/>
      <c r="T256" s="13">
        <f>+VLOOKUP(B256,'[1]TERMELŐ_11.30.'!$A:$AR,37,FALSE)</f>
        <v>0</v>
      </c>
      <c r="U256" s="13">
        <f>+VLOOKUP(B256,'[1]TERMELŐ_11.30.'!$A:$AR,38,FALSE)+VLOOKUP(B256,'[1]TERMELŐ_11.30.'!$A:$AR,39,FALSE)+VLOOKUP(B256,'[1]TERMELŐ_11.30.'!$A:$AR,40,FALSE)+VLOOKUP(B256,'[1]TERMELŐ_11.30.'!$A:$AR,41,FALSE)+VLOOKUP(B256,'[1]TERMELŐ_11.30.'!$A:$AR,42,FALSE)+VLOOKUP(B256,'[1]TERMELŐ_11.30.'!$A:$AR,43,FALSE)+VLOOKUP(B256,'[1]TERMELŐ_11.30.'!$A:$AR,44,FALSE)</f>
        <v>0</v>
      </c>
      <c r="V256" s="14">
        <f>+IF(VLOOKUP(B256,'[1]TERMELŐ_11.30.'!A:AS,45,FALSE)="","",VLOOKUP(B256,'[1]TERMELŐ_11.30.'!A:AS,45,FALSE))</f>
        <v>47118</v>
      </c>
      <c r="W256" s="14" t="str">
        <f>IF(VLOOKUP(B256,'[1]TERMELŐ_11.30.'!A:AJ,36,FALSE)="","",VLOOKUP(B256,'[1]TERMELŐ_11.30.'!A:AJ,36,FALSE))</f>
        <v/>
      </c>
      <c r="X256" s="10"/>
      <c r="Y256" s="13">
        <f>+VLOOKUP(B256,'[1]TERMELŐ_11.30.'!$A:$BH,53,FALSE)</f>
        <v>0</v>
      </c>
      <c r="Z256" s="13">
        <f>+VLOOKUP(B256,'[1]TERMELŐ_11.30.'!$A:$BH,54,FALSE)+VLOOKUP(B256,'[1]TERMELŐ_11.30.'!$A:$BH,55,FALSE)+VLOOKUP(B256,'[1]TERMELŐ_11.30.'!$A:$BH,56,FALSE)+VLOOKUP(B256,'[1]TERMELŐ_11.30.'!$A:$BH,57,FALSE)+VLOOKUP(B256,'[1]TERMELŐ_11.30.'!$A:$BH,58,FALSE)+VLOOKUP(B256,'[1]TERMELŐ_11.30.'!$A:$BH,59,FALSE)+VLOOKUP(B256,'[1]TERMELŐ_11.30.'!$A:$BH,60,FALSE)</f>
        <v>0</v>
      </c>
      <c r="AA256" s="14">
        <f>IF(VLOOKUP(B256,'[1]TERMELŐ_11.30.'!A:AZ,51,FALSE)="","",VLOOKUP(B256,'[1]TERMELŐ_11.30.'!A:AZ,51,FALSE))</f>
        <v>47118</v>
      </c>
      <c r="AB256" s="14" t="str">
        <f>IF(VLOOKUP(B256,'[1]TERMELŐ_11.30.'!A:AZ,52,FALSE)="","",VLOOKUP(B256,'[1]TERMELŐ_11.30.'!A:AZ,52,FALSE))</f>
        <v/>
      </c>
    </row>
    <row r="257" spans="1:28" x14ac:dyDescent="0.3">
      <c r="A257" s="10" t="str">
        <f>VLOOKUP(VLOOKUP(B257,'[1]TERMELŐ_11.30.'!A:F,6,FALSE),'[1]publikáció segéd tábla'!$A$1:$B$7,2,FALSE)</f>
        <v>E.ON Észak-dunántúli Áramhálózati Zrt.</v>
      </c>
      <c r="B257" s="10" t="s">
        <v>223</v>
      </c>
      <c r="C257" s="11">
        <f>+SUMIFS('[1]TERMELŐ_11.30.'!$H:$H,'[1]TERMELŐ_11.30.'!$A:$A,[1]publikáció!$B257,'[1]TERMELŐ_11.30.'!$L:$L,[1]publikáció!C$4)</f>
        <v>0.8</v>
      </c>
      <c r="D257" s="11">
        <f>+SUMIFS('[1]TERMELŐ_11.30.'!$H:$H,'[1]TERMELŐ_11.30.'!$A:$A,[1]publikáció!$B257,'[1]TERMELŐ_11.30.'!$L:$L,[1]publikáció!D$4)</f>
        <v>0</v>
      </c>
      <c r="E257" s="11">
        <f>+SUMIFS('[1]TERMELŐ_11.30.'!$H:$H,'[1]TERMELŐ_11.30.'!$A:$A,[1]publikáció!$B257,'[1]TERMELŐ_11.30.'!$L:$L,[1]publikáció!E$4)</f>
        <v>0</v>
      </c>
      <c r="F257" s="11">
        <f>+SUMIFS('[1]TERMELŐ_11.30.'!$H:$H,'[1]TERMELŐ_11.30.'!$A:$A,[1]publikáció!$B257,'[1]TERMELŐ_11.30.'!$L:$L,[1]publikáció!F$4)</f>
        <v>0</v>
      </c>
      <c r="G257" s="11">
        <f>+SUMIFS('[1]TERMELŐ_11.30.'!$H:$H,'[1]TERMELŐ_11.30.'!$A:$A,[1]publikáció!$B257,'[1]TERMELŐ_11.30.'!$L:$L,[1]publikáció!G$4)</f>
        <v>0</v>
      </c>
      <c r="H257" s="11">
        <f>+SUMIFS('[1]TERMELŐ_11.30.'!$H:$H,'[1]TERMELŐ_11.30.'!$A:$A,[1]publikáció!$B257,'[1]TERMELŐ_11.30.'!$L:$L,[1]publikáció!H$4)</f>
        <v>0</v>
      </c>
      <c r="I257" s="11">
        <f>+SUMIFS('[1]TERMELŐ_11.30.'!$H:$H,'[1]TERMELŐ_11.30.'!$A:$A,[1]publikáció!$B257,'[1]TERMELŐ_11.30.'!$L:$L,[1]publikáció!I$4)</f>
        <v>0</v>
      </c>
      <c r="J257" s="11">
        <f>+SUMIFS('[1]TERMELŐ_11.30.'!$H:$H,'[1]TERMELŐ_11.30.'!$A:$A,[1]publikáció!$B257,'[1]TERMELŐ_11.30.'!$L:$L,[1]publikáció!J$4)</f>
        <v>0</v>
      </c>
      <c r="K257" s="11" t="str">
        <f>+IF(VLOOKUP(B257,'[1]TERMELŐ_11.30.'!A:U,21,FALSE)="igen","Technológia módosítás",IF(VLOOKUP(B257,'[1]TERMELŐ_11.30.'!A:U,20,FALSE)&lt;&gt;"nem","Ismétlő","Új igény"))</f>
        <v>Ismétlő</v>
      </c>
      <c r="L257" s="12">
        <f>+_xlfn.MAXIFS('[1]TERMELŐ_11.30.'!$P:$P,'[1]TERMELŐ_11.30.'!$A:$A,[1]publikáció!$B257)</f>
        <v>0.45</v>
      </c>
      <c r="M257" s="12">
        <f>+_xlfn.MAXIFS('[1]TERMELŐ_11.30.'!$Q:$Q,'[1]TERMELŐ_11.30.'!$A:$A,[1]publikáció!$B257)</f>
        <v>0</v>
      </c>
      <c r="N257" s="10" t="str">
        <f>+IF(VLOOKUP(B257,'[1]TERMELŐ_11.30.'!A:G,7,FALSE)="","",VLOOKUP(B257,'[1]TERMELŐ_11.30.'!A:G,7,FALSE))</f>
        <v>LENT</v>
      </c>
      <c r="O257" s="10">
        <f>+VLOOKUP(B257,'[1]TERMELŐ_11.30.'!A:I,9,FALSE)</f>
        <v>22</v>
      </c>
      <c r="P257" s="10" t="str">
        <f>+IF(OR(VLOOKUP(B257,'[1]TERMELŐ_11.30.'!A:D,4,FALSE)="elutasított",(VLOOKUP(B257,'[1]TERMELŐ_11.30.'!A:D,4,FALSE)="kiesett")),"igen","nem")</f>
        <v>nem</v>
      </c>
      <c r="Q257" s="10" t="str">
        <f>+_xlfn.IFNA(VLOOKUP(IF(VLOOKUP(B257,'[1]TERMELŐ_11.30.'!A:BQ,69,FALSE)="","",VLOOKUP(B257,'[1]TERMELŐ_11.30.'!A:BQ,69,FALSE)),'[1]publikáció segéd tábla'!$D$1:$E$16,2,FALSE),"")</f>
        <v/>
      </c>
      <c r="R257" s="10" t="str">
        <f>IF(VLOOKUP(B257,'[1]TERMELŐ_11.30.'!A:AT,46,FALSE)="","",VLOOKUP(B257,'[1]TERMELŐ_11.30.'!A:AT,46,FALSE))</f>
        <v>igen</v>
      </c>
      <c r="S257" s="10"/>
      <c r="T257" s="13">
        <f>+VLOOKUP(B257,'[1]TERMELŐ_11.30.'!$A:$AR,37,FALSE)</f>
        <v>0</v>
      </c>
      <c r="U257" s="13">
        <f>+VLOOKUP(B257,'[1]TERMELŐ_11.30.'!$A:$AR,38,FALSE)+VLOOKUP(B257,'[1]TERMELŐ_11.30.'!$A:$AR,39,FALSE)+VLOOKUP(B257,'[1]TERMELŐ_11.30.'!$A:$AR,40,FALSE)+VLOOKUP(B257,'[1]TERMELŐ_11.30.'!$A:$AR,41,FALSE)+VLOOKUP(B257,'[1]TERMELŐ_11.30.'!$A:$AR,42,FALSE)+VLOOKUP(B257,'[1]TERMELŐ_11.30.'!$A:$AR,43,FALSE)+VLOOKUP(B257,'[1]TERMELŐ_11.30.'!$A:$AR,44,FALSE)</f>
        <v>0</v>
      </c>
      <c r="V257" s="14">
        <f>+IF(VLOOKUP(B257,'[1]TERMELŐ_11.30.'!A:AS,45,FALSE)="","",VLOOKUP(B257,'[1]TERMELŐ_11.30.'!A:AS,45,FALSE))</f>
        <v>47118</v>
      </c>
      <c r="W257" s="14" t="str">
        <f>IF(VLOOKUP(B257,'[1]TERMELŐ_11.30.'!A:AJ,36,FALSE)="","",VLOOKUP(B257,'[1]TERMELŐ_11.30.'!A:AJ,36,FALSE))</f>
        <v/>
      </c>
      <c r="X257" s="10"/>
      <c r="Y257" s="13">
        <f>+VLOOKUP(B257,'[1]TERMELŐ_11.30.'!$A:$BH,53,FALSE)</f>
        <v>0</v>
      </c>
      <c r="Z257" s="13">
        <f>+VLOOKUP(B257,'[1]TERMELŐ_11.30.'!$A:$BH,54,FALSE)+VLOOKUP(B257,'[1]TERMELŐ_11.30.'!$A:$BH,55,FALSE)+VLOOKUP(B257,'[1]TERMELŐ_11.30.'!$A:$BH,56,FALSE)+VLOOKUP(B257,'[1]TERMELŐ_11.30.'!$A:$BH,57,FALSE)+VLOOKUP(B257,'[1]TERMELŐ_11.30.'!$A:$BH,58,FALSE)+VLOOKUP(B257,'[1]TERMELŐ_11.30.'!$A:$BH,59,FALSE)+VLOOKUP(B257,'[1]TERMELŐ_11.30.'!$A:$BH,60,FALSE)</f>
        <v>0</v>
      </c>
      <c r="AA257" s="14">
        <f>IF(VLOOKUP(B257,'[1]TERMELŐ_11.30.'!A:AZ,51,FALSE)="","",VLOOKUP(B257,'[1]TERMELŐ_11.30.'!A:AZ,51,FALSE))</f>
        <v>47118</v>
      </c>
      <c r="AB257" s="14" t="str">
        <f>IF(VLOOKUP(B257,'[1]TERMELŐ_11.30.'!A:AZ,52,FALSE)="","",VLOOKUP(B257,'[1]TERMELŐ_11.30.'!A:AZ,52,FALSE))</f>
        <v/>
      </c>
    </row>
    <row r="258" spans="1:28" x14ac:dyDescent="0.3">
      <c r="A258" s="10" t="str">
        <f>VLOOKUP(VLOOKUP(B258,'[1]TERMELŐ_11.30.'!A:F,6,FALSE),'[1]publikáció segéd tábla'!$A$1:$B$7,2,FALSE)</f>
        <v>E.ON Észak-dunántúli Áramhálózati Zrt.</v>
      </c>
      <c r="B258" s="10" t="s">
        <v>224</v>
      </c>
      <c r="C258" s="11">
        <f>+SUMIFS('[1]TERMELŐ_11.30.'!$H:$H,'[1]TERMELŐ_11.30.'!$A:$A,[1]publikáció!$B258,'[1]TERMELŐ_11.30.'!$L:$L,[1]publikáció!C$4)</f>
        <v>3.9</v>
      </c>
      <c r="D258" s="11">
        <f>+SUMIFS('[1]TERMELŐ_11.30.'!$H:$H,'[1]TERMELŐ_11.30.'!$A:$A,[1]publikáció!$B258,'[1]TERMELŐ_11.30.'!$L:$L,[1]publikáció!D$4)</f>
        <v>0</v>
      </c>
      <c r="E258" s="11">
        <f>+SUMIFS('[1]TERMELŐ_11.30.'!$H:$H,'[1]TERMELŐ_11.30.'!$A:$A,[1]publikáció!$B258,'[1]TERMELŐ_11.30.'!$L:$L,[1]publikáció!E$4)</f>
        <v>0</v>
      </c>
      <c r="F258" s="11">
        <f>+SUMIFS('[1]TERMELŐ_11.30.'!$H:$H,'[1]TERMELŐ_11.30.'!$A:$A,[1]publikáció!$B258,'[1]TERMELŐ_11.30.'!$L:$L,[1]publikáció!F$4)</f>
        <v>0</v>
      </c>
      <c r="G258" s="11">
        <f>+SUMIFS('[1]TERMELŐ_11.30.'!$H:$H,'[1]TERMELŐ_11.30.'!$A:$A,[1]publikáció!$B258,'[1]TERMELŐ_11.30.'!$L:$L,[1]publikáció!G$4)</f>
        <v>0</v>
      </c>
      <c r="H258" s="11">
        <f>+SUMIFS('[1]TERMELŐ_11.30.'!$H:$H,'[1]TERMELŐ_11.30.'!$A:$A,[1]publikáció!$B258,'[1]TERMELŐ_11.30.'!$L:$L,[1]publikáció!H$4)</f>
        <v>0</v>
      </c>
      <c r="I258" s="11">
        <f>+SUMIFS('[1]TERMELŐ_11.30.'!$H:$H,'[1]TERMELŐ_11.30.'!$A:$A,[1]publikáció!$B258,'[1]TERMELŐ_11.30.'!$L:$L,[1]publikáció!I$4)</f>
        <v>0</v>
      </c>
      <c r="J258" s="11">
        <f>+SUMIFS('[1]TERMELŐ_11.30.'!$H:$H,'[1]TERMELŐ_11.30.'!$A:$A,[1]publikáció!$B258,'[1]TERMELŐ_11.30.'!$L:$L,[1]publikáció!J$4)</f>
        <v>0</v>
      </c>
      <c r="K258" s="11" t="str">
        <f>+IF(VLOOKUP(B258,'[1]TERMELŐ_11.30.'!A:U,21,FALSE)="igen","Technológia módosítás",IF(VLOOKUP(B258,'[1]TERMELŐ_11.30.'!A:U,20,FALSE)&lt;&gt;"nem","Ismétlő","Új igény"))</f>
        <v>Ismétlő</v>
      </c>
      <c r="L258" s="12">
        <f>+_xlfn.MAXIFS('[1]TERMELŐ_11.30.'!$P:$P,'[1]TERMELŐ_11.30.'!$A:$A,[1]publikáció!$B258)</f>
        <v>3.9</v>
      </c>
      <c r="M258" s="12">
        <f>+_xlfn.MAXIFS('[1]TERMELŐ_11.30.'!$Q:$Q,'[1]TERMELŐ_11.30.'!$A:$A,[1]publikáció!$B258)</f>
        <v>0</v>
      </c>
      <c r="N258" s="10" t="str">
        <f>+IF(VLOOKUP(B258,'[1]TERMELŐ_11.30.'!A:G,7,FALSE)="","",VLOOKUP(B258,'[1]TERMELŐ_11.30.'!A:G,7,FALSE))</f>
        <v>KIML</v>
      </c>
      <c r="O258" s="10">
        <f>+VLOOKUP(B258,'[1]TERMELŐ_11.30.'!A:I,9,FALSE)</f>
        <v>22</v>
      </c>
      <c r="P258" s="10" t="str">
        <f>+IF(OR(VLOOKUP(B258,'[1]TERMELŐ_11.30.'!A:D,4,FALSE)="elutasított",(VLOOKUP(B258,'[1]TERMELŐ_11.30.'!A:D,4,FALSE)="kiesett")),"igen","nem")</f>
        <v>nem</v>
      </c>
      <c r="Q258" s="10" t="str">
        <f>+_xlfn.IFNA(VLOOKUP(IF(VLOOKUP(B258,'[1]TERMELŐ_11.30.'!A:BQ,69,FALSE)="","",VLOOKUP(B258,'[1]TERMELŐ_11.30.'!A:BQ,69,FALSE)),'[1]publikáció segéd tábla'!$D$1:$E$16,2,FALSE),"")</f>
        <v/>
      </c>
      <c r="R258" s="10" t="str">
        <f>IF(VLOOKUP(B258,'[1]TERMELŐ_11.30.'!A:AT,46,FALSE)="","",VLOOKUP(B258,'[1]TERMELŐ_11.30.'!A:AT,46,FALSE))</f>
        <v>nem</v>
      </c>
      <c r="S258" s="10"/>
      <c r="T258" s="13">
        <f>+VLOOKUP(B258,'[1]TERMELŐ_11.30.'!$A:$AR,37,FALSE)</f>
        <v>0</v>
      </c>
      <c r="U258" s="13">
        <f>+VLOOKUP(B258,'[1]TERMELŐ_11.30.'!$A:$AR,38,FALSE)+VLOOKUP(B258,'[1]TERMELŐ_11.30.'!$A:$AR,39,FALSE)+VLOOKUP(B258,'[1]TERMELŐ_11.30.'!$A:$AR,40,FALSE)+VLOOKUP(B258,'[1]TERMELŐ_11.30.'!$A:$AR,41,FALSE)+VLOOKUP(B258,'[1]TERMELŐ_11.30.'!$A:$AR,42,FALSE)+VLOOKUP(B258,'[1]TERMELŐ_11.30.'!$A:$AR,43,FALSE)+VLOOKUP(B258,'[1]TERMELŐ_11.30.'!$A:$AR,44,FALSE)</f>
        <v>0</v>
      </c>
      <c r="V258" s="14">
        <f>+IF(VLOOKUP(B258,'[1]TERMELŐ_11.30.'!A:AS,45,FALSE)="","",VLOOKUP(B258,'[1]TERMELŐ_11.30.'!A:AS,45,FALSE))</f>
        <v>47118</v>
      </c>
      <c r="W258" s="14" t="str">
        <f>IF(VLOOKUP(B258,'[1]TERMELŐ_11.30.'!A:AJ,36,FALSE)="","",VLOOKUP(B258,'[1]TERMELŐ_11.30.'!A:AJ,36,FALSE))</f>
        <v/>
      </c>
      <c r="X258" s="10"/>
      <c r="Y258" s="13">
        <f>+VLOOKUP(B258,'[1]TERMELŐ_11.30.'!$A:$BH,53,FALSE)</f>
        <v>0</v>
      </c>
      <c r="Z258" s="13">
        <f>+VLOOKUP(B258,'[1]TERMELŐ_11.30.'!$A:$BH,54,FALSE)+VLOOKUP(B258,'[1]TERMELŐ_11.30.'!$A:$BH,55,FALSE)+VLOOKUP(B258,'[1]TERMELŐ_11.30.'!$A:$BH,56,FALSE)+VLOOKUP(B258,'[1]TERMELŐ_11.30.'!$A:$BH,57,FALSE)+VLOOKUP(B258,'[1]TERMELŐ_11.30.'!$A:$BH,58,FALSE)+VLOOKUP(B258,'[1]TERMELŐ_11.30.'!$A:$BH,59,FALSE)+VLOOKUP(B258,'[1]TERMELŐ_11.30.'!$A:$BH,60,FALSE)</f>
        <v>0</v>
      </c>
      <c r="AA258" s="14" t="str">
        <f>IF(VLOOKUP(B258,'[1]TERMELŐ_11.30.'!A:AZ,51,FALSE)="","",VLOOKUP(B258,'[1]TERMELŐ_11.30.'!A:AZ,51,FALSE))</f>
        <v/>
      </c>
      <c r="AB258" s="14" t="str">
        <f>IF(VLOOKUP(B258,'[1]TERMELŐ_11.30.'!A:AZ,52,FALSE)="","",VLOOKUP(B258,'[1]TERMELŐ_11.30.'!A:AZ,52,FALSE))</f>
        <v/>
      </c>
    </row>
    <row r="259" spans="1:28" x14ac:dyDescent="0.3">
      <c r="A259" s="10" t="str">
        <f>VLOOKUP(VLOOKUP(B259,'[1]TERMELŐ_11.30.'!A:F,6,FALSE),'[1]publikáció segéd tábla'!$A$1:$B$7,2,FALSE)</f>
        <v>E.ON Észak-dunántúli Áramhálózati Zrt.</v>
      </c>
      <c r="B259" s="10" t="s">
        <v>225</v>
      </c>
      <c r="C259" s="11">
        <f>+SUMIFS('[1]TERMELŐ_11.30.'!$H:$H,'[1]TERMELŐ_11.30.'!$A:$A,[1]publikáció!$B259,'[1]TERMELŐ_11.30.'!$L:$L,[1]publikáció!C$4)</f>
        <v>0.31</v>
      </c>
      <c r="D259" s="11">
        <f>+SUMIFS('[1]TERMELŐ_11.30.'!$H:$H,'[1]TERMELŐ_11.30.'!$A:$A,[1]publikáció!$B259,'[1]TERMELŐ_11.30.'!$L:$L,[1]publikáció!D$4)</f>
        <v>0</v>
      </c>
      <c r="E259" s="11">
        <f>+SUMIFS('[1]TERMELŐ_11.30.'!$H:$H,'[1]TERMELŐ_11.30.'!$A:$A,[1]publikáció!$B259,'[1]TERMELŐ_11.30.'!$L:$L,[1]publikáció!E$4)</f>
        <v>0</v>
      </c>
      <c r="F259" s="11">
        <f>+SUMIFS('[1]TERMELŐ_11.30.'!$H:$H,'[1]TERMELŐ_11.30.'!$A:$A,[1]publikáció!$B259,'[1]TERMELŐ_11.30.'!$L:$L,[1]publikáció!F$4)</f>
        <v>0</v>
      </c>
      <c r="G259" s="11">
        <f>+SUMIFS('[1]TERMELŐ_11.30.'!$H:$H,'[1]TERMELŐ_11.30.'!$A:$A,[1]publikáció!$B259,'[1]TERMELŐ_11.30.'!$L:$L,[1]publikáció!G$4)</f>
        <v>0</v>
      </c>
      <c r="H259" s="11">
        <f>+SUMIFS('[1]TERMELŐ_11.30.'!$H:$H,'[1]TERMELŐ_11.30.'!$A:$A,[1]publikáció!$B259,'[1]TERMELŐ_11.30.'!$L:$L,[1]publikáció!H$4)</f>
        <v>0</v>
      </c>
      <c r="I259" s="11">
        <f>+SUMIFS('[1]TERMELŐ_11.30.'!$H:$H,'[1]TERMELŐ_11.30.'!$A:$A,[1]publikáció!$B259,'[1]TERMELŐ_11.30.'!$L:$L,[1]publikáció!I$4)</f>
        <v>0</v>
      </c>
      <c r="J259" s="11">
        <f>+SUMIFS('[1]TERMELŐ_11.30.'!$H:$H,'[1]TERMELŐ_11.30.'!$A:$A,[1]publikáció!$B259,'[1]TERMELŐ_11.30.'!$L:$L,[1]publikáció!J$4)</f>
        <v>0</v>
      </c>
      <c r="K259" s="11" t="str">
        <f>+IF(VLOOKUP(B259,'[1]TERMELŐ_11.30.'!A:U,21,FALSE)="igen","Technológia módosítás",IF(VLOOKUP(B259,'[1]TERMELŐ_11.30.'!A:U,20,FALSE)&lt;&gt;"nem","Ismétlő","Új igény"))</f>
        <v>Ismétlő</v>
      </c>
      <c r="L259" s="12">
        <f>+_xlfn.MAXIFS('[1]TERMELŐ_11.30.'!$P:$P,'[1]TERMELŐ_11.30.'!$A:$A,[1]publikáció!$B259)</f>
        <v>0.31</v>
      </c>
      <c r="M259" s="12">
        <f>+_xlfn.MAXIFS('[1]TERMELŐ_11.30.'!$Q:$Q,'[1]TERMELŐ_11.30.'!$A:$A,[1]publikáció!$B259)</f>
        <v>0</v>
      </c>
      <c r="N259" s="10" t="str">
        <f>+IF(VLOOKUP(B259,'[1]TERMELŐ_11.30.'!A:G,7,FALSE)="","",VLOOKUP(B259,'[1]TERMELŐ_11.30.'!A:G,7,FALSE))</f>
        <v>SZFV</v>
      </c>
      <c r="O259" s="10">
        <f>+VLOOKUP(B259,'[1]TERMELŐ_11.30.'!A:I,9,FALSE)</f>
        <v>22</v>
      </c>
      <c r="P259" s="10" t="str">
        <f>+IF(OR(VLOOKUP(B259,'[1]TERMELŐ_11.30.'!A:D,4,FALSE)="elutasított",(VLOOKUP(B259,'[1]TERMELŐ_11.30.'!A:D,4,FALSE)="kiesett")),"igen","nem")</f>
        <v>igen</v>
      </c>
      <c r="Q259" s="10" t="str">
        <f>+_xlfn.IFNA(VLOOKUP(IF(VLOOKUP(B259,'[1]TERMELŐ_11.30.'!A:BQ,69,FALSE)="","",VLOOKUP(B259,'[1]TERMELŐ_11.30.'!A:BQ,69,FALSE)),'[1]publikáció segéd tábla'!$D$1:$E$16,2,FALSE),"")</f>
        <v>Nem jogos igénybejelentés</v>
      </c>
      <c r="R259" s="10" t="str">
        <f>IF(VLOOKUP(B259,'[1]TERMELŐ_11.30.'!A:AT,46,FALSE)="","",VLOOKUP(B259,'[1]TERMELŐ_11.30.'!A:AT,46,FALSE))</f>
        <v/>
      </c>
      <c r="S259" s="10"/>
      <c r="T259" s="13">
        <f>+VLOOKUP(B259,'[1]TERMELŐ_11.30.'!$A:$AR,37,FALSE)</f>
        <v>0</v>
      </c>
      <c r="U259" s="13">
        <f>+VLOOKUP(B259,'[1]TERMELŐ_11.30.'!$A:$AR,38,FALSE)+VLOOKUP(B259,'[1]TERMELŐ_11.30.'!$A:$AR,39,FALSE)+VLOOKUP(B259,'[1]TERMELŐ_11.30.'!$A:$AR,40,FALSE)+VLOOKUP(B259,'[1]TERMELŐ_11.30.'!$A:$AR,41,FALSE)+VLOOKUP(B259,'[1]TERMELŐ_11.30.'!$A:$AR,42,FALSE)+VLOOKUP(B259,'[1]TERMELŐ_11.30.'!$A:$AR,43,FALSE)+VLOOKUP(B259,'[1]TERMELŐ_11.30.'!$A:$AR,44,FALSE)</f>
        <v>0</v>
      </c>
      <c r="V259" s="14" t="str">
        <f>+IF(VLOOKUP(B259,'[1]TERMELŐ_11.30.'!A:AS,45,FALSE)="","",VLOOKUP(B259,'[1]TERMELŐ_11.30.'!A:AS,45,FALSE))</f>
        <v/>
      </c>
      <c r="W259" s="14" t="str">
        <f>IF(VLOOKUP(B259,'[1]TERMELŐ_11.30.'!A:AJ,36,FALSE)="","",VLOOKUP(B259,'[1]TERMELŐ_11.30.'!A:AJ,36,FALSE))</f>
        <v/>
      </c>
      <c r="X259" s="10"/>
      <c r="Y259" s="13">
        <f>+VLOOKUP(B259,'[1]TERMELŐ_11.30.'!$A:$BH,53,FALSE)</f>
        <v>0</v>
      </c>
      <c r="Z259" s="13">
        <f>+VLOOKUP(B259,'[1]TERMELŐ_11.30.'!$A:$BH,54,FALSE)+VLOOKUP(B259,'[1]TERMELŐ_11.30.'!$A:$BH,55,FALSE)+VLOOKUP(B259,'[1]TERMELŐ_11.30.'!$A:$BH,56,FALSE)+VLOOKUP(B259,'[1]TERMELŐ_11.30.'!$A:$BH,57,FALSE)+VLOOKUP(B259,'[1]TERMELŐ_11.30.'!$A:$BH,58,FALSE)+VLOOKUP(B259,'[1]TERMELŐ_11.30.'!$A:$BH,59,FALSE)+VLOOKUP(B259,'[1]TERMELŐ_11.30.'!$A:$BH,60,FALSE)</f>
        <v>0</v>
      </c>
      <c r="AA259" s="14" t="str">
        <f>IF(VLOOKUP(B259,'[1]TERMELŐ_11.30.'!A:AZ,51,FALSE)="","",VLOOKUP(B259,'[1]TERMELŐ_11.30.'!A:AZ,51,FALSE))</f>
        <v/>
      </c>
      <c r="AB259" s="14" t="str">
        <f>IF(VLOOKUP(B259,'[1]TERMELŐ_11.30.'!A:AZ,52,FALSE)="","",VLOOKUP(B259,'[1]TERMELŐ_11.30.'!A:AZ,52,FALSE))</f>
        <v/>
      </c>
    </row>
    <row r="260" spans="1:28" x14ac:dyDescent="0.3">
      <c r="A260" s="10" t="str">
        <f>VLOOKUP(VLOOKUP(B260,'[1]TERMELŐ_11.30.'!A:F,6,FALSE),'[1]publikáció segéd tábla'!$A$1:$B$7,2,FALSE)</f>
        <v>E.ON Észak-dunántúli Áramhálózati Zrt.</v>
      </c>
      <c r="B260" s="10" t="s">
        <v>226</v>
      </c>
      <c r="C260" s="11">
        <f>+SUMIFS('[1]TERMELŐ_11.30.'!$H:$H,'[1]TERMELŐ_11.30.'!$A:$A,[1]publikáció!$B260,'[1]TERMELŐ_11.30.'!$L:$L,[1]publikáció!C$4)</f>
        <v>49.875</v>
      </c>
      <c r="D260" s="11">
        <f>+SUMIFS('[1]TERMELŐ_11.30.'!$H:$H,'[1]TERMELŐ_11.30.'!$A:$A,[1]publikáció!$B260,'[1]TERMELŐ_11.30.'!$L:$L,[1]publikáció!D$4)</f>
        <v>0</v>
      </c>
      <c r="E260" s="11">
        <f>+SUMIFS('[1]TERMELŐ_11.30.'!$H:$H,'[1]TERMELŐ_11.30.'!$A:$A,[1]publikáció!$B260,'[1]TERMELŐ_11.30.'!$L:$L,[1]publikáció!E$4)</f>
        <v>0</v>
      </c>
      <c r="F260" s="11">
        <f>+SUMIFS('[1]TERMELŐ_11.30.'!$H:$H,'[1]TERMELŐ_11.30.'!$A:$A,[1]publikáció!$B260,'[1]TERMELŐ_11.30.'!$L:$L,[1]publikáció!F$4)</f>
        <v>0</v>
      </c>
      <c r="G260" s="11">
        <f>+SUMIFS('[1]TERMELŐ_11.30.'!$H:$H,'[1]TERMELŐ_11.30.'!$A:$A,[1]publikáció!$B260,'[1]TERMELŐ_11.30.'!$L:$L,[1]publikáció!G$4)</f>
        <v>0</v>
      </c>
      <c r="H260" s="11">
        <f>+SUMIFS('[1]TERMELŐ_11.30.'!$H:$H,'[1]TERMELŐ_11.30.'!$A:$A,[1]publikáció!$B260,'[1]TERMELŐ_11.30.'!$L:$L,[1]publikáció!H$4)</f>
        <v>0</v>
      </c>
      <c r="I260" s="11">
        <f>+SUMIFS('[1]TERMELŐ_11.30.'!$H:$H,'[1]TERMELŐ_11.30.'!$A:$A,[1]publikáció!$B260,'[1]TERMELŐ_11.30.'!$L:$L,[1]publikáció!I$4)</f>
        <v>0</v>
      </c>
      <c r="J260" s="11">
        <f>+SUMIFS('[1]TERMELŐ_11.30.'!$H:$H,'[1]TERMELŐ_11.30.'!$A:$A,[1]publikáció!$B260,'[1]TERMELŐ_11.30.'!$L:$L,[1]publikáció!J$4)</f>
        <v>0</v>
      </c>
      <c r="K260" s="11" t="str">
        <f>+IF(VLOOKUP(B260,'[1]TERMELŐ_11.30.'!A:U,21,FALSE)="igen","Technológia módosítás",IF(VLOOKUP(B260,'[1]TERMELŐ_11.30.'!A:U,20,FALSE)&lt;&gt;"nem","Ismétlő","Új igény"))</f>
        <v>Ismétlő</v>
      </c>
      <c r="L260" s="12">
        <f>+_xlfn.MAXIFS('[1]TERMELŐ_11.30.'!$P:$P,'[1]TERMELŐ_11.30.'!$A:$A,[1]publikáció!$B260)</f>
        <v>49.875</v>
      </c>
      <c r="M260" s="12">
        <f>+_xlfn.MAXIFS('[1]TERMELŐ_11.30.'!$Q:$Q,'[1]TERMELŐ_11.30.'!$A:$A,[1]publikáció!$B260)</f>
        <v>0</v>
      </c>
      <c r="N260" s="10" t="str">
        <f>+IF(VLOOKUP(B260,'[1]TERMELŐ_11.30.'!A:G,7,FALSE)="","",VLOOKUP(B260,'[1]TERMELŐ_11.30.'!A:G,7,FALSE))</f>
        <v>TAPO</v>
      </c>
      <c r="O260" s="10">
        <f>+VLOOKUP(B260,'[1]TERMELŐ_11.30.'!A:I,9,FALSE)</f>
        <v>132</v>
      </c>
      <c r="P260" s="10" t="str">
        <f>+IF(OR(VLOOKUP(B260,'[1]TERMELŐ_11.30.'!A:D,4,FALSE)="elutasított",(VLOOKUP(B260,'[1]TERMELŐ_11.30.'!A:D,4,FALSE)="kiesett")),"igen","nem")</f>
        <v>nem</v>
      </c>
      <c r="Q260" s="10" t="str">
        <f>+_xlfn.IFNA(VLOOKUP(IF(VLOOKUP(B260,'[1]TERMELŐ_11.30.'!A:BQ,69,FALSE)="","",VLOOKUP(B260,'[1]TERMELŐ_11.30.'!A:BQ,69,FALSE)),'[1]publikáció segéd tábla'!$D$1:$E$16,2,FALSE),"")</f>
        <v/>
      </c>
      <c r="R260" s="10" t="str">
        <f>IF(VLOOKUP(B260,'[1]TERMELŐ_11.30.'!A:AT,46,FALSE)="","",VLOOKUP(B260,'[1]TERMELŐ_11.30.'!A:AT,46,FALSE))</f>
        <v>igen</v>
      </c>
      <c r="S260" s="10"/>
      <c r="T260" s="13">
        <f>+VLOOKUP(B260,'[1]TERMELŐ_11.30.'!$A:$AR,37,FALSE)</f>
        <v>0</v>
      </c>
      <c r="U260" s="13">
        <f>+VLOOKUP(B260,'[1]TERMELŐ_11.30.'!$A:$AR,38,FALSE)+VLOOKUP(B260,'[1]TERMELŐ_11.30.'!$A:$AR,39,FALSE)+VLOOKUP(B260,'[1]TERMELŐ_11.30.'!$A:$AR,40,FALSE)+VLOOKUP(B260,'[1]TERMELŐ_11.30.'!$A:$AR,41,FALSE)+VLOOKUP(B260,'[1]TERMELŐ_11.30.'!$A:$AR,42,FALSE)+VLOOKUP(B260,'[1]TERMELŐ_11.30.'!$A:$AR,43,FALSE)+VLOOKUP(B260,'[1]TERMELŐ_11.30.'!$A:$AR,44,FALSE)</f>
        <v>0</v>
      </c>
      <c r="V260" s="14">
        <f>+IF(VLOOKUP(B260,'[1]TERMELŐ_11.30.'!A:AS,45,FALSE)="","",VLOOKUP(B260,'[1]TERMELŐ_11.30.'!A:AS,45,FALSE))</f>
        <v>48213</v>
      </c>
      <c r="W260" s="14" t="str">
        <f>IF(VLOOKUP(B260,'[1]TERMELŐ_11.30.'!A:AJ,36,FALSE)="","",VLOOKUP(B260,'[1]TERMELŐ_11.30.'!A:AJ,36,FALSE))</f>
        <v/>
      </c>
      <c r="X260" s="10"/>
      <c r="Y260" s="13">
        <f>+VLOOKUP(B260,'[1]TERMELŐ_11.30.'!$A:$BH,53,FALSE)</f>
        <v>0</v>
      </c>
      <c r="Z260" s="13">
        <f>+VLOOKUP(B260,'[1]TERMELŐ_11.30.'!$A:$BH,54,FALSE)+VLOOKUP(B260,'[1]TERMELŐ_11.30.'!$A:$BH,55,FALSE)+VLOOKUP(B260,'[1]TERMELŐ_11.30.'!$A:$BH,56,FALSE)+VLOOKUP(B260,'[1]TERMELŐ_11.30.'!$A:$BH,57,FALSE)+VLOOKUP(B260,'[1]TERMELŐ_11.30.'!$A:$BH,58,FALSE)+VLOOKUP(B260,'[1]TERMELŐ_11.30.'!$A:$BH,59,FALSE)+VLOOKUP(B260,'[1]TERMELŐ_11.30.'!$A:$BH,60,FALSE)</f>
        <v>0</v>
      </c>
      <c r="AA260" s="14">
        <f>IF(VLOOKUP(B260,'[1]TERMELŐ_11.30.'!A:AZ,51,FALSE)="","",VLOOKUP(B260,'[1]TERMELŐ_11.30.'!A:AZ,51,FALSE))</f>
        <v>48213</v>
      </c>
      <c r="AB260" s="14" t="str">
        <f>IF(VLOOKUP(B260,'[1]TERMELŐ_11.30.'!A:AZ,52,FALSE)="","",VLOOKUP(B260,'[1]TERMELŐ_11.30.'!A:AZ,52,FALSE))</f>
        <v/>
      </c>
    </row>
    <row r="261" spans="1:28" x14ac:dyDescent="0.3">
      <c r="A261" s="10" t="str">
        <f>VLOOKUP(VLOOKUP(B261,'[1]TERMELŐ_11.30.'!A:F,6,FALSE),'[1]publikáció segéd tábla'!$A$1:$B$7,2,FALSE)</f>
        <v>E.ON Észak-dunántúli Áramhálózati Zrt.</v>
      </c>
      <c r="B261" s="10" t="s">
        <v>227</v>
      </c>
      <c r="C261" s="11">
        <f>+SUMIFS('[1]TERMELŐ_11.30.'!$H:$H,'[1]TERMELŐ_11.30.'!$A:$A,[1]publikáció!$B261,'[1]TERMELŐ_11.30.'!$L:$L,[1]publikáció!C$4)</f>
        <v>49.875</v>
      </c>
      <c r="D261" s="11">
        <f>+SUMIFS('[1]TERMELŐ_11.30.'!$H:$H,'[1]TERMELŐ_11.30.'!$A:$A,[1]publikáció!$B261,'[1]TERMELŐ_11.30.'!$L:$L,[1]publikáció!D$4)</f>
        <v>0</v>
      </c>
      <c r="E261" s="11">
        <f>+SUMIFS('[1]TERMELŐ_11.30.'!$H:$H,'[1]TERMELŐ_11.30.'!$A:$A,[1]publikáció!$B261,'[1]TERMELŐ_11.30.'!$L:$L,[1]publikáció!E$4)</f>
        <v>0</v>
      </c>
      <c r="F261" s="11">
        <f>+SUMIFS('[1]TERMELŐ_11.30.'!$H:$H,'[1]TERMELŐ_11.30.'!$A:$A,[1]publikáció!$B261,'[1]TERMELŐ_11.30.'!$L:$L,[1]publikáció!F$4)</f>
        <v>0</v>
      </c>
      <c r="G261" s="11">
        <f>+SUMIFS('[1]TERMELŐ_11.30.'!$H:$H,'[1]TERMELŐ_11.30.'!$A:$A,[1]publikáció!$B261,'[1]TERMELŐ_11.30.'!$L:$L,[1]publikáció!G$4)</f>
        <v>0</v>
      </c>
      <c r="H261" s="11">
        <f>+SUMIFS('[1]TERMELŐ_11.30.'!$H:$H,'[1]TERMELŐ_11.30.'!$A:$A,[1]publikáció!$B261,'[1]TERMELŐ_11.30.'!$L:$L,[1]publikáció!H$4)</f>
        <v>0</v>
      </c>
      <c r="I261" s="11">
        <f>+SUMIFS('[1]TERMELŐ_11.30.'!$H:$H,'[1]TERMELŐ_11.30.'!$A:$A,[1]publikáció!$B261,'[1]TERMELŐ_11.30.'!$L:$L,[1]publikáció!I$4)</f>
        <v>0</v>
      </c>
      <c r="J261" s="11">
        <f>+SUMIFS('[1]TERMELŐ_11.30.'!$H:$H,'[1]TERMELŐ_11.30.'!$A:$A,[1]publikáció!$B261,'[1]TERMELŐ_11.30.'!$L:$L,[1]publikáció!J$4)</f>
        <v>0</v>
      </c>
      <c r="K261" s="11" t="str">
        <f>+IF(VLOOKUP(B261,'[1]TERMELŐ_11.30.'!A:U,21,FALSE)="igen","Technológia módosítás",IF(VLOOKUP(B261,'[1]TERMELŐ_11.30.'!A:U,20,FALSE)&lt;&gt;"nem","Ismétlő","Új igény"))</f>
        <v>Ismétlő</v>
      </c>
      <c r="L261" s="12">
        <f>+_xlfn.MAXIFS('[1]TERMELŐ_11.30.'!$P:$P,'[1]TERMELŐ_11.30.'!$A:$A,[1]publikáció!$B261)</f>
        <v>49.875</v>
      </c>
      <c r="M261" s="12">
        <f>+_xlfn.MAXIFS('[1]TERMELŐ_11.30.'!$Q:$Q,'[1]TERMELŐ_11.30.'!$A:$A,[1]publikáció!$B261)</f>
        <v>0</v>
      </c>
      <c r="N261" s="10" t="str">
        <f>+IF(VLOOKUP(B261,'[1]TERMELŐ_11.30.'!A:G,7,FALSE)="","",VLOOKUP(B261,'[1]TERMELŐ_11.30.'!A:G,7,FALSE))</f>
        <v>TAPO</v>
      </c>
      <c r="O261" s="10">
        <f>+VLOOKUP(B261,'[1]TERMELŐ_11.30.'!A:I,9,FALSE)</f>
        <v>132</v>
      </c>
      <c r="P261" s="10" t="str">
        <f>+IF(OR(VLOOKUP(B261,'[1]TERMELŐ_11.30.'!A:D,4,FALSE)="elutasított",(VLOOKUP(B261,'[1]TERMELŐ_11.30.'!A:D,4,FALSE)="kiesett")),"igen","nem")</f>
        <v>nem</v>
      </c>
      <c r="Q261" s="10" t="str">
        <f>+_xlfn.IFNA(VLOOKUP(IF(VLOOKUP(B261,'[1]TERMELŐ_11.30.'!A:BQ,69,FALSE)="","",VLOOKUP(B261,'[1]TERMELŐ_11.30.'!A:BQ,69,FALSE)),'[1]publikáció segéd tábla'!$D$1:$E$16,2,FALSE),"")</f>
        <v/>
      </c>
      <c r="R261" s="10" t="str">
        <f>IF(VLOOKUP(B261,'[1]TERMELŐ_11.30.'!A:AT,46,FALSE)="","",VLOOKUP(B261,'[1]TERMELŐ_11.30.'!A:AT,46,FALSE))</f>
        <v>igen</v>
      </c>
      <c r="S261" s="10"/>
      <c r="T261" s="13">
        <f>+VLOOKUP(B261,'[1]TERMELŐ_11.30.'!$A:$AR,37,FALSE)</f>
        <v>0</v>
      </c>
      <c r="U261" s="13">
        <f>+VLOOKUP(B261,'[1]TERMELŐ_11.30.'!$A:$AR,38,FALSE)+VLOOKUP(B261,'[1]TERMELŐ_11.30.'!$A:$AR,39,FALSE)+VLOOKUP(B261,'[1]TERMELŐ_11.30.'!$A:$AR,40,FALSE)+VLOOKUP(B261,'[1]TERMELŐ_11.30.'!$A:$AR,41,FALSE)+VLOOKUP(B261,'[1]TERMELŐ_11.30.'!$A:$AR,42,FALSE)+VLOOKUP(B261,'[1]TERMELŐ_11.30.'!$A:$AR,43,FALSE)+VLOOKUP(B261,'[1]TERMELŐ_11.30.'!$A:$AR,44,FALSE)</f>
        <v>0</v>
      </c>
      <c r="V261" s="14">
        <f>+IF(VLOOKUP(B261,'[1]TERMELŐ_11.30.'!A:AS,45,FALSE)="","",VLOOKUP(B261,'[1]TERMELŐ_11.30.'!A:AS,45,FALSE))</f>
        <v>48213</v>
      </c>
      <c r="W261" s="14" t="str">
        <f>IF(VLOOKUP(B261,'[1]TERMELŐ_11.30.'!A:AJ,36,FALSE)="","",VLOOKUP(B261,'[1]TERMELŐ_11.30.'!A:AJ,36,FALSE))</f>
        <v/>
      </c>
      <c r="X261" s="10"/>
      <c r="Y261" s="13">
        <f>+VLOOKUP(B261,'[1]TERMELŐ_11.30.'!$A:$BH,53,FALSE)</f>
        <v>0</v>
      </c>
      <c r="Z261" s="13">
        <f>+VLOOKUP(B261,'[1]TERMELŐ_11.30.'!$A:$BH,54,FALSE)+VLOOKUP(B261,'[1]TERMELŐ_11.30.'!$A:$BH,55,FALSE)+VLOOKUP(B261,'[1]TERMELŐ_11.30.'!$A:$BH,56,FALSE)+VLOOKUP(B261,'[1]TERMELŐ_11.30.'!$A:$BH,57,FALSE)+VLOOKUP(B261,'[1]TERMELŐ_11.30.'!$A:$BH,58,FALSE)+VLOOKUP(B261,'[1]TERMELŐ_11.30.'!$A:$BH,59,FALSE)+VLOOKUP(B261,'[1]TERMELŐ_11.30.'!$A:$BH,60,FALSE)</f>
        <v>0</v>
      </c>
      <c r="AA261" s="14">
        <f>IF(VLOOKUP(B261,'[1]TERMELŐ_11.30.'!A:AZ,51,FALSE)="","",VLOOKUP(B261,'[1]TERMELŐ_11.30.'!A:AZ,51,FALSE))</f>
        <v>48213</v>
      </c>
      <c r="AB261" s="14" t="str">
        <f>IF(VLOOKUP(B261,'[1]TERMELŐ_11.30.'!A:AZ,52,FALSE)="","",VLOOKUP(B261,'[1]TERMELŐ_11.30.'!A:AZ,52,FALSE))</f>
        <v/>
      </c>
    </row>
    <row r="262" spans="1:28" x14ac:dyDescent="0.3">
      <c r="A262" s="10" t="str">
        <f>VLOOKUP(VLOOKUP(B262,'[1]TERMELŐ_11.30.'!A:F,6,FALSE),'[1]publikáció segéd tábla'!$A$1:$B$7,2,FALSE)</f>
        <v>E.ON Észak-dunántúli Áramhálózati Zrt.</v>
      </c>
      <c r="B262" s="10" t="s">
        <v>228</v>
      </c>
      <c r="C262" s="11">
        <f>+SUMIFS('[1]TERMELŐ_11.30.'!$H:$H,'[1]TERMELŐ_11.30.'!$A:$A,[1]publikáció!$B262,'[1]TERMELŐ_11.30.'!$L:$L,[1]publikáció!C$4)</f>
        <v>0</v>
      </c>
      <c r="D262" s="11">
        <f>+SUMIFS('[1]TERMELŐ_11.30.'!$H:$H,'[1]TERMELŐ_11.30.'!$A:$A,[1]publikáció!$B262,'[1]TERMELŐ_11.30.'!$L:$L,[1]publikáció!D$4)</f>
        <v>0</v>
      </c>
      <c r="E262" s="11">
        <f>+SUMIFS('[1]TERMELŐ_11.30.'!$H:$H,'[1]TERMELŐ_11.30.'!$A:$A,[1]publikáció!$B262,'[1]TERMELŐ_11.30.'!$L:$L,[1]publikáció!E$4)</f>
        <v>0</v>
      </c>
      <c r="F262" s="11">
        <f>+SUMIFS('[1]TERMELŐ_11.30.'!$H:$H,'[1]TERMELŐ_11.30.'!$A:$A,[1]publikáció!$B262,'[1]TERMELŐ_11.30.'!$L:$L,[1]publikáció!F$4)</f>
        <v>0</v>
      </c>
      <c r="G262" s="11">
        <f>+SUMIFS('[1]TERMELŐ_11.30.'!$H:$H,'[1]TERMELŐ_11.30.'!$A:$A,[1]publikáció!$B262,'[1]TERMELŐ_11.30.'!$L:$L,[1]publikáció!G$4)</f>
        <v>0</v>
      </c>
      <c r="H262" s="11">
        <f>+SUMIFS('[1]TERMELŐ_11.30.'!$H:$H,'[1]TERMELŐ_11.30.'!$A:$A,[1]publikáció!$B262,'[1]TERMELŐ_11.30.'!$L:$L,[1]publikáció!H$4)</f>
        <v>0</v>
      </c>
      <c r="I262" s="11">
        <f>+SUMIFS('[1]TERMELŐ_11.30.'!$H:$H,'[1]TERMELŐ_11.30.'!$A:$A,[1]publikáció!$B262,'[1]TERMELŐ_11.30.'!$L:$L,[1]publikáció!I$4)</f>
        <v>0</v>
      </c>
      <c r="J262" s="11">
        <f>+SUMIFS('[1]TERMELŐ_11.30.'!$H:$H,'[1]TERMELŐ_11.30.'!$A:$A,[1]publikáció!$B262,'[1]TERMELŐ_11.30.'!$L:$L,[1]publikáció!J$4)</f>
        <v>1.1000000000000001</v>
      </c>
      <c r="K262" s="11" t="str">
        <f>+IF(VLOOKUP(B262,'[1]TERMELŐ_11.30.'!A:U,21,FALSE)="igen","Technológia módosítás",IF(VLOOKUP(B262,'[1]TERMELŐ_11.30.'!A:U,20,FALSE)&lt;&gt;"nem","Ismétlő","Új igény"))</f>
        <v>Ismétlő</v>
      </c>
      <c r="L262" s="12">
        <f>+_xlfn.MAXIFS('[1]TERMELŐ_11.30.'!$P:$P,'[1]TERMELŐ_11.30.'!$A:$A,[1]publikáció!$B262)</f>
        <v>1.1000000000000001</v>
      </c>
      <c r="M262" s="12">
        <f>+_xlfn.MAXIFS('[1]TERMELŐ_11.30.'!$Q:$Q,'[1]TERMELŐ_11.30.'!$A:$A,[1]publikáció!$B262)</f>
        <v>0</v>
      </c>
      <c r="N262" s="10" t="str">
        <f>+IF(VLOOKUP(B262,'[1]TERMELŐ_11.30.'!A:G,7,FALSE)="","",VLOOKUP(B262,'[1]TERMELŐ_11.30.'!A:G,7,FALSE))</f>
        <v>BANH</v>
      </c>
      <c r="O262" s="10">
        <f>+VLOOKUP(B262,'[1]TERMELŐ_11.30.'!A:I,9,FALSE)</f>
        <v>22</v>
      </c>
      <c r="P262" s="10" t="str">
        <f>+IF(OR(VLOOKUP(B262,'[1]TERMELŐ_11.30.'!A:D,4,FALSE)="elutasított",(VLOOKUP(B262,'[1]TERMELŐ_11.30.'!A:D,4,FALSE)="kiesett")),"igen","nem")</f>
        <v>nem</v>
      </c>
      <c r="Q262" s="10" t="str">
        <f>+_xlfn.IFNA(VLOOKUP(IF(VLOOKUP(B262,'[1]TERMELŐ_11.30.'!A:BQ,69,FALSE)="","",VLOOKUP(B262,'[1]TERMELŐ_11.30.'!A:BQ,69,FALSE)),'[1]publikáció segéd tábla'!$D$1:$E$16,2,FALSE),"")</f>
        <v/>
      </c>
      <c r="R262" s="10" t="str">
        <f>IF(VLOOKUP(B262,'[1]TERMELŐ_11.30.'!A:AT,46,FALSE)="","",VLOOKUP(B262,'[1]TERMELŐ_11.30.'!A:AT,46,FALSE))</f>
        <v>igen</v>
      </c>
      <c r="S262" s="10"/>
      <c r="T262" s="13">
        <f>+VLOOKUP(B262,'[1]TERMELŐ_11.30.'!$A:$AR,37,FALSE)</f>
        <v>0</v>
      </c>
      <c r="U262" s="13">
        <f>+VLOOKUP(B262,'[1]TERMELŐ_11.30.'!$A:$AR,38,FALSE)+VLOOKUP(B262,'[1]TERMELŐ_11.30.'!$A:$AR,39,FALSE)+VLOOKUP(B262,'[1]TERMELŐ_11.30.'!$A:$AR,40,FALSE)+VLOOKUP(B262,'[1]TERMELŐ_11.30.'!$A:$AR,41,FALSE)+VLOOKUP(B262,'[1]TERMELŐ_11.30.'!$A:$AR,42,FALSE)+VLOOKUP(B262,'[1]TERMELŐ_11.30.'!$A:$AR,43,FALSE)+VLOOKUP(B262,'[1]TERMELŐ_11.30.'!$A:$AR,44,FALSE)</f>
        <v>0</v>
      </c>
      <c r="V262" s="14">
        <f>+IF(VLOOKUP(B262,'[1]TERMELŐ_11.30.'!A:AS,45,FALSE)="","",VLOOKUP(B262,'[1]TERMELŐ_11.30.'!A:AS,45,FALSE))</f>
        <v>47118</v>
      </c>
      <c r="W262" s="14" t="str">
        <f>IF(VLOOKUP(B262,'[1]TERMELŐ_11.30.'!A:AJ,36,FALSE)="","",VLOOKUP(B262,'[1]TERMELŐ_11.30.'!A:AJ,36,FALSE))</f>
        <v/>
      </c>
      <c r="X262" s="10"/>
      <c r="Y262" s="13">
        <f>+VLOOKUP(B262,'[1]TERMELŐ_11.30.'!$A:$BH,53,FALSE)</f>
        <v>0</v>
      </c>
      <c r="Z262" s="13">
        <f>+VLOOKUP(B262,'[1]TERMELŐ_11.30.'!$A:$BH,54,FALSE)+VLOOKUP(B262,'[1]TERMELŐ_11.30.'!$A:$BH,55,FALSE)+VLOOKUP(B262,'[1]TERMELŐ_11.30.'!$A:$BH,56,FALSE)+VLOOKUP(B262,'[1]TERMELŐ_11.30.'!$A:$BH,57,FALSE)+VLOOKUP(B262,'[1]TERMELŐ_11.30.'!$A:$BH,58,FALSE)+VLOOKUP(B262,'[1]TERMELŐ_11.30.'!$A:$BH,59,FALSE)+VLOOKUP(B262,'[1]TERMELŐ_11.30.'!$A:$BH,60,FALSE)</f>
        <v>0</v>
      </c>
      <c r="AA262" s="14">
        <f>IF(VLOOKUP(B262,'[1]TERMELŐ_11.30.'!A:AZ,51,FALSE)="","",VLOOKUP(B262,'[1]TERMELŐ_11.30.'!A:AZ,51,FALSE))</f>
        <v>47118</v>
      </c>
      <c r="AB262" s="14" t="str">
        <f>IF(VLOOKUP(B262,'[1]TERMELŐ_11.30.'!A:AZ,52,FALSE)="","",VLOOKUP(B262,'[1]TERMELŐ_11.30.'!A:AZ,52,FALSE))</f>
        <v/>
      </c>
    </row>
    <row r="263" spans="1:28" x14ac:dyDescent="0.3">
      <c r="A263" s="10" t="str">
        <f>VLOOKUP(VLOOKUP(B263,'[1]TERMELŐ_11.30.'!A:F,6,FALSE),'[1]publikáció segéd tábla'!$A$1:$B$7,2,FALSE)</f>
        <v>E.ON Észak-dunántúli Áramhálózati Zrt.</v>
      </c>
      <c r="B263" s="10" t="s">
        <v>229</v>
      </c>
      <c r="C263" s="11">
        <f>+SUMIFS('[1]TERMELŐ_11.30.'!$H:$H,'[1]TERMELŐ_11.30.'!$A:$A,[1]publikáció!$B263,'[1]TERMELŐ_11.30.'!$L:$L,[1]publikáció!C$4)</f>
        <v>1.0189999999999999</v>
      </c>
      <c r="D263" s="11">
        <f>+SUMIFS('[1]TERMELŐ_11.30.'!$H:$H,'[1]TERMELŐ_11.30.'!$A:$A,[1]publikáció!$B263,'[1]TERMELŐ_11.30.'!$L:$L,[1]publikáció!D$4)</f>
        <v>0</v>
      </c>
      <c r="E263" s="11">
        <f>+SUMIFS('[1]TERMELŐ_11.30.'!$H:$H,'[1]TERMELŐ_11.30.'!$A:$A,[1]publikáció!$B263,'[1]TERMELŐ_11.30.'!$L:$L,[1]publikáció!E$4)</f>
        <v>0</v>
      </c>
      <c r="F263" s="11">
        <f>+SUMIFS('[1]TERMELŐ_11.30.'!$H:$H,'[1]TERMELŐ_11.30.'!$A:$A,[1]publikáció!$B263,'[1]TERMELŐ_11.30.'!$L:$L,[1]publikáció!F$4)</f>
        <v>0</v>
      </c>
      <c r="G263" s="11">
        <f>+SUMIFS('[1]TERMELŐ_11.30.'!$H:$H,'[1]TERMELŐ_11.30.'!$A:$A,[1]publikáció!$B263,'[1]TERMELŐ_11.30.'!$L:$L,[1]publikáció!G$4)</f>
        <v>0</v>
      </c>
      <c r="H263" s="11">
        <f>+SUMIFS('[1]TERMELŐ_11.30.'!$H:$H,'[1]TERMELŐ_11.30.'!$A:$A,[1]publikáció!$B263,'[1]TERMELŐ_11.30.'!$L:$L,[1]publikáció!H$4)</f>
        <v>0</v>
      </c>
      <c r="I263" s="11">
        <f>+SUMIFS('[1]TERMELŐ_11.30.'!$H:$H,'[1]TERMELŐ_11.30.'!$A:$A,[1]publikáció!$B263,'[1]TERMELŐ_11.30.'!$L:$L,[1]publikáció!I$4)</f>
        <v>0</v>
      </c>
      <c r="J263" s="11">
        <f>+SUMIFS('[1]TERMELŐ_11.30.'!$H:$H,'[1]TERMELŐ_11.30.'!$A:$A,[1]publikáció!$B263,'[1]TERMELŐ_11.30.'!$L:$L,[1]publikáció!J$4)</f>
        <v>0</v>
      </c>
      <c r="K263" s="11" t="str">
        <f>+IF(VLOOKUP(B263,'[1]TERMELŐ_11.30.'!A:U,21,FALSE)="igen","Technológia módosítás",IF(VLOOKUP(B263,'[1]TERMELŐ_11.30.'!A:U,20,FALSE)&lt;&gt;"nem","Ismétlő","Új igény"))</f>
        <v>Új igény</v>
      </c>
      <c r="L263" s="12">
        <f>+_xlfn.MAXIFS('[1]TERMELŐ_11.30.'!$P:$P,'[1]TERMELŐ_11.30.'!$A:$A,[1]publikáció!$B263)</f>
        <v>0.02</v>
      </c>
      <c r="M263" s="12">
        <f>+_xlfn.MAXIFS('[1]TERMELŐ_11.30.'!$Q:$Q,'[1]TERMELŐ_11.30.'!$A:$A,[1]publikáció!$B263)</f>
        <v>0</v>
      </c>
      <c r="N263" s="10" t="str">
        <f>+IF(VLOOKUP(B263,'[1]TERMELŐ_11.30.'!A:G,7,FALSE)="","",VLOOKUP(B263,'[1]TERMELŐ_11.30.'!A:G,7,FALSE))</f>
        <v>SZFD</v>
      </c>
      <c r="O263" s="10">
        <f>+VLOOKUP(B263,'[1]TERMELŐ_11.30.'!A:I,9,FALSE)</f>
        <v>22</v>
      </c>
      <c r="P263" s="10" t="str">
        <f>+IF(OR(VLOOKUP(B263,'[1]TERMELŐ_11.30.'!A:D,4,FALSE)="elutasított",(VLOOKUP(B263,'[1]TERMELŐ_11.30.'!A:D,4,FALSE)="kiesett")),"igen","nem")</f>
        <v>igen</v>
      </c>
      <c r="Q263" s="10" t="str">
        <f>+_xlfn.IFNA(VLOOKUP(IF(VLOOKUP(B263,'[1]TERMELŐ_11.30.'!A:BQ,69,FALSE)="","",VLOOKUP(B263,'[1]TERMELŐ_11.30.'!A:BQ,69,FALSE)),'[1]publikáció segéd tábla'!$D$1:$E$16,2,FALSE),"")</f>
        <v>54/2024 kormány rendelet</v>
      </c>
      <c r="R263" s="10" t="str">
        <f>IF(VLOOKUP(B263,'[1]TERMELŐ_11.30.'!A:AT,46,FALSE)="","",VLOOKUP(B263,'[1]TERMELŐ_11.30.'!A:AT,46,FALSE))</f>
        <v/>
      </c>
      <c r="S263" s="10"/>
      <c r="T263" s="13">
        <f>+VLOOKUP(B263,'[1]TERMELŐ_11.30.'!$A:$AR,37,FALSE)</f>
        <v>0</v>
      </c>
      <c r="U263" s="13">
        <f>+VLOOKUP(B263,'[1]TERMELŐ_11.30.'!$A:$AR,38,FALSE)+VLOOKUP(B263,'[1]TERMELŐ_11.30.'!$A:$AR,39,FALSE)+VLOOKUP(B263,'[1]TERMELŐ_11.30.'!$A:$AR,40,FALSE)+VLOOKUP(B263,'[1]TERMELŐ_11.30.'!$A:$AR,41,FALSE)+VLOOKUP(B263,'[1]TERMELŐ_11.30.'!$A:$AR,42,FALSE)+VLOOKUP(B263,'[1]TERMELŐ_11.30.'!$A:$AR,43,FALSE)+VLOOKUP(B263,'[1]TERMELŐ_11.30.'!$A:$AR,44,FALSE)</f>
        <v>0</v>
      </c>
      <c r="V263" s="14" t="str">
        <f>+IF(VLOOKUP(B263,'[1]TERMELŐ_11.30.'!A:AS,45,FALSE)="","",VLOOKUP(B263,'[1]TERMELŐ_11.30.'!A:AS,45,FALSE))</f>
        <v/>
      </c>
      <c r="W263" s="14" t="str">
        <f>IF(VLOOKUP(B263,'[1]TERMELŐ_11.30.'!A:AJ,36,FALSE)="","",VLOOKUP(B263,'[1]TERMELŐ_11.30.'!A:AJ,36,FALSE))</f>
        <v/>
      </c>
      <c r="X263" s="10"/>
      <c r="Y263" s="13">
        <f>+VLOOKUP(B263,'[1]TERMELŐ_11.30.'!$A:$BH,53,FALSE)</f>
        <v>0</v>
      </c>
      <c r="Z263" s="13">
        <f>+VLOOKUP(B263,'[1]TERMELŐ_11.30.'!$A:$BH,54,FALSE)+VLOOKUP(B263,'[1]TERMELŐ_11.30.'!$A:$BH,55,FALSE)+VLOOKUP(B263,'[1]TERMELŐ_11.30.'!$A:$BH,56,FALSE)+VLOOKUP(B263,'[1]TERMELŐ_11.30.'!$A:$BH,57,FALSE)+VLOOKUP(B263,'[1]TERMELŐ_11.30.'!$A:$BH,58,FALSE)+VLOOKUP(B263,'[1]TERMELŐ_11.30.'!$A:$BH,59,FALSE)+VLOOKUP(B263,'[1]TERMELŐ_11.30.'!$A:$BH,60,FALSE)</f>
        <v>0</v>
      </c>
      <c r="AA263" s="14" t="str">
        <f>IF(VLOOKUP(B263,'[1]TERMELŐ_11.30.'!A:AZ,51,FALSE)="","",VLOOKUP(B263,'[1]TERMELŐ_11.30.'!A:AZ,51,FALSE))</f>
        <v/>
      </c>
      <c r="AB263" s="14" t="str">
        <f>IF(VLOOKUP(B263,'[1]TERMELŐ_11.30.'!A:AZ,52,FALSE)="","",VLOOKUP(B263,'[1]TERMELŐ_11.30.'!A:AZ,52,FALSE))</f>
        <v/>
      </c>
    </row>
    <row r="264" spans="1:28" x14ac:dyDescent="0.3">
      <c r="A264" s="10" t="str">
        <f>VLOOKUP(VLOOKUP(B264,'[1]TERMELŐ_11.30.'!A:F,6,FALSE),'[1]publikáció segéd tábla'!$A$1:$B$7,2,FALSE)</f>
        <v>E.ON Észak-dunántúli Áramhálózati Zrt.</v>
      </c>
      <c r="B264" s="10" t="s">
        <v>230</v>
      </c>
      <c r="C264" s="11">
        <f>+SUMIFS('[1]TERMELŐ_11.30.'!$H:$H,'[1]TERMELŐ_11.30.'!$A:$A,[1]publikáció!$B264,'[1]TERMELŐ_11.30.'!$L:$L,[1]publikáció!C$4)</f>
        <v>0</v>
      </c>
      <c r="D264" s="11">
        <f>+SUMIFS('[1]TERMELŐ_11.30.'!$H:$H,'[1]TERMELŐ_11.30.'!$A:$A,[1]publikáció!$B264,'[1]TERMELŐ_11.30.'!$L:$L,[1]publikáció!D$4)</f>
        <v>49.5</v>
      </c>
      <c r="E264" s="11">
        <f>+SUMIFS('[1]TERMELŐ_11.30.'!$H:$H,'[1]TERMELŐ_11.30.'!$A:$A,[1]publikáció!$B264,'[1]TERMELŐ_11.30.'!$L:$L,[1]publikáció!E$4)</f>
        <v>0</v>
      </c>
      <c r="F264" s="11">
        <f>+SUMIFS('[1]TERMELŐ_11.30.'!$H:$H,'[1]TERMELŐ_11.30.'!$A:$A,[1]publikáció!$B264,'[1]TERMELŐ_11.30.'!$L:$L,[1]publikáció!F$4)</f>
        <v>0</v>
      </c>
      <c r="G264" s="11">
        <f>+SUMIFS('[1]TERMELŐ_11.30.'!$H:$H,'[1]TERMELŐ_11.30.'!$A:$A,[1]publikáció!$B264,'[1]TERMELŐ_11.30.'!$L:$L,[1]publikáció!G$4)</f>
        <v>0</v>
      </c>
      <c r="H264" s="11">
        <f>+SUMIFS('[1]TERMELŐ_11.30.'!$H:$H,'[1]TERMELŐ_11.30.'!$A:$A,[1]publikáció!$B264,'[1]TERMELŐ_11.30.'!$L:$L,[1]publikáció!H$4)</f>
        <v>0</v>
      </c>
      <c r="I264" s="11">
        <f>+SUMIFS('[1]TERMELŐ_11.30.'!$H:$H,'[1]TERMELŐ_11.30.'!$A:$A,[1]publikáció!$B264,'[1]TERMELŐ_11.30.'!$L:$L,[1]publikáció!I$4)</f>
        <v>0</v>
      </c>
      <c r="J264" s="11">
        <f>+SUMIFS('[1]TERMELŐ_11.30.'!$H:$H,'[1]TERMELŐ_11.30.'!$A:$A,[1]publikáció!$B264,'[1]TERMELŐ_11.30.'!$L:$L,[1]publikáció!J$4)</f>
        <v>0</v>
      </c>
      <c r="K264" s="11" t="str">
        <f>+IF(VLOOKUP(B264,'[1]TERMELŐ_11.30.'!A:U,21,FALSE)="igen","Technológia módosítás",IF(VLOOKUP(B264,'[1]TERMELŐ_11.30.'!A:U,20,FALSE)&lt;&gt;"nem","Ismétlő","Új igény"))</f>
        <v>Új igény</v>
      </c>
      <c r="L264" s="12">
        <f>+_xlfn.MAXIFS('[1]TERMELŐ_11.30.'!$P:$P,'[1]TERMELŐ_11.30.'!$A:$A,[1]publikáció!$B264)</f>
        <v>49.5</v>
      </c>
      <c r="M264" s="12">
        <f>+_xlfn.MAXIFS('[1]TERMELŐ_11.30.'!$Q:$Q,'[1]TERMELŐ_11.30.'!$A:$A,[1]publikáció!$B264)</f>
        <v>0</v>
      </c>
      <c r="N264" s="10" t="str">
        <f>+IF(VLOOKUP(B264,'[1]TERMELŐ_11.30.'!A:G,7,FALSE)="","",VLOOKUP(B264,'[1]TERMELŐ_11.30.'!A:G,7,FALSE))</f>
        <v>Új_K</v>
      </c>
      <c r="O264" s="10">
        <f>+VLOOKUP(B264,'[1]TERMELŐ_11.30.'!A:I,9,FALSE)</f>
        <v>132</v>
      </c>
      <c r="P264" s="10" t="str">
        <f>+IF(OR(VLOOKUP(B264,'[1]TERMELŐ_11.30.'!A:D,4,FALSE)="elutasított",(VLOOKUP(B264,'[1]TERMELŐ_11.30.'!A:D,4,FALSE)="kiesett")),"igen","nem")</f>
        <v>igen</v>
      </c>
      <c r="Q264" s="10" t="str">
        <f>+_xlfn.IFNA(VLOOKUP(IF(VLOOKUP(B264,'[1]TERMELŐ_11.30.'!A:BQ,69,FALSE)="","",VLOOKUP(B264,'[1]TERMELŐ_11.30.'!A:BQ,69,FALSE)),'[1]publikáció segéd tábla'!$D$1:$E$16,2,FALSE),"")</f>
        <v>54/2024 kormány rendelet</v>
      </c>
      <c r="R264" s="10" t="str">
        <f>IF(VLOOKUP(B264,'[1]TERMELŐ_11.30.'!A:AT,46,FALSE)="","",VLOOKUP(B264,'[1]TERMELŐ_11.30.'!A:AT,46,FALSE))</f>
        <v/>
      </c>
      <c r="S264" s="10"/>
      <c r="T264" s="13">
        <f>+VLOOKUP(B264,'[1]TERMELŐ_11.30.'!$A:$AR,37,FALSE)</f>
        <v>0</v>
      </c>
      <c r="U264" s="13">
        <f>+VLOOKUP(B264,'[1]TERMELŐ_11.30.'!$A:$AR,38,FALSE)+VLOOKUP(B264,'[1]TERMELŐ_11.30.'!$A:$AR,39,FALSE)+VLOOKUP(B264,'[1]TERMELŐ_11.30.'!$A:$AR,40,FALSE)+VLOOKUP(B264,'[1]TERMELŐ_11.30.'!$A:$AR,41,FALSE)+VLOOKUP(B264,'[1]TERMELŐ_11.30.'!$A:$AR,42,FALSE)+VLOOKUP(B264,'[1]TERMELŐ_11.30.'!$A:$AR,43,FALSE)+VLOOKUP(B264,'[1]TERMELŐ_11.30.'!$A:$AR,44,FALSE)</f>
        <v>0</v>
      </c>
      <c r="V264" s="14" t="str">
        <f>+IF(VLOOKUP(B264,'[1]TERMELŐ_11.30.'!A:AS,45,FALSE)="","",VLOOKUP(B264,'[1]TERMELŐ_11.30.'!A:AS,45,FALSE))</f>
        <v/>
      </c>
      <c r="W264" s="14" t="str">
        <f>IF(VLOOKUP(B264,'[1]TERMELŐ_11.30.'!A:AJ,36,FALSE)="","",VLOOKUP(B264,'[1]TERMELŐ_11.30.'!A:AJ,36,FALSE))</f>
        <v/>
      </c>
      <c r="X264" s="10"/>
      <c r="Y264" s="13">
        <f>+VLOOKUP(B264,'[1]TERMELŐ_11.30.'!$A:$BH,53,FALSE)</f>
        <v>0</v>
      </c>
      <c r="Z264" s="13">
        <f>+VLOOKUP(B264,'[1]TERMELŐ_11.30.'!$A:$BH,54,FALSE)+VLOOKUP(B264,'[1]TERMELŐ_11.30.'!$A:$BH,55,FALSE)+VLOOKUP(B264,'[1]TERMELŐ_11.30.'!$A:$BH,56,FALSE)+VLOOKUP(B264,'[1]TERMELŐ_11.30.'!$A:$BH,57,FALSE)+VLOOKUP(B264,'[1]TERMELŐ_11.30.'!$A:$BH,58,FALSE)+VLOOKUP(B264,'[1]TERMELŐ_11.30.'!$A:$BH,59,FALSE)+VLOOKUP(B264,'[1]TERMELŐ_11.30.'!$A:$BH,60,FALSE)</f>
        <v>0</v>
      </c>
      <c r="AA264" s="14" t="str">
        <f>IF(VLOOKUP(B264,'[1]TERMELŐ_11.30.'!A:AZ,51,FALSE)="","",VLOOKUP(B264,'[1]TERMELŐ_11.30.'!A:AZ,51,FALSE))</f>
        <v/>
      </c>
      <c r="AB264" s="14" t="str">
        <f>IF(VLOOKUP(B264,'[1]TERMELŐ_11.30.'!A:AZ,52,FALSE)="","",VLOOKUP(B264,'[1]TERMELŐ_11.30.'!A:AZ,52,FALSE))</f>
        <v/>
      </c>
    </row>
    <row r="265" spans="1:28" x14ac:dyDescent="0.3">
      <c r="A265" s="10" t="str">
        <f>VLOOKUP(VLOOKUP(B265,'[1]TERMELŐ_11.30.'!A:F,6,FALSE),'[1]publikáció segéd tábla'!$A$1:$B$7,2,FALSE)</f>
        <v>E.ON Észak-dunántúli Áramhálózati Zrt.</v>
      </c>
      <c r="B265" s="10" t="s">
        <v>231</v>
      </c>
      <c r="C265" s="11">
        <f>+SUMIFS('[1]TERMELŐ_11.30.'!$H:$H,'[1]TERMELŐ_11.30.'!$A:$A,[1]publikáció!$B265,'[1]TERMELŐ_11.30.'!$L:$L,[1]publikáció!C$4)</f>
        <v>0</v>
      </c>
      <c r="D265" s="11">
        <f>+SUMIFS('[1]TERMELŐ_11.30.'!$H:$H,'[1]TERMELŐ_11.30.'!$A:$A,[1]publikáció!$B265,'[1]TERMELŐ_11.30.'!$L:$L,[1]publikáció!D$4)</f>
        <v>30</v>
      </c>
      <c r="E265" s="11">
        <f>+SUMIFS('[1]TERMELŐ_11.30.'!$H:$H,'[1]TERMELŐ_11.30.'!$A:$A,[1]publikáció!$B265,'[1]TERMELŐ_11.30.'!$L:$L,[1]publikáció!E$4)</f>
        <v>0</v>
      </c>
      <c r="F265" s="11">
        <f>+SUMIFS('[1]TERMELŐ_11.30.'!$H:$H,'[1]TERMELŐ_11.30.'!$A:$A,[1]publikáció!$B265,'[1]TERMELŐ_11.30.'!$L:$L,[1]publikáció!F$4)</f>
        <v>0</v>
      </c>
      <c r="G265" s="11">
        <f>+SUMIFS('[1]TERMELŐ_11.30.'!$H:$H,'[1]TERMELŐ_11.30.'!$A:$A,[1]publikáció!$B265,'[1]TERMELŐ_11.30.'!$L:$L,[1]publikáció!G$4)</f>
        <v>0</v>
      </c>
      <c r="H265" s="11">
        <f>+SUMIFS('[1]TERMELŐ_11.30.'!$H:$H,'[1]TERMELŐ_11.30.'!$A:$A,[1]publikáció!$B265,'[1]TERMELŐ_11.30.'!$L:$L,[1]publikáció!H$4)</f>
        <v>0</v>
      </c>
      <c r="I265" s="11">
        <f>+SUMIFS('[1]TERMELŐ_11.30.'!$H:$H,'[1]TERMELŐ_11.30.'!$A:$A,[1]publikáció!$B265,'[1]TERMELŐ_11.30.'!$L:$L,[1]publikáció!I$4)</f>
        <v>0</v>
      </c>
      <c r="J265" s="11">
        <f>+SUMIFS('[1]TERMELŐ_11.30.'!$H:$H,'[1]TERMELŐ_11.30.'!$A:$A,[1]publikáció!$B265,'[1]TERMELŐ_11.30.'!$L:$L,[1]publikáció!J$4)</f>
        <v>0</v>
      </c>
      <c r="K265" s="11" t="str">
        <f>+IF(VLOOKUP(B265,'[1]TERMELŐ_11.30.'!A:U,21,FALSE)="igen","Technológia módosítás",IF(VLOOKUP(B265,'[1]TERMELŐ_11.30.'!A:U,20,FALSE)&lt;&gt;"nem","Ismétlő","Új igény"))</f>
        <v>Új igény</v>
      </c>
      <c r="L265" s="12">
        <f>+_xlfn.MAXIFS('[1]TERMELŐ_11.30.'!$P:$P,'[1]TERMELŐ_11.30.'!$A:$A,[1]publikáció!$B265)</f>
        <v>30</v>
      </c>
      <c r="M265" s="12">
        <f>+_xlfn.MAXIFS('[1]TERMELŐ_11.30.'!$Q:$Q,'[1]TERMELŐ_11.30.'!$A:$A,[1]publikáció!$B265)</f>
        <v>0</v>
      </c>
      <c r="N265" s="10" t="str">
        <f>+IF(VLOOKUP(B265,'[1]TERMELŐ_11.30.'!A:G,7,FALSE)="","",VLOOKUP(B265,'[1]TERMELŐ_11.30.'!A:G,7,FALSE))</f>
        <v>Új_I</v>
      </c>
      <c r="O265" s="10">
        <f>+VLOOKUP(B265,'[1]TERMELŐ_11.30.'!A:I,9,FALSE)</f>
        <v>132</v>
      </c>
      <c r="P265" s="10" t="str">
        <f>+IF(OR(VLOOKUP(B265,'[1]TERMELŐ_11.30.'!A:D,4,FALSE)="elutasított",(VLOOKUP(B265,'[1]TERMELŐ_11.30.'!A:D,4,FALSE)="kiesett")),"igen","nem")</f>
        <v>igen</v>
      </c>
      <c r="Q265" s="10" t="str">
        <f>+_xlfn.IFNA(VLOOKUP(IF(VLOOKUP(B265,'[1]TERMELŐ_11.30.'!A:BQ,69,FALSE)="","",VLOOKUP(B265,'[1]TERMELŐ_11.30.'!A:BQ,69,FALSE)),'[1]publikáció segéd tábla'!$D$1:$E$16,2,FALSE),"")</f>
        <v>54/2024 kormány rendelet</v>
      </c>
      <c r="R265" s="10" t="str">
        <f>IF(VLOOKUP(B265,'[1]TERMELŐ_11.30.'!A:AT,46,FALSE)="","",VLOOKUP(B265,'[1]TERMELŐ_11.30.'!A:AT,46,FALSE))</f>
        <v/>
      </c>
      <c r="S265" s="10"/>
      <c r="T265" s="13">
        <f>+VLOOKUP(B265,'[1]TERMELŐ_11.30.'!$A:$AR,37,FALSE)</f>
        <v>0</v>
      </c>
      <c r="U265" s="13">
        <f>+VLOOKUP(B265,'[1]TERMELŐ_11.30.'!$A:$AR,38,FALSE)+VLOOKUP(B265,'[1]TERMELŐ_11.30.'!$A:$AR,39,FALSE)+VLOOKUP(B265,'[1]TERMELŐ_11.30.'!$A:$AR,40,FALSE)+VLOOKUP(B265,'[1]TERMELŐ_11.30.'!$A:$AR,41,FALSE)+VLOOKUP(B265,'[1]TERMELŐ_11.30.'!$A:$AR,42,FALSE)+VLOOKUP(B265,'[1]TERMELŐ_11.30.'!$A:$AR,43,FALSE)+VLOOKUP(B265,'[1]TERMELŐ_11.30.'!$A:$AR,44,FALSE)</f>
        <v>0</v>
      </c>
      <c r="V265" s="14" t="str">
        <f>+IF(VLOOKUP(B265,'[1]TERMELŐ_11.30.'!A:AS,45,FALSE)="","",VLOOKUP(B265,'[1]TERMELŐ_11.30.'!A:AS,45,FALSE))</f>
        <v/>
      </c>
      <c r="W265" s="14" t="str">
        <f>IF(VLOOKUP(B265,'[1]TERMELŐ_11.30.'!A:AJ,36,FALSE)="","",VLOOKUP(B265,'[1]TERMELŐ_11.30.'!A:AJ,36,FALSE))</f>
        <v/>
      </c>
      <c r="X265" s="10"/>
      <c r="Y265" s="13">
        <f>+VLOOKUP(B265,'[1]TERMELŐ_11.30.'!$A:$BH,53,FALSE)</f>
        <v>0</v>
      </c>
      <c r="Z265" s="13">
        <f>+VLOOKUP(B265,'[1]TERMELŐ_11.30.'!$A:$BH,54,FALSE)+VLOOKUP(B265,'[1]TERMELŐ_11.30.'!$A:$BH,55,FALSE)+VLOOKUP(B265,'[1]TERMELŐ_11.30.'!$A:$BH,56,FALSE)+VLOOKUP(B265,'[1]TERMELŐ_11.30.'!$A:$BH,57,FALSE)+VLOOKUP(B265,'[1]TERMELŐ_11.30.'!$A:$BH,58,FALSE)+VLOOKUP(B265,'[1]TERMELŐ_11.30.'!$A:$BH,59,FALSE)+VLOOKUP(B265,'[1]TERMELŐ_11.30.'!$A:$BH,60,FALSE)</f>
        <v>0</v>
      </c>
      <c r="AA265" s="14" t="str">
        <f>IF(VLOOKUP(B265,'[1]TERMELŐ_11.30.'!A:AZ,51,FALSE)="","",VLOOKUP(B265,'[1]TERMELŐ_11.30.'!A:AZ,51,FALSE))</f>
        <v/>
      </c>
      <c r="AB265" s="14" t="str">
        <f>IF(VLOOKUP(B265,'[1]TERMELŐ_11.30.'!A:AZ,52,FALSE)="","",VLOOKUP(B265,'[1]TERMELŐ_11.30.'!A:AZ,52,FALSE))</f>
        <v/>
      </c>
    </row>
    <row r="266" spans="1:28" x14ac:dyDescent="0.3">
      <c r="A266" s="10" t="str">
        <f>VLOOKUP(VLOOKUP(B266,'[1]TERMELŐ_11.30.'!A:F,6,FALSE),'[1]publikáció segéd tábla'!$A$1:$B$7,2,FALSE)</f>
        <v>E.ON Észak-dunántúli Áramhálózati Zrt.</v>
      </c>
      <c r="B266" s="10" t="s">
        <v>232</v>
      </c>
      <c r="C266" s="11">
        <f>+SUMIFS('[1]TERMELŐ_11.30.'!$H:$H,'[1]TERMELŐ_11.30.'!$A:$A,[1]publikáció!$B266,'[1]TERMELŐ_11.30.'!$L:$L,[1]publikáció!C$4)</f>
        <v>0</v>
      </c>
      <c r="D266" s="11">
        <f>+SUMIFS('[1]TERMELŐ_11.30.'!$H:$H,'[1]TERMELŐ_11.30.'!$A:$A,[1]publikáció!$B266,'[1]TERMELŐ_11.30.'!$L:$L,[1]publikáció!D$4)</f>
        <v>24</v>
      </c>
      <c r="E266" s="11">
        <f>+SUMIFS('[1]TERMELŐ_11.30.'!$H:$H,'[1]TERMELŐ_11.30.'!$A:$A,[1]publikáció!$B266,'[1]TERMELŐ_11.30.'!$L:$L,[1]publikáció!E$4)</f>
        <v>0</v>
      </c>
      <c r="F266" s="11">
        <f>+SUMIFS('[1]TERMELŐ_11.30.'!$H:$H,'[1]TERMELŐ_11.30.'!$A:$A,[1]publikáció!$B266,'[1]TERMELŐ_11.30.'!$L:$L,[1]publikáció!F$4)</f>
        <v>0</v>
      </c>
      <c r="G266" s="11">
        <f>+SUMIFS('[1]TERMELŐ_11.30.'!$H:$H,'[1]TERMELŐ_11.30.'!$A:$A,[1]publikáció!$B266,'[1]TERMELŐ_11.30.'!$L:$L,[1]publikáció!G$4)</f>
        <v>0</v>
      </c>
      <c r="H266" s="11">
        <f>+SUMIFS('[1]TERMELŐ_11.30.'!$H:$H,'[1]TERMELŐ_11.30.'!$A:$A,[1]publikáció!$B266,'[1]TERMELŐ_11.30.'!$L:$L,[1]publikáció!H$4)</f>
        <v>0</v>
      </c>
      <c r="I266" s="11">
        <f>+SUMIFS('[1]TERMELŐ_11.30.'!$H:$H,'[1]TERMELŐ_11.30.'!$A:$A,[1]publikáció!$B266,'[1]TERMELŐ_11.30.'!$L:$L,[1]publikáció!I$4)</f>
        <v>0</v>
      </c>
      <c r="J266" s="11">
        <f>+SUMIFS('[1]TERMELŐ_11.30.'!$H:$H,'[1]TERMELŐ_11.30.'!$A:$A,[1]publikáció!$B266,'[1]TERMELŐ_11.30.'!$L:$L,[1]publikáció!J$4)</f>
        <v>0</v>
      </c>
      <c r="K266" s="11" t="str">
        <f>+IF(VLOOKUP(B266,'[1]TERMELŐ_11.30.'!A:U,21,FALSE)="igen","Technológia módosítás",IF(VLOOKUP(B266,'[1]TERMELŐ_11.30.'!A:U,20,FALSE)&lt;&gt;"nem","Ismétlő","Új igény"))</f>
        <v>Új igény</v>
      </c>
      <c r="L266" s="12">
        <f>+_xlfn.MAXIFS('[1]TERMELŐ_11.30.'!$P:$P,'[1]TERMELŐ_11.30.'!$A:$A,[1]publikáció!$B266)</f>
        <v>24</v>
      </c>
      <c r="M266" s="12">
        <f>+_xlfn.MAXIFS('[1]TERMELŐ_11.30.'!$Q:$Q,'[1]TERMELŐ_11.30.'!$A:$A,[1]publikáció!$B266)</f>
        <v>0</v>
      </c>
      <c r="N266" s="10" t="str">
        <f>+IF(VLOOKUP(B266,'[1]TERMELŐ_11.30.'!A:G,7,FALSE)="","",VLOOKUP(B266,'[1]TERMELŐ_11.30.'!A:G,7,FALSE))</f>
        <v>Új_I</v>
      </c>
      <c r="O266" s="10">
        <f>+VLOOKUP(B266,'[1]TERMELŐ_11.30.'!A:I,9,FALSE)</f>
        <v>132</v>
      </c>
      <c r="P266" s="10" t="str">
        <f>+IF(OR(VLOOKUP(B266,'[1]TERMELŐ_11.30.'!A:D,4,FALSE)="elutasított",(VLOOKUP(B266,'[1]TERMELŐ_11.30.'!A:D,4,FALSE)="kiesett")),"igen","nem")</f>
        <v>igen</v>
      </c>
      <c r="Q266" s="10" t="str">
        <f>+_xlfn.IFNA(VLOOKUP(IF(VLOOKUP(B266,'[1]TERMELŐ_11.30.'!A:BQ,69,FALSE)="","",VLOOKUP(B266,'[1]TERMELŐ_11.30.'!A:BQ,69,FALSE)),'[1]publikáció segéd tábla'!$D$1:$E$16,2,FALSE),"")</f>
        <v>54/2024 kormány rendelet</v>
      </c>
      <c r="R266" s="10" t="str">
        <f>IF(VLOOKUP(B266,'[1]TERMELŐ_11.30.'!A:AT,46,FALSE)="","",VLOOKUP(B266,'[1]TERMELŐ_11.30.'!A:AT,46,FALSE))</f>
        <v/>
      </c>
      <c r="S266" s="10"/>
      <c r="T266" s="13">
        <f>+VLOOKUP(B266,'[1]TERMELŐ_11.30.'!$A:$AR,37,FALSE)</f>
        <v>0</v>
      </c>
      <c r="U266" s="13">
        <f>+VLOOKUP(B266,'[1]TERMELŐ_11.30.'!$A:$AR,38,FALSE)+VLOOKUP(B266,'[1]TERMELŐ_11.30.'!$A:$AR,39,FALSE)+VLOOKUP(B266,'[1]TERMELŐ_11.30.'!$A:$AR,40,FALSE)+VLOOKUP(B266,'[1]TERMELŐ_11.30.'!$A:$AR,41,FALSE)+VLOOKUP(B266,'[1]TERMELŐ_11.30.'!$A:$AR,42,FALSE)+VLOOKUP(B266,'[1]TERMELŐ_11.30.'!$A:$AR,43,FALSE)+VLOOKUP(B266,'[1]TERMELŐ_11.30.'!$A:$AR,44,FALSE)</f>
        <v>0</v>
      </c>
      <c r="V266" s="14" t="str">
        <f>+IF(VLOOKUP(B266,'[1]TERMELŐ_11.30.'!A:AS,45,FALSE)="","",VLOOKUP(B266,'[1]TERMELŐ_11.30.'!A:AS,45,FALSE))</f>
        <v/>
      </c>
      <c r="W266" s="14" t="str">
        <f>IF(VLOOKUP(B266,'[1]TERMELŐ_11.30.'!A:AJ,36,FALSE)="","",VLOOKUP(B266,'[1]TERMELŐ_11.30.'!A:AJ,36,FALSE))</f>
        <v/>
      </c>
      <c r="X266" s="10"/>
      <c r="Y266" s="13">
        <f>+VLOOKUP(B266,'[1]TERMELŐ_11.30.'!$A:$BH,53,FALSE)</f>
        <v>0</v>
      </c>
      <c r="Z266" s="13">
        <f>+VLOOKUP(B266,'[1]TERMELŐ_11.30.'!$A:$BH,54,FALSE)+VLOOKUP(B266,'[1]TERMELŐ_11.30.'!$A:$BH,55,FALSE)+VLOOKUP(B266,'[1]TERMELŐ_11.30.'!$A:$BH,56,FALSE)+VLOOKUP(B266,'[1]TERMELŐ_11.30.'!$A:$BH,57,FALSE)+VLOOKUP(B266,'[1]TERMELŐ_11.30.'!$A:$BH,58,FALSE)+VLOOKUP(B266,'[1]TERMELŐ_11.30.'!$A:$BH,59,FALSE)+VLOOKUP(B266,'[1]TERMELŐ_11.30.'!$A:$BH,60,FALSE)</f>
        <v>0</v>
      </c>
      <c r="AA266" s="14" t="str">
        <f>IF(VLOOKUP(B266,'[1]TERMELŐ_11.30.'!A:AZ,51,FALSE)="","",VLOOKUP(B266,'[1]TERMELŐ_11.30.'!A:AZ,51,FALSE))</f>
        <v/>
      </c>
      <c r="AB266" s="14" t="str">
        <f>IF(VLOOKUP(B266,'[1]TERMELŐ_11.30.'!A:AZ,52,FALSE)="","",VLOOKUP(B266,'[1]TERMELŐ_11.30.'!A:AZ,52,FALSE))</f>
        <v/>
      </c>
    </row>
    <row r="267" spans="1:28" x14ac:dyDescent="0.3">
      <c r="A267" s="10" t="str">
        <f>VLOOKUP(VLOOKUP(B267,'[1]TERMELŐ_11.30.'!A:F,6,FALSE),'[1]publikáció segéd tábla'!$A$1:$B$7,2,FALSE)</f>
        <v>E.ON Észak-dunántúli Áramhálózati Zrt.</v>
      </c>
      <c r="B267" s="10" t="s">
        <v>233</v>
      </c>
      <c r="C267" s="11">
        <f>+SUMIFS('[1]TERMELŐ_11.30.'!$H:$H,'[1]TERMELŐ_11.30.'!$A:$A,[1]publikáció!$B267,'[1]TERMELŐ_11.30.'!$L:$L,[1]publikáció!C$4)</f>
        <v>0</v>
      </c>
      <c r="D267" s="11">
        <f>+SUMIFS('[1]TERMELŐ_11.30.'!$H:$H,'[1]TERMELŐ_11.30.'!$A:$A,[1]publikáció!$B267,'[1]TERMELŐ_11.30.'!$L:$L,[1]publikáció!D$4)</f>
        <v>49.9</v>
      </c>
      <c r="E267" s="11">
        <f>+SUMIFS('[1]TERMELŐ_11.30.'!$H:$H,'[1]TERMELŐ_11.30.'!$A:$A,[1]publikáció!$B267,'[1]TERMELŐ_11.30.'!$L:$L,[1]publikáció!E$4)</f>
        <v>0</v>
      </c>
      <c r="F267" s="11">
        <f>+SUMIFS('[1]TERMELŐ_11.30.'!$H:$H,'[1]TERMELŐ_11.30.'!$A:$A,[1]publikáció!$B267,'[1]TERMELŐ_11.30.'!$L:$L,[1]publikáció!F$4)</f>
        <v>0</v>
      </c>
      <c r="G267" s="11">
        <f>+SUMIFS('[1]TERMELŐ_11.30.'!$H:$H,'[1]TERMELŐ_11.30.'!$A:$A,[1]publikáció!$B267,'[1]TERMELŐ_11.30.'!$L:$L,[1]publikáció!G$4)</f>
        <v>0</v>
      </c>
      <c r="H267" s="11">
        <f>+SUMIFS('[1]TERMELŐ_11.30.'!$H:$H,'[1]TERMELŐ_11.30.'!$A:$A,[1]publikáció!$B267,'[1]TERMELŐ_11.30.'!$L:$L,[1]publikáció!H$4)</f>
        <v>0</v>
      </c>
      <c r="I267" s="11">
        <f>+SUMIFS('[1]TERMELŐ_11.30.'!$H:$H,'[1]TERMELŐ_11.30.'!$A:$A,[1]publikáció!$B267,'[1]TERMELŐ_11.30.'!$L:$L,[1]publikáció!I$4)</f>
        <v>0</v>
      </c>
      <c r="J267" s="11">
        <f>+SUMIFS('[1]TERMELŐ_11.30.'!$H:$H,'[1]TERMELŐ_11.30.'!$A:$A,[1]publikáció!$B267,'[1]TERMELŐ_11.30.'!$L:$L,[1]publikáció!J$4)</f>
        <v>0</v>
      </c>
      <c r="K267" s="11" t="str">
        <f>+IF(VLOOKUP(B267,'[1]TERMELŐ_11.30.'!A:U,21,FALSE)="igen","Technológia módosítás",IF(VLOOKUP(B267,'[1]TERMELŐ_11.30.'!A:U,20,FALSE)&lt;&gt;"nem","Ismétlő","Új igény"))</f>
        <v>Új igény</v>
      </c>
      <c r="L267" s="12">
        <f>+_xlfn.MAXIFS('[1]TERMELŐ_11.30.'!$P:$P,'[1]TERMELŐ_11.30.'!$A:$A,[1]publikáció!$B267)</f>
        <v>49.9</v>
      </c>
      <c r="M267" s="12">
        <f>+_xlfn.MAXIFS('[1]TERMELŐ_11.30.'!$Q:$Q,'[1]TERMELŐ_11.30.'!$A:$A,[1]publikáció!$B267)</f>
        <v>0.7</v>
      </c>
      <c r="N267" s="10" t="str">
        <f>+IF(VLOOKUP(B267,'[1]TERMELŐ_11.30.'!A:G,7,FALSE)="","",VLOOKUP(B267,'[1]TERMELŐ_11.30.'!A:G,7,FALSE))</f>
        <v>MOR_</v>
      </c>
      <c r="O267" s="10">
        <f>+VLOOKUP(B267,'[1]TERMELŐ_11.30.'!A:I,9,FALSE)</f>
        <v>132</v>
      </c>
      <c r="P267" s="10" t="str">
        <f>+IF(OR(VLOOKUP(B267,'[1]TERMELŐ_11.30.'!A:D,4,FALSE)="elutasított",(VLOOKUP(B267,'[1]TERMELŐ_11.30.'!A:D,4,FALSE)="kiesett")),"igen","nem")</f>
        <v>igen</v>
      </c>
      <c r="Q267" s="10" t="str">
        <f>+_xlfn.IFNA(VLOOKUP(IF(VLOOKUP(B267,'[1]TERMELŐ_11.30.'!A:BQ,69,FALSE)="","",VLOOKUP(B267,'[1]TERMELŐ_11.30.'!A:BQ,69,FALSE)),'[1]publikáció segéd tábla'!$D$1:$E$16,2,FALSE),"")</f>
        <v>54/2024 kormány rendelet</v>
      </c>
      <c r="R267" s="10" t="str">
        <f>IF(VLOOKUP(B267,'[1]TERMELŐ_11.30.'!A:AT,46,FALSE)="","",VLOOKUP(B267,'[1]TERMELŐ_11.30.'!A:AT,46,FALSE))</f>
        <v/>
      </c>
      <c r="S267" s="10"/>
      <c r="T267" s="13">
        <f>+VLOOKUP(B267,'[1]TERMELŐ_11.30.'!$A:$AR,37,FALSE)</f>
        <v>0</v>
      </c>
      <c r="U267" s="13">
        <f>+VLOOKUP(B267,'[1]TERMELŐ_11.30.'!$A:$AR,38,FALSE)+VLOOKUP(B267,'[1]TERMELŐ_11.30.'!$A:$AR,39,FALSE)+VLOOKUP(B267,'[1]TERMELŐ_11.30.'!$A:$AR,40,FALSE)+VLOOKUP(B267,'[1]TERMELŐ_11.30.'!$A:$AR,41,FALSE)+VLOOKUP(B267,'[1]TERMELŐ_11.30.'!$A:$AR,42,FALSE)+VLOOKUP(B267,'[1]TERMELŐ_11.30.'!$A:$AR,43,FALSE)+VLOOKUP(B267,'[1]TERMELŐ_11.30.'!$A:$AR,44,FALSE)</f>
        <v>0</v>
      </c>
      <c r="V267" s="14" t="str">
        <f>+IF(VLOOKUP(B267,'[1]TERMELŐ_11.30.'!A:AS,45,FALSE)="","",VLOOKUP(B267,'[1]TERMELŐ_11.30.'!A:AS,45,FALSE))</f>
        <v/>
      </c>
      <c r="W267" s="14" t="str">
        <f>IF(VLOOKUP(B267,'[1]TERMELŐ_11.30.'!A:AJ,36,FALSE)="","",VLOOKUP(B267,'[1]TERMELŐ_11.30.'!A:AJ,36,FALSE))</f>
        <v/>
      </c>
      <c r="X267" s="10"/>
      <c r="Y267" s="13">
        <f>+VLOOKUP(B267,'[1]TERMELŐ_11.30.'!$A:$BH,53,FALSE)</f>
        <v>0</v>
      </c>
      <c r="Z267" s="13">
        <f>+VLOOKUP(B267,'[1]TERMELŐ_11.30.'!$A:$BH,54,FALSE)+VLOOKUP(B267,'[1]TERMELŐ_11.30.'!$A:$BH,55,FALSE)+VLOOKUP(B267,'[1]TERMELŐ_11.30.'!$A:$BH,56,FALSE)+VLOOKUP(B267,'[1]TERMELŐ_11.30.'!$A:$BH,57,FALSE)+VLOOKUP(B267,'[1]TERMELŐ_11.30.'!$A:$BH,58,FALSE)+VLOOKUP(B267,'[1]TERMELŐ_11.30.'!$A:$BH,59,FALSE)+VLOOKUP(B267,'[1]TERMELŐ_11.30.'!$A:$BH,60,FALSE)</f>
        <v>0</v>
      </c>
      <c r="AA267" s="14" t="str">
        <f>IF(VLOOKUP(B267,'[1]TERMELŐ_11.30.'!A:AZ,51,FALSE)="","",VLOOKUP(B267,'[1]TERMELŐ_11.30.'!A:AZ,51,FALSE))</f>
        <v/>
      </c>
      <c r="AB267" s="14" t="str">
        <f>IF(VLOOKUP(B267,'[1]TERMELŐ_11.30.'!A:AZ,52,FALSE)="","",VLOOKUP(B267,'[1]TERMELŐ_11.30.'!A:AZ,52,FALSE))</f>
        <v/>
      </c>
    </row>
    <row r="268" spans="1:28" x14ac:dyDescent="0.3">
      <c r="A268" s="10" t="str">
        <f>VLOOKUP(VLOOKUP(B268,'[1]TERMELŐ_11.30.'!A:F,6,FALSE),'[1]publikáció segéd tábla'!$A$1:$B$7,2,FALSE)</f>
        <v>E.ON Észak-dunántúli Áramhálózati Zrt.</v>
      </c>
      <c r="B268" s="10" t="s">
        <v>234</v>
      </c>
      <c r="C268" s="11">
        <f>+SUMIFS('[1]TERMELŐ_11.30.'!$H:$H,'[1]TERMELŐ_11.30.'!$A:$A,[1]publikáció!$B268,'[1]TERMELŐ_11.30.'!$L:$L,[1]publikáció!C$4)</f>
        <v>0</v>
      </c>
      <c r="D268" s="11">
        <f>+SUMIFS('[1]TERMELŐ_11.30.'!$H:$H,'[1]TERMELŐ_11.30.'!$A:$A,[1]publikáció!$B268,'[1]TERMELŐ_11.30.'!$L:$L,[1]publikáció!D$4)</f>
        <v>0</v>
      </c>
      <c r="E268" s="11">
        <f>+SUMIFS('[1]TERMELŐ_11.30.'!$H:$H,'[1]TERMELŐ_11.30.'!$A:$A,[1]publikáció!$B268,'[1]TERMELŐ_11.30.'!$L:$L,[1]publikáció!E$4)</f>
        <v>0</v>
      </c>
      <c r="F268" s="11">
        <f>+SUMIFS('[1]TERMELŐ_11.30.'!$H:$H,'[1]TERMELŐ_11.30.'!$A:$A,[1]publikáció!$B268,'[1]TERMELŐ_11.30.'!$L:$L,[1]publikáció!F$4)</f>
        <v>0</v>
      </c>
      <c r="G268" s="11">
        <f>+SUMIFS('[1]TERMELŐ_11.30.'!$H:$H,'[1]TERMELŐ_11.30.'!$A:$A,[1]publikáció!$B268,'[1]TERMELŐ_11.30.'!$L:$L,[1]publikáció!G$4)</f>
        <v>0</v>
      </c>
      <c r="H268" s="11">
        <f>+SUMIFS('[1]TERMELŐ_11.30.'!$H:$H,'[1]TERMELŐ_11.30.'!$A:$A,[1]publikáció!$B268,'[1]TERMELŐ_11.30.'!$L:$L,[1]publikáció!H$4)</f>
        <v>0</v>
      </c>
      <c r="I268" s="11">
        <f>+SUMIFS('[1]TERMELŐ_11.30.'!$H:$H,'[1]TERMELŐ_11.30.'!$A:$A,[1]publikáció!$B268,'[1]TERMELŐ_11.30.'!$L:$L,[1]publikáció!I$4)</f>
        <v>0</v>
      </c>
      <c r="J268" s="11">
        <f>+SUMIFS('[1]TERMELŐ_11.30.'!$H:$H,'[1]TERMELŐ_11.30.'!$A:$A,[1]publikáció!$B268,'[1]TERMELŐ_11.30.'!$L:$L,[1]publikáció!J$4)</f>
        <v>1.2</v>
      </c>
      <c r="K268" s="11" t="str">
        <f>+IF(VLOOKUP(B268,'[1]TERMELŐ_11.30.'!A:U,21,FALSE)="igen","Technológia módosítás",IF(VLOOKUP(B268,'[1]TERMELŐ_11.30.'!A:U,20,FALSE)&lt;&gt;"nem","Ismétlő","Új igény"))</f>
        <v>Új igény</v>
      </c>
      <c r="L268" s="12">
        <f>+_xlfn.MAXIFS('[1]TERMELŐ_11.30.'!$P:$P,'[1]TERMELŐ_11.30.'!$A:$A,[1]publikáció!$B268)</f>
        <v>1.2</v>
      </c>
      <c r="M268" s="12">
        <f>+_xlfn.MAXIFS('[1]TERMELŐ_11.30.'!$Q:$Q,'[1]TERMELŐ_11.30.'!$A:$A,[1]publikáció!$B268)</f>
        <v>0</v>
      </c>
      <c r="N268" s="10" t="str">
        <f>+IF(VLOOKUP(B268,'[1]TERMELŐ_11.30.'!A:G,7,FALSE)="","",VLOOKUP(B268,'[1]TERMELŐ_11.30.'!A:G,7,FALSE))</f>
        <v>ALMF</v>
      </c>
      <c r="O268" s="10">
        <f>+VLOOKUP(B268,'[1]TERMELŐ_11.30.'!A:I,9,FALSE)</f>
        <v>132</v>
      </c>
      <c r="P268" s="10" t="str">
        <f>+IF(OR(VLOOKUP(B268,'[1]TERMELŐ_11.30.'!A:D,4,FALSE)="elutasított",(VLOOKUP(B268,'[1]TERMELŐ_11.30.'!A:D,4,FALSE)="kiesett")),"igen","nem")</f>
        <v>igen</v>
      </c>
      <c r="Q268" s="10" t="str">
        <f>+_xlfn.IFNA(VLOOKUP(IF(VLOOKUP(B268,'[1]TERMELŐ_11.30.'!A:BQ,69,FALSE)="","",VLOOKUP(B268,'[1]TERMELŐ_11.30.'!A:BQ,69,FALSE)),'[1]publikáció segéd tábla'!$D$1:$E$16,2,FALSE),"")</f>
        <v>54/2024 kormány rendelet</v>
      </c>
      <c r="R268" s="10" t="str">
        <f>IF(VLOOKUP(B268,'[1]TERMELŐ_11.30.'!A:AT,46,FALSE)="","",VLOOKUP(B268,'[1]TERMELŐ_11.30.'!A:AT,46,FALSE))</f>
        <v/>
      </c>
      <c r="S268" s="10"/>
      <c r="T268" s="13">
        <f>+VLOOKUP(B268,'[1]TERMELŐ_11.30.'!$A:$AR,37,FALSE)</f>
        <v>0</v>
      </c>
      <c r="U268" s="13">
        <f>+VLOOKUP(B268,'[1]TERMELŐ_11.30.'!$A:$AR,38,FALSE)+VLOOKUP(B268,'[1]TERMELŐ_11.30.'!$A:$AR,39,FALSE)+VLOOKUP(B268,'[1]TERMELŐ_11.30.'!$A:$AR,40,FALSE)+VLOOKUP(B268,'[1]TERMELŐ_11.30.'!$A:$AR,41,FALSE)+VLOOKUP(B268,'[1]TERMELŐ_11.30.'!$A:$AR,42,FALSE)+VLOOKUP(B268,'[1]TERMELŐ_11.30.'!$A:$AR,43,FALSE)+VLOOKUP(B268,'[1]TERMELŐ_11.30.'!$A:$AR,44,FALSE)</f>
        <v>0</v>
      </c>
      <c r="V268" s="14" t="str">
        <f>+IF(VLOOKUP(B268,'[1]TERMELŐ_11.30.'!A:AS,45,FALSE)="","",VLOOKUP(B268,'[1]TERMELŐ_11.30.'!A:AS,45,FALSE))</f>
        <v/>
      </c>
      <c r="W268" s="14" t="str">
        <f>IF(VLOOKUP(B268,'[1]TERMELŐ_11.30.'!A:AJ,36,FALSE)="","",VLOOKUP(B268,'[1]TERMELŐ_11.30.'!A:AJ,36,FALSE))</f>
        <v/>
      </c>
      <c r="X268" s="10"/>
      <c r="Y268" s="13">
        <f>+VLOOKUP(B268,'[1]TERMELŐ_11.30.'!$A:$BH,53,FALSE)</f>
        <v>0</v>
      </c>
      <c r="Z268" s="13">
        <f>+VLOOKUP(B268,'[1]TERMELŐ_11.30.'!$A:$BH,54,FALSE)+VLOOKUP(B268,'[1]TERMELŐ_11.30.'!$A:$BH,55,FALSE)+VLOOKUP(B268,'[1]TERMELŐ_11.30.'!$A:$BH,56,FALSE)+VLOOKUP(B268,'[1]TERMELŐ_11.30.'!$A:$BH,57,FALSE)+VLOOKUP(B268,'[1]TERMELŐ_11.30.'!$A:$BH,58,FALSE)+VLOOKUP(B268,'[1]TERMELŐ_11.30.'!$A:$BH,59,FALSE)+VLOOKUP(B268,'[1]TERMELŐ_11.30.'!$A:$BH,60,FALSE)</f>
        <v>0</v>
      </c>
      <c r="AA268" s="14" t="str">
        <f>IF(VLOOKUP(B268,'[1]TERMELŐ_11.30.'!A:AZ,51,FALSE)="","",VLOOKUP(B268,'[1]TERMELŐ_11.30.'!A:AZ,51,FALSE))</f>
        <v/>
      </c>
      <c r="AB268" s="14" t="str">
        <f>IF(VLOOKUP(B268,'[1]TERMELŐ_11.30.'!A:AZ,52,FALSE)="","",VLOOKUP(B268,'[1]TERMELŐ_11.30.'!A:AZ,52,FALSE))</f>
        <v/>
      </c>
    </row>
    <row r="269" spans="1:28" x14ac:dyDescent="0.3">
      <c r="A269" s="10" t="str">
        <f>VLOOKUP(VLOOKUP(B269,'[1]TERMELŐ_11.30.'!A:F,6,FALSE),'[1]publikáció segéd tábla'!$A$1:$B$7,2,FALSE)</f>
        <v>E.ON Észak-dunántúli Áramhálózati Zrt.</v>
      </c>
      <c r="B269" s="10" t="s">
        <v>235</v>
      </c>
      <c r="C269" s="11">
        <f>+SUMIFS('[1]TERMELŐ_11.30.'!$H:$H,'[1]TERMELŐ_11.30.'!$A:$A,[1]publikáció!$B269,'[1]TERMELŐ_11.30.'!$L:$L,[1]publikáció!C$4)</f>
        <v>5</v>
      </c>
      <c r="D269" s="11">
        <f>+SUMIFS('[1]TERMELŐ_11.30.'!$H:$H,'[1]TERMELŐ_11.30.'!$A:$A,[1]publikáció!$B269,'[1]TERMELŐ_11.30.'!$L:$L,[1]publikáció!D$4)</f>
        <v>0</v>
      </c>
      <c r="E269" s="11">
        <f>+SUMIFS('[1]TERMELŐ_11.30.'!$H:$H,'[1]TERMELŐ_11.30.'!$A:$A,[1]publikáció!$B269,'[1]TERMELŐ_11.30.'!$L:$L,[1]publikáció!E$4)</f>
        <v>0</v>
      </c>
      <c r="F269" s="11">
        <f>+SUMIFS('[1]TERMELŐ_11.30.'!$H:$H,'[1]TERMELŐ_11.30.'!$A:$A,[1]publikáció!$B269,'[1]TERMELŐ_11.30.'!$L:$L,[1]publikáció!F$4)</f>
        <v>0</v>
      </c>
      <c r="G269" s="11">
        <f>+SUMIFS('[1]TERMELŐ_11.30.'!$H:$H,'[1]TERMELŐ_11.30.'!$A:$A,[1]publikáció!$B269,'[1]TERMELŐ_11.30.'!$L:$L,[1]publikáció!G$4)</f>
        <v>0</v>
      </c>
      <c r="H269" s="11">
        <f>+SUMIFS('[1]TERMELŐ_11.30.'!$H:$H,'[1]TERMELŐ_11.30.'!$A:$A,[1]publikáció!$B269,'[1]TERMELŐ_11.30.'!$L:$L,[1]publikáció!H$4)</f>
        <v>0</v>
      </c>
      <c r="I269" s="11">
        <f>+SUMIFS('[1]TERMELŐ_11.30.'!$H:$H,'[1]TERMELŐ_11.30.'!$A:$A,[1]publikáció!$B269,'[1]TERMELŐ_11.30.'!$L:$L,[1]publikáció!I$4)</f>
        <v>0</v>
      </c>
      <c r="J269" s="11">
        <f>+SUMIFS('[1]TERMELŐ_11.30.'!$H:$H,'[1]TERMELŐ_11.30.'!$A:$A,[1]publikáció!$B269,'[1]TERMELŐ_11.30.'!$L:$L,[1]publikáció!J$4)</f>
        <v>0</v>
      </c>
      <c r="K269" s="11" t="str">
        <f>+IF(VLOOKUP(B269,'[1]TERMELŐ_11.30.'!A:U,21,FALSE)="igen","Technológia módosítás",IF(VLOOKUP(B269,'[1]TERMELŐ_11.30.'!A:U,20,FALSE)&lt;&gt;"nem","Ismétlő","Új igény"))</f>
        <v>Új igény</v>
      </c>
      <c r="L269" s="12">
        <f>+_xlfn.MAXIFS('[1]TERMELŐ_11.30.'!$P:$P,'[1]TERMELŐ_11.30.'!$A:$A,[1]publikáció!$B269)</f>
        <v>3.4999899999999999</v>
      </c>
      <c r="M269" s="12">
        <f>+_xlfn.MAXIFS('[1]TERMELŐ_11.30.'!$Q:$Q,'[1]TERMELŐ_11.30.'!$A:$A,[1]publikáció!$B269)</f>
        <v>0.01</v>
      </c>
      <c r="N269" s="10" t="str">
        <f>+IF(VLOOKUP(B269,'[1]TERMELŐ_11.30.'!A:G,7,FALSE)="","",VLOOKUP(B269,'[1]TERMELŐ_11.30.'!A:G,7,FALSE))</f>
        <v>KISB</v>
      </c>
      <c r="O269" s="10">
        <f>+VLOOKUP(B269,'[1]TERMELŐ_11.30.'!A:I,9,FALSE)</f>
        <v>22</v>
      </c>
      <c r="P269" s="10" t="str">
        <f>+IF(OR(VLOOKUP(B269,'[1]TERMELŐ_11.30.'!A:D,4,FALSE)="elutasított",(VLOOKUP(B269,'[1]TERMELŐ_11.30.'!A:D,4,FALSE)="kiesett")),"igen","nem")</f>
        <v>igen</v>
      </c>
      <c r="Q269" s="10" t="str">
        <f>+_xlfn.IFNA(VLOOKUP(IF(VLOOKUP(B269,'[1]TERMELŐ_11.30.'!A:BQ,69,FALSE)="","",VLOOKUP(B269,'[1]TERMELŐ_11.30.'!A:BQ,69,FALSE)),'[1]publikáció segéd tábla'!$D$1:$E$16,2,FALSE),"")</f>
        <v>54/2024 kormány rendelet</v>
      </c>
      <c r="R269" s="10" t="str">
        <f>IF(VLOOKUP(B269,'[1]TERMELŐ_11.30.'!A:AT,46,FALSE)="","",VLOOKUP(B269,'[1]TERMELŐ_11.30.'!A:AT,46,FALSE))</f>
        <v/>
      </c>
      <c r="S269" s="10"/>
      <c r="T269" s="13">
        <f>+VLOOKUP(B269,'[1]TERMELŐ_11.30.'!$A:$AR,37,FALSE)</f>
        <v>0</v>
      </c>
      <c r="U269" s="13">
        <f>+VLOOKUP(B269,'[1]TERMELŐ_11.30.'!$A:$AR,38,FALSE)+VLOOKUP(B269,'[1]TERMELŐ_11.30.'!$A:$AR,39,FALSE)+VLOOKUP(B269,'[1]TERMELŐ_11.30.'!$A:$AR,40,FALSE)+VLOOKUP(B269,'[1]TERMELŐ_11.30.'!$A:$AR,41,FALSE)+VLOOKUP(B269,'[1]TERMELŐ_11.30.'!$A:$AR,42,FALSE)+VLOOKUP(B269,'[1]TERMELŐ_11.30.'!$A:$AR,43,FALSE)+VLOOKUP(B269,'[1]TERMELŐ_11.30.'!$A:$AR,44,FALSE)</f>
        <v>0</v>
      </c>
      <c r="V269" s="14" t="str">
        <f>+IF(VLOOKUP(B269,'[1]TERMELŐ_11.30.'!A:AS,45,FALSE)="","",VLOOKUP(B269,'[1]TERMELŐ_11.30.'!A:AS,45,FALSE))</f>
        <v/>
      </c>
      <c r="W269" s="14" t="str">
        <f>IF(VLOOKUP(B269,'[1]TERMELŐ_11.30.'!A:AJ,36,FALSE)="","",VLOOKUP(B269,'[1]TERMELŐ_11.30.'!A:AJ,36,FALSE))</f>
        <v/>
      </c>
      <c r="X269" s="10"/>
      <c r="Y269" s="13">
        <f>+VLOOKUP(B269,'[1]TERMELŐ_11.30.'!$A:$BH,53,FALSE)</f>
        <v>0</v>
      </c>
      <c r="Z269" s="13">
        <f>+VLOOKUP(B269,'[1]TERMELŐ_11.30.'!$A:$BH,54,FALSE)+VLOOKUP(B269,'[1]TERMELŐ_11.30.'!$A:$BH,55,FALSE)+VLOOKUP(B269,'[1]TERMELŐ_11.30.'!$A:$BH,56,FALSE)+VLOOKUP(B269,'[1]TERMELŐ_11.30.'!$A:$BH,57,FALSE)+VLOOKUP(B269,'[1]TERMELŐ_11.30.'!$A:$BH,58,FALSE)+VLOOKUP(B269,'[1]TERMELŐ_11.30.'!$A:$BH,59,FALSE)+VLOOKUP(B269,'[1]TERMELŐ_11.30.'!$A:$BH,60,FALSE)</f>
        <v>0</v>
      </c>
      <c r="AA269" s="14" t="str">
        <f>IF(VLOOKUP(B269,'[1]TERMELŐ_11.30.'!A:AZ,51,FALSE)="","",VLOOKUP(B269,'[1]TERMELŐ_11.30.'!A:AZ,51,FALSE))</f>
        <v/>
      </c>
      <c r="AB269" s="14" t="str">
        <f>IF(VLOOKUP(B269,'[1]TERMELŐ_11.30.'!A:AZ,52,FALSE)="","",VLOOKUP(B269,'[1]TERMELŐ_11.30.'!A:AZ,52,FALSE))</f>
        <v/>
      </c>
    </row>
    <row r="270" spans="1:28" x14ac:dyDescent="0.3">
      <c r="A270" s="10" t="str">
        <f>VLOOKUP(VLOOKUP(B270,'[1]TERMELŐ_11.30.'!A:F,6,FALSE),'[1]publikáció segéd tábla'!$A$1:$B$7,2,FALSE)</f>
        <v>E.ON Észak-dunántúli Áramhálózati Zrt.</v>
      </c>
      <c r="B270" s="10" t="s">
        <v>236</v>
      </c>
      <c r="C270" s="11">
        <f>+SUMIFS('[1]TERMELŐ_11.30.'!$H:$H,'[1]TERMELŐ_11.30.'!$A:$A,[1]publikáció!$B270,'[1]TERMELŐ_11.30.'!$L:$L,[1]publikáció!C$4)</f>
        <v>0</v>
      </c>
      <c r="D270" s="11">
        <f>+SUMIFS('[1]TERMELŐ_11.30.'!$H:$H,'[1]TERMELŐ_11.30.'!$A:$A,[1]publikáció!$B270,'[1]TERMELŐ_11.30.'!$L:$L,[1]publikáció!D$4)</f>
        <v>0</v>
      </c>
      <c r="E270" s="11">
        <f>+SUMIFS('[1]TERMELŐ_11.30.'!$H:$H,'[1]TERMELŐ_11.30.'!$A:$A,[1]publikáció!$B270,'[1]TERMELŐ_11.30.'!$L:$L,[1]publikáció!E$4)</f>
        <v>1</v>
      </c>
      <c r="F270" s="11">
        <f>+SUMIFS('[1]TERMELŐ_11.30.'!$H:$H,'[1]TERMELŐ_11.30.'!$A:$A,[1]publikáció!$B270,'[1]TERMELŐ_11.30.'!$L:$L,[1]publikáció!F$4)</f>
        <v>0</v>
      </c>
      <c r="G270" s="11">
        <f>+SUMIFS('[1]TERMELŐ_11.30.'!$H:$H,'[1]TERMELŐ_11.30.'!$A:$A,[1]publikáció!$B270,'[1]TERMELŐ_11.30.'!$L:$L,[1]publikáció!G$4)</f>
        <v>0</v>
      </c>
      <c r="H270" s="11">
        <f>+SUMIFS('[1]TERMELŐ_11.30.'!$H:$H,'[1]TERMELŐ_11.30.'!$A:$A,[1]publikáció!$B270,'[1]TERMELŐ_11.30.'!$L:$L,[1]publikáció!H$4)</f>
        <v>0</v>
      </c>
      <c r="I270" s="11">
        <f>+SUMIFS('[1]TERMELŐ_11.30.'!$H:$H,'[1]TERMELŐ_11.30.'!$A:$A,[1]publikáció!$B270,'[1]TERMELŐ_11.30.'!$L:$L,[1]publikáció!I$4)</f>
        <v>0</v>
      </c>
      <c r="J270" s="11">
        <f>+SUMIFS('[1]TERMELŐ_11.30.'!$H:$H,'[1]TERMELŐ_11.30.'!$A:$A,[1]publikáció!$B270,'[1]TERMELŐ_11.30.'!$L:$L,[1]publikáció!J$4)</f>
        <v>0</v>
      </c>
      <c r="K270" s="11" t="str">
        <f>+IF(VLOOKUP(B270,'[1]TERMELŐ_11.30.'!A:U,21,FALSE)="igen","Technológia módosítás",IF(VLOOKUP(B270,'[1]TERMELŐ_11.30.'!A:U,20,FALSE)&lt;&gt;"nem","Ismétlő","Új igény"))</f>
        <v>Új igény</v>
      </c>
      <c r="L270" s="12">
        <f>+_xlfn.MAXIFS('[1]TERMELŐ_11.30.'!$P:$P,'[1]TERMELŐ_11.30.'!$A:$A,[1]publikáció!$B270)</f>
        <v>1</v>
      </c>
      <c r="M270" s="12">
        <f>+_xlfn.MAXIFS('[1]TERMELŐ_11.30.'!$Q:$Q,'[1]TERMELŐ_11.30.'!$A:$A,[1]publikáció!$B270)</f>
        <v>1.0049999999999999</v>
      </c>
      <c r="N270" s="10" t="str">
        <f>+IF(VLOOKUP(B270,'[1]TERMELŐ_11.30.'!A:G,7,FALSE)="","",VLOOKUP(B270,'[1]TERMELŐ_11.30.'!A:G,7,FALSE))</f>
        <v>KISB</v>
      </c>
      <c r="O270" s="10">
        <f>+VLOOKUP(B270,'[1]TERMELŐ_11.30.'!A:I,9,FALSE)</f>
        <v>22</v>
      </c>
      <c r="P270" s="10" t="str">
        <f>+IF(OR(VLOOKUP(B270,'[1]TERMELŐ_11.30.'!A:D,4,FALSE)="elutasított",(VLOOKUP(B270,'[1]TERMELŐ_11.30.'!A:D,4,FALSE)="kiesett")),"igen","nem")</f>
        <v>igen</v>
      </c>
      <c r="Q270" s="10" t="str">
        <f>+_xlfn.IFNA(VLOOKUP(IF(VLOOKUP(B270,'[1]TERMELŐ_11.30.'!A:BQ,69,FALSE)="","",VLOOKUP(B270,'[1]TERMELŐ_11.30.'!A:BQ,69,FALSE)),'[1]publikáció segéd tábla'!$D$1:$E$16,2,FALSE),"")</f>
        <v>54/2024 kormány rendelet</v>
      </c>
      <c r="R270" s="10" t="str">
        <f>IF(VLOOKUP(B270,'[1]TERMELŐ_11.30.'!A:AT,46,FALSE)="","",VLOOKUP(B270,'[1]TERMELŐ_11.30.'!A:AT,46,FALSE))</f>
        <v/>
      </c>
      <c r="S270" s="10"/>
      <c r="T270" s="13">
        <f>+VLOOKUP(B270,'[1]TERMELŐ_11.30.'!$A:$AR,37,FALSE)</f>
        <v>0</v>
      </c>
      <c r="U270" s="13">
        <f>+VLOOKUP(B270,'[1]TERMELŐ_11.30.'!$A:$AR,38,FALSE)+VLOOKUP(B270,'[1]TERMELŐ_11.30.'!$A:$AR,39,FALSE)+VLOOKUP(B270,'[1]TERMELŐ_11.30.'!$A:$AR,40,FALSE)+VLOOKUP(B270,'[1]TERMELŐ_11.30.'!$A:$AR,41,FALSE)+VLOOKUP(B270,'[1]TERMELŐ_11.30.'!$A:$AR,42,FALSE)+VLOOKUP(B270,'[1]TERMELŐ_11.30.'!$A:$AR,43,FALSE)+VLOOKUP(B270,'[1]TERMELŐ_11.30.'!$A:$AR,44,FALSE)</f>
        <v>0</v>
      </c>
      <c r="V270" s="14" t="str">
        <f>+IF(VLOOKUP(B270,'[1]TERMELŐ_11.30.'!A:AS,45,FALSE)="","",VLOOKUP(B270,'[1]TERMELŐ_11.30.'!A:AS,45,FALSE))</f>
        <v/>
      </c>
      <c r="W270" s="14" t="str">
        <f>IF(VLOOKUP(B270,'[1]TERMELŐ_11.30.'!A:AJ,36,FALSE)="","",VLOOKUP(B270,'[1]TERMELŐ_11.30.'!A:AJ,36,FALSE))</f>
        <v/>
      </c>
      <c r="X270" s="10"/>
      <c r="Y270" s="13">
        <f>+VLOOKUP(B270,'[1]TERMELŐ_11.30.'!$A:$BH,53,FALSE)</f>
        <v>0</v>
      </c>
      <c r="Z270" s="13">
        <f>+VLOOKUP(B270,'[1]TERMELŐ_11.30.'!$A:$BH,54,FALSE)+VLOOKUP(B270,'[1]TERMELŐ_11.30.'!$A:$BH,55,FALSE)+VLOOKUP(B270,'[1]TERMELŐ_11.30.'!$A:$BH,56,FALSE)+VLOOKUP(B270,'[1]TERMELŐ_11.30.'!$A:$BH,57,FALSE)+VLOOKUP(B270,'[1]TERMELŐ_11.30.'!$A:$BH,58,FALSE)+VLOOKUP(B270,'[1]TERMELŐ_11.30.'!$A:$BH,59,FALSE)+VLOOKUP(B270,'[1]TERMELŐ_11.30.'!$A:$BH,60,FALSE)</f>
        <v>0</v>
      </c>
      <c r="AA270" s="14" t="str">
        <f>IF(VLOOKUP(B270,'[1]TERMELŐ_11.30.'!A:AZ,51,FALSE)="","",VLOOKUP(B270,'[1]TERMELŐ_11.30.'!A:AZ,51,FALSE))</f>
        <v/>
      </c>
      <c r="AB270" s="14" t="str">
        <f>IF(VLOOKUP(B270,'[1]TERMELŐ_11.30.'!A:AZ,52,FALSE)="","",VLOOKUP(B270,'[1]TERMELŐ_11.30.'!A:AZ,52,FALSE))</f>
        <v/>
      </c>
    </row>
    <row r="271" spans="1:28" x14ac:dyDescent="0.3">
      <c r="A271" s="10" t="str">
        <f>VLOOKUP(VLOOKUP(B271,'[1]TERMELŐ_11.30.'!A:F,6,FALSE),'[1]publikáció segéd tábla'!$A$1:$B$7,2,FALSE)</f>
        <v>E.ON Észak-dunántúli Áramhálózati Zrt.</v>
      </c>
      <c r="B271" s="10" t="s">
        <v>237</v>
      </c>
      <c r="C271" s="11">
        <f>+SUMIFS('[1]TERMELŐ_11.30.'!$H:$H,'[1]TERMELŐ_11.30.'!$A:$A,[1]publikáció!$B271,'[1]TERMELŐ_11.30.'!$L:$L,[1]publikáció!C$4)</f>
        <v>1.0169999999999999</v>
      </c>
      <c r="D271" s="11">
        <f>+SUMIFS('[1]TERMELŐ_11.30.'!$H:$H,'[1]TERMELŐ_11.30.'!$A:$A,[1]publikáció!$B271,'[1]TERMELŐ_11.30.'!$L:$L,[1]publikáció!D$4)</f>
        <v>0</v>
      </c>
      <c r="E271" s="11">
        <f>+SUMIFS('[1]TERMELŐ_11.30.'!$H:$H,'[1]TERMELŐ_11.30.'!$A:$A,[1]publikáció!$B271,'[1]TERMELŐ_11.30.'!$L:$L,[1]publikáció!E$4)</f>
        <v>0</v>
      </c>
      <c r="F271" s="11">
        <f>+SUMIFS('[1]TERMELŐ_11.30.'!$H:$H,'[1]TERMELŐ_11.30.'!$A:$A,[1]publikáció!$B271,'[1]TERMELŐ_11.30.'!$L:$L,[1]publikáció!F$4)</f>
        <v>0</v>
      </c>
      <c r="G271" s="11">
        <f>+SUMIFS('[1]TERMELŐ_11.30.'!$H:$H,'[1]TERMELŐ_11.30.'!$A:$A,[1]publikáció!$B271,'[1]TERMELŐ_11.30.'!$L:$L,[1]publikáció!G$4)</f>
        <v>0</v>
      </c>
      <c r="H271" s="11">
        <f>+SUMIFS('[1]TERMELŐ_11.30.'!$H:$H,'[1]TERMELŐ_11.30.'!$A:$A,[1]publikáció!$B271,'[1]TERMELŐ_11.30.'!$L:$L,[1]publikáció!H$4)</f>
        <v>0</v>
      </c>
      <c r="I271" s="11">
        <f>+SUMIFS('[1]TERMELŐ_11.30.'!$H:$H,'[1]TERMELŐ_11.30.'!$A:$A,[1]publikáció!$B271,'[1]TERMELŐ_11.30.'!$L:$L,[1]publikáció!I$4)</f>
        <v>0</v>
      </c>
      <c r="J271" s="11">
        <f>+SUMIFS('[1]TERMELŐ_11.30.'!$H:$H,'[1]TERMELŐ_11.30.'!$A:$A,[1]publikáció!$B271,'[1]TERMELŐ_11.30.'!$L:$L,[1]publikáció!J$4)</f>
        <v>0</v>
      </c>
      <c r="K271" s="11" t="str">
        <f>+IF(VLOOKUP(B271,'[1]TERMELŐ_11.30.'!A:U,21,FALSE)="igen","Technológia módosítás",IF(VLOOKUP(B271,'[1]TERMELŐ_11.30.'!A:U,20,FALSE)&lt;&gt;"nem","Ismétlő","Új igény"))</f>
        <v>Új igény</v>
      </c>
      <c r="L271" s="12">
        <f>+_xlfn.MAXIFS('[1]TERMELŐ_11.30.'!$P:$P,'[1]TERMELŐ_11.30.'!$A:$A,[1]publikáció!$B271)</f>
        <v>0.02</v>
      </c>
      <c r="M271" s="12">
        <f>+_xlfn.MAXIFS('[1]TERMELŐ_11.30.'!$Q:$Q,'[1]TERMELŐ_11.30.'!$A:$A,[1]publikáció!$B271)</f>
        <v>0</v>
      </c>
      <c r="N271" s="10" t="str">
        <f>+IF(VLOOKUP(B271,'[1]TERMELŐ_11.30.'!A:G,7,FALSE)="","",VLOOKUP(B271,'[1]TERMELŐ_11.30.'!A:G,7,FALSE))</f>
        <v>KISB</v>
      </c>
      <c r="O271" s="10">
        <f>+VLOOKUP(B271,'[1]TERMELŐ_11.30.'!A:I,9,FALSE)</f>
        <v>22</v>
      </c>
      <c r="P271" s="10" t="str">
        <f>+IF(OR(VLOOKUP(B271,'[1]TERMELŐ_11.30.'!A:D,4,FALSE)="elutasított",(VLOOKUP(B271,'[1]TERMELŐ_11.30.'!A:D,4,FALSE)="kiesett")),"igen","nem")</f>
        <v>igen</v>
      </c>
      <c r="Q271" s="10" t="str">
        <f>+_xlfn.IFNA(VLOOKUP(IF(VLOOKUP(B271,'[1]TERMELŐ_11.30.'!A:BQ,69,FALSE)="","",VLOOKUP(B271,'[1]TERMELŐ_11.30.'!A:BQ,69,FALSE)),'[1]publikáció segéd tábla'!$D$1:$E$16,2,FALSE),"")</f>
        <v>54/2024 kormány rendelet</v>
      </c>
      <c r="R271" s="10" t="str">
        <f>IF(VLOOKUP(B271,'[1]TERMELŐ_11.30.'!A:AT,46,FALSE)="","",VLOOKUP(B271,'[1]TERMELŐ_11.30.'!A:AT,46,FALSE))</f>
        <v/>
      </c>
      <c r="S271" s="10"/>
      <c r="T271" s="13">
        <f>+VLOOKUP(B271,'[1]TERMELŐ_11.30.'!$A:$AR,37,FALSE)</f>
        <v>0</v>
      </c>
      <c r="U271" s="13">
        <f>+VLOOKUP(B271,'[1]TERMELŐ_11.30.'!$A:$AR,38,FALSE)+VLOOKUP(B271,'[1]TERMELŐ_11.30.'!$A:$AR,39,FALSE)+VLOOKUP(B271,'[1]TERMELŐ_11.30.'!$A:$AR,40,FALSE)+VLOOKUP(B271,'[1]TERMELŐ_11.30.'!$A:$AR,41,FALSE)+VLOOKUP(B271,'[1]TERMELŐ_11.30.'!$A:$AR,42,FALSE)+VLOOKUP(B271,'[1]TERMELŐ_11.30.'!$A:$AR,43,FALSE)+VLOOKUP(B271,'[1]TERMELŐ_11.30.'!$A:$AR,44,FALSE)</f>
        <v>0</v>
      </c>
      <c r="V271" s="14" t="str">
        <f>+IF(VLOOKUP(B271,'[1]TERMELŐ_11.30.'!A:AS,45,FALSE)="","",VLOOKUP(B271,'[1]TERMELŐ_11.30.'!A:AS,45,FALSE))</f>
        <v/>
      </c>
      <c r="W271" s="14" t="str">
        <f>IF(VLOOKUP(B271,'[1]TERMELŐ_11.30.'!A:AJ,36,FALSE)="","",VLOOKUP(B271,'[1]TERMELŐ_11.30.'!A:AJ,36,FALSE))</f>
        <v/>
      </c>
      <c r="X271" s="10"/>
      <c r="Y271" s="13">
        <f>+VLOOKUP(B271,'[1]TERMELŐ_11.30.'!$A:$BH,53,FALSE)</f>
        <v>0</v>
      </c>
      <c r="Z271" s="13">
        <f>+VLOOKUP(B271,'[1]TERMELŐ_11.30.'!$A:$BH,54,FALSE)+VLOOKUP(B271,'[1]TERMELŐ_11.30.'!$A:$BH,55,FALSE)+VLOOKUP(B271,'[1]TERMELŐ_11.30.'!$A:$BH,56,FALSE)+VLOOKUP(B271,'[1]TERMELŐ_11.30.'!$A:$BH,57,FALSE)+VLOOKUP(B271,'[1]TERMELŐ_11.30.'!$A:$BH,58,FALSE)+VLOOKUP(B271,'[1]TERMELŐ_11.30.'!$A:$BH,59,FALSE)+VLOOKUP(B271,'[1]TERMELŐ_11.30.'!$A:$BH,60,FALSE)</f>
        <v>0</v>
      </c>
      <c r="AA271" s="14" t="str">
        <f>IF(VLOOKUP(B271,'[1]TERMELŐ_11.30.'!A:AZ,51,FALSE)="","",VLOOKUP(B271,'[1]TERMELŐ_11.30.'!A:AZ,51,FALSE))</f>
        <v/>
      </c>
      <c r="AB271" s="14" t="str">
        <f>IF(VLOOKUP(B271,'[1]TERMELŐ_11.30.'!A:AZ,52,FALSE)="","",VLOOKUP(B271,'[1]TERMELŐ_11.30.'!A:AZ,52,FALSE))</f>
        <v/>
      </c>
    </row>
    <row r="272" spans="1:28" x14ac:dyDescent="0.3">
      <c r="A272" s="10" t="str">
        <f>VLOOKUP(VLOOKUP(B272,'[1]TERMELŐ_11.30.'!A:F,6,FALSE),'[1]publikáció segéd tábla'!$A$1:$B$7,2,FALSE)</f>
        <v>E.ON Észak-dunántúli Áramhálózati Zrt.</v>
      </c>
      <c r="B272" s="10" t="s">
        <v>238</v>
      </c>
      <c r="C272" s="11">
        <f>+SUMIFS('[1]TERMELŐ_11.30.'!$H:$H,'[1]TERMELŐ_11.30.'!$A:$A,[1]publikáció!$B272,'[1]TERMELŐ_11.30.'!$L:$L,[1]publikáció!C$4)</f>
        <v>0</v>
      </c>
      <c r="D272" s="11">
        <f>+SUMIFS('[1]TERMELŐ_11.30.'!$H:$H,'[1]TERMELŐ_11.30.'!$A:$A,[1]publikáció!$B272,'[1]TERMELŐ_11.30.'!$L:$L,[1]publikáció!D$4)</f>
        <v>36</v>
      </c>
      <c r="E272" s="11">
        <f>+SUMIFS('[1]TERMELŐ_11.30.'!$H:$H,'[1]TERMELŐ_11.30.'!$A:$A,[1]publikáció!$B272,'[1]TERMELŐ_11.30.'!$L:$L,[1]publikáció!E$4)</f>
        <v>0</v>
      </c>
      <c r="F272" s="11">
        <f>+SUMIFS('[1]TERMELŐ_11.30.'!$H:$H,'[1]TERMELŐ_11.30.'!$A:$A,[1]publikáció!$B272,'[1]TERMELŐ_11.30.'!$L:$L,[1]publikáció!F$4)</f>
        <v>0</v>
      </c>
      <c r="G272" s="11">
        <f>+SUMIFS('[1]TERMELŐ_11.30.'!$H:$H,'[1]TERMELŐ_11.30.'!$A:$A,[1]publikáció!$B272,'[1]TERMELŐ_11.30.'!$L:$L,[1]publikáció!G$4)</f>
        <v>0</v>
      </c>
      <c r="H272" s="11">
        <f>+SUMIFS('[1]TERMELŐ_11.30.'!$H:$H,'[1]TERMELŐ_11.30.'!$A:$A,[1]publikáció!$B272,'[1]TERMELŐ_11.30.'!$L:$L,[1]publikáció!H$4)</f>
        <v>0</v>
      </c>
      <c r="I272" s="11">
        <f>+SUMIFS('[1]TERMELŐ_11.30.'!$H:$H,'[1]TERMELŐ_11.30.'!$A:$A,[1]publikáció!$B272,'[1]TERMELŐ_11.30.'!$L:$L,[1]publikáció!I$4)</f>
        <v>0</v>
      </c>
      <c r="J272" s="11">
        <f>+SUMIFS('[1]TERMELŐ_11.30.'!$H:$H,'[1]TERMELŐ_11.30.'!$A:$A,[1]publikáció!$B272,'[1]TERMELŐ_11.30.'!$L:$L,[1]publikáció!J$4)</f>
        <v>0</v>
      </c>
      <c r="K272" s="11" t="str">
        <f>+IF(VLOOKUP(B272,'[1]TERMELŐ_11.30.'!A:U,21,FALSE)="igen","Technológia módosítás",IF(VLOOKUP(B272,'[1]TERMELŐ_11.30.'!A:U,20,FALSE)&lt;&gt;"nem","Ismétlő","Új igény"))</f>
        <v>Új igény</v>
      </c>
      <c r="L272" s="12">
        <f>+_xlfn.MAXIFS('[1]TERMELŐ_11.30.'!$P:$P,'[1]TERMELŐ_11.30.'!$A:$A,[1]publikáció!$B272)</f>
        <v>36</v>
      </c>
      <c r="M272" s="12">
        <f>+_xlfn.MAXIFS('[1]TERMELŐ_11.30.'!$Q:$Q,'[1]TERMELŐ_11.30.'!$A:$A,[1]publikáció!$B272)</f>
        <v>0</v>
      </c>
      <c r="N272" s="10" t="str">
        <f>+IF(VLOOKUP(B272,'[1]TERMELŐ_11.30.'!A:G,7,FALSE)="","",VLOOKUP(B272,'[1]TERMELŐ_11.30.'!A:G,7,FALSE))</f>
        <v>Új_K</v>
      </c>
      <c r="O272" s="10">
        <f>+VLOOKUP(B272,'[1]TERMELŐ_11.30.'!A:I,9,FALSE)</f>
        <v>132</v>
      </c>
      <c r="P272" s="10" t="str">
        <f>+IF(OR(VLOOKUP(B272,'[1]TERMELŐ_11.30.'!A:D,4,FALSE)="elutasított",(VLOOKUP(B272,'[1]TERMELŐ_11.30.'!A:D,4,FALSE)="kiesett")),"igen","nem")</f>
        <v>igen</v>
      </c>
      <c r="Q272" s="10" t="str">
        <f>+_xlfn.IFNA(VLOOKUP(IF(VLOOKUP(B272,'[1]TERMELŐ_11.30.'!A:BQ,69,FALSE)="","",VLOOKUP(B272,'[1]TERMELŐ_11.30.'!A:BQ,69,FALSE)),'[1]publikáció segéd tábla'!$D$1:$E$16,2,FALSE),"")</f>
        <v>54/2024 kormány rendelet</v>
      </c>
      <c r="R272" s="10" t="str">
        <f>IF(VLOOKUP(B272,'[1]TERMELŐ_11.30.'!A:AT,46,FALSE)="","",VLOOKUP(B272,'[1]TERMELŐ_11.30.'!A:AT,46,FALSE))</f>
        <v/>
      </c>
      <c r="S272" s="10"/>
      <c r="T272" s="13">
        <f>+VLOOKUP(B272,'[1]TERMELŐ_11.30.'!$A:$AR,37,FALSE)</f>
        <v>0</v>
      </c>
      <c r="U272" s="13">
        <f>+VLOOKUP(B272,'[1]TERMELŐ_11.30.'!$A:$AR,38,FALSE)+VLOOKUP(B272,'[1]TERMELŐ_11.30.'!$A:$AR,39,FALSE)+VLOOKUP(B272,'[1]TERMELŐ_11.30.'!$A:$AR,40,FALSE)+VLOOKUP(B272,'[1]TERMELŐ_11.30.'!$A:$AR,41,FALSE)+VLOOKUP(B272,'[1]TERMELŐ_11.30.'!$A:$AR,42,FALSE)+VLOOKUP(B272,'[1]TERMELŐ_11.30.'!$A:$AR,43,FALSE)+VLOOKUP(B272,'[1]TERMELŐ_11.30.'!$A:$AR,44,FALSE)</f>
        <v>0</v>
      </c>
      <c r="V272" s="14" t="str">
        <f>+IF(VLOOKUP(B272,'[1]TERMELŐ_11.30.'!A:AS,45,FALSE)="","",VLOOKUP(B272,'[1]TERMELŐ_11.30.'!A:AS,45,FALSE))</f>
        <v/>
      </c>
      <c r="W272" s="14" t="str">
        <f>IF(VLOOKUP(B272,'[1]TERMELŐ_11.30.'!A:AJ,36,FALSE)="","",VLOOKUP(B272,'[1]TERMELŐ_11.30.'!A:AJ,36,FALSE))</f>
        <v/>
      </c>
      <c r="X272" s="10"/>
      <c r="Y272" s="13">
        <f>+VLOOKUP(B272,'[1]TERMELŐ_11.30.'!$A:$BH,53,FALSE)</f>
        <v>0</v>
      </c>
      <c r="Z272" s="13">
        <f>+VLOOKUP(B272,'[1]TERMELŐ_11.30.'!$A:$BH,54,FALSE)+VLOOKUP(B272,'[1]TERMELŐ_11.30.'!$A:$BH,55,FALSE)+VLOOKUP(B272,'[1]TERMELŐ_11.30.'!$A:$BH,56,FALSE)+VLOOKUP(B272,'[1]TERMELŐ_11.30.'!$A:$BH,57,FALSE)+VLOOKUP(B272,'[1]TERMELŐ_11.30.'!$A:$BH,58,FALSE)+VLOOKUP(B272,'[1]TERMELŐ_11.30.'!$A:$BH,59,FALSE)+VLOOKUP(B272,'[1]TERMELŐ_11.30.'!$A:$BH,60,FALSE)</f>
        <v>0</v>
      </c>
      <c r="AA272" s="14" t="str">
        <f>IF(VLOOKUP(B272,'[1]TERMELŐ_11.30.'!A:AZ,51,FALSE)="","",VLOOKUP(B272,'[1]TERMELŐ_11.30.'!A:AZ,51,FALSE))</f>
        <v/>
      </c>
      <c r="AB272" s="14" t="str">
        <f>IF(VLOOKUP(B272,'[1]TERMELŐ_11.30.'!A:AZ,52,FALSE)="","",VLOOKUP(B272,'[1]TERMELŐ_11.30.'!A:AZ,52,FALSE))</f>
        <v/>
      </c>
    </row>
    <row r="273" spans="1:28" x14ac:dyDescent="0.3">
      <c r="A273" s="10" t="str">
        <f>VLOOKUP(VLOOKUP(B273,'[1]TERMELŐ_11.30.'!A:F,6,FALSE),'[1]publikáció segéd tábla'!$A$1:$B$7,2,FALSE)</f>
        <v>E.ON Észak-dunántúli Áramhálózati Zrt.</v>
      </c>
      <c r="B273" s="10" t="s">
        <v>239</v>
      </c>
      <c r="C273" s="11">
        <f>+SUMIFS('[1]TERMELŐ_11.30.'!$H:$H,'[1]TERMELŐ_11.30.'!$A:$A,[1]publikáció!$B273,'[1]TERMELŐ_11.30.'!$L:$L,[1]publikáció!C$4)</f>
        <v>5</v>
      </c>
      <c r="D273" s="11">
        <f>+SUMIFS('[1]TERMELŐ_11.30.'!$H:$H,'[1]TERMELŐ_11.30.'!$A:$A,[1]publikáció!$B273,'[1]TERMELŐ_11.30.'!$L:$L,[1]publikáció!D$4)</f>
        <v>0</v>
      </c>
      <c r="E273" s="11">
        <f>+SUMIFS('[1]TERMELŐ_11.30.'!$H:$H,'[1]TERMELŐ_11.30.'!$A:$A,[1]publikáció!$B273,'[1]TERMELŐ_11.30.'!$L:$L,[1]publikáció!E$4)</f>
        <v>2.5</v>
      </c>
      <c r="F273" s="11">
        <f>+SUMIFS('[1]TERMELŐ_11.30.'!$H:$H,'[1]TERMELŐ_11.30.'!$A:$A,[1]publikáció!$B273,'[1]TERMELŐ_11.30.'!$L:$L,[1]publikáció!F$4)</f>
        <v>0</v>
      </c>
      <c r="G273" s="11">
        <f>+SUMIFS('[1]TERMELŐ_11.30.'!$H:$H,'[1]TERMELŐ_11.30.'!$A:$A,[1]publikáció!$B273,'[1]TERMELŐ_11.30.'!$L:$L,[1]publikáció!G$4)</f>
        <v>0</v>
      </c>
      <c r="H273" s="11">
        <f>+SUMIFS('[1]TERMELŐ_11.30.'!$H:$H,'[1]TERMELŐ_11.30.'!$A:$A,[1]publikáció!$B273,'[1]TERMELŐ_11.30.'!$L:$L,[1]publikáció!H$4)</f>
        <v>0</v>
      </c>
      <c r="I273" s="11">
        <f>+SUMIFS('[1]TERMELŐ_11.30.'!$H:$H,'[1]TERMELŐ_11.30.'!$A:$A,[1]publikáció!$B273,'[1]TERMELŐ_11.30.'!$L:$L,[1]publikáció!I$4)</f>
        <v>0</v>
      </c>
      <c r="J273" s="11">
        <f>+SUMIFS('[1]TERMELŐ_11.30.'!$H:$H,'[1]TERMELŐ_11.30.'!$A:$A,[1]publikáció!$B273,'[1]TERMELŐ_11.30.'!$L:$L,[1]publikáció!J$4)</f>
        <v>0</v>
      </c>
      <c r="K273" s="11" t="str">
        <f>+IF(VLOOKUP(B273,'[1]TERMELŐ_11.30.'!A:U,21,FALSE)="igen","Technológia módosítás",IF(VLOOKUP(B273,'[1]TERMELŐ_11.30.'!A:U,20,FALSE)&lt;&gt;"nem","Ismétlő","Új igény"))</f>
        <v>Új igény</v>
      </c>
      <c r="L273" s="12">
        <f>+_xlfn.MAXIFS('[1]TERMELŐ_11.30.'!$P:$P,'[1]TERMELŐ_11.30.'!$A:$A,[1]publikáció!$B273)</f>
        <v>5</v>
      </c>
      <c r="M273" s="12">
        <f>+_xlfn.MAXIFS('[1]TERMELŐ_11.30.'!$Q:$Q,'[1]TERMELŐ_11.30.'!$A:$A,[1]publikáció!$B273)</f>
        <v>0.39</v>
      </c>
      <c r="N273" s="10" t="str">
        <f>+IF(VLOOKUP(B273,'[1]TERMELŐ_11.30.'!A:G,7,FALSE)="","",VLOOKUP(B273,'[1]TERMELŐ_11.30.'!A:G,7,FALSE))</f>
        <v>KAPU</v>
      </c>
      <c r="O273" s="10">
        <f>+VLOOKUP(B273,'[1]TERMELŐ_11.30.'!A:I,9,FALSE)</f>
        <v>22</v>
      </c>
      <c r="P273" s="10" t="str">
        <f>+IF(OR(VLOOKUP(B273,'[1]TERMELŐ_11.30.'!A:D,4,FALSE)="elutasított",(VLOOKUP(B273,'[1]TERMELŐ_11.30.'!A:D,4,FALSE)="kiesett")),"igen","nem")</f>
        <v>igen</v>
      </c>
      <c r="Q273" s="10" t="str">
        <f>+_xlfn.IFNA(VLOOKUP(IF(VLOOKUP(B273,'[1]TERMELŐ_11.30.'!A:BQ,69,FALSE)="","",VLOOKUP(B273,'[1]TERMELŐ_11.30.'!A:BQ,69,FALSE)),'[1]publikáció segéd tábla'!$D$1:$E$16,2,FALSE),"")</f>
        <v>54/2024 kormány rendelet</v>
      </c>
      <c r="R273" s="10" t="str">
        <f>IF(VLOOKUP(B273,'[1]TERMELŐ_11.30.'!A:AT,46,FALSE)="","",VLOOKUP(B273,'[1]TERMELŐ_11.30.'!A:AT,46,FALSE))</f>
        <v/>
      </c>
      <c r="S273" s="10"/>
      <c r="T273" s="13">
        <f>+VLOOKUP(B273,'[1]TERMELŐ_11.30.'!$A:$AR,37,FALSE)</f>
        <v>0</v>
      </c>
      <c r="U273" s="13">
        <f>+VLOOKUP(B273,'[1]TERMELŐ_11.30.'!$A:$AR,38,FALSE)+VLOOKUP(B273,'[1]TERMELŐ_11.30.'!$A:$AR,39,FALSE)+VLOOKUP(B273,'[1]TERMELŐ_11.30.'!$A:$AR,40,FALSE)+VLOOKUP(B273,'[1]TERMELŐ_11.30.'!$A:$AR,41,FALSE)+VLOOKUP(B273,'[1]TERMELŐ_11.30.'!$A:$AR,42,FALSE)+VLOOKUP(B273,'[1]TERMELŐ_11.30.'!$A:$AR,43,FALSE)+VLOOKUP(B273,'[1]TERMELŐ_11.30.'!$A:$AR,44,FALSE)</f>
        <v>0</v>
      </c>
      <c r="V273" s="14" t="str">
        <f>+IF(VLOOKUP(B273,'[1]TERMELŐ_11.30.'!A:AS,45,FALSE)="","",VLOOKUP(B273,'[1]TERMELŐ_11.30.'!A:AS,45,FALSE))</f>
        <v/>
      </c>
      <c r="W273" s="14" t="str">
        <f>IF(VLOOKUP(B273,'[1]TERMELŐ_11.30.'!A:AJ,36,FALSE)="","",VLOOKUP(B273,'[1]TERMELŐ_11.30.'!A:AJ,36,FALSE))</f>
        <v/>
      </c>
      <c r="X273" s="10"/>
      <c r="Y273" s="13">
        <f>+VLOOKUP(B273,'[1]TERMELŐ_11.30.'!$A:$BH,53,FALSE)</f>
        <v>0</v>
      </c>
      <c r="Z273" s="13">
        <f>+VLOOKUP(B273,'[1]TERMELŐ_11.30.'!$A:$BH,54,FALSE)+VLOOKUP(B273,'[1]TERMELŐ_11.30.'!$A:$BH,55,FALSE)+VLOOKUP(B273,'[1]TERMELŐ_11.30.'!$A:$BH,56,FALSE)+VLOOKUP(B273,'[1]TERMELŐ_11.30.'!$A:$BH,57,FALSE)+VLOOKUP(B273,'[1]TERMELŐ_11.30.'!$A:$BH,58,FALSE)+VLOOKUP(B273,'[1]TERMELŐ_11.30.'!$A:$BH,59,FALSE)+VLOOKUP(B273,'[1]TERMELŐ_11.30.'!$A:$BH,60,FALSE)</f>
        <v>0</v>
      </c>
      <c r="AA273" s="14" t="str">
        <f>IF(VLOOKUP(B273,'[1]TERMELŐ_11.30.'!A:AZ,51,FALSE)="","",VLOOKUP(B273,'[1]TERMELŐ_11.30.'!A:AZ,51,FALSE))</f>
        <v/>
      </c>
      <c r="AB273" s="14" t="str">
        <f>IF(VLOOKUP(B273,'[1]TERMELŐ_11.30.'!A:AZ,52,FALSE)="","",VLOOKUP(B273,'[1]TERMELŐ_11.30.'!A:AZ,52,FALSE))</f>
        <v/>
      </c>
    </row>
    <row r="274" spans="1:28" x14ac:dyDescent="0.3">
      <c r="A274" s="10" t="str">
        <f>VLOOKUP(VLOOKUP(B274,'[1]TERMELŐ_11.30.'!A:F,6,FALSE),'[1]publikáció segéd tábla'!$A$1:$B$7,2,FALSE)</f>
        <v>E.ON Észak-dunántúli Áramhálózati Zrt.</v>
      </c>
      <c r="B274" s="10" t="s">
        <v>240</v>
      </c>
      <c r="C274" s="11">
        <f>+SUMIFS('[1]TERMELŐ_11.30.'!$H:$H,'[1]TERMELŐ_11.30.'!$A:$A,[1]publikáció!$B274,'[1]TERMELŐ_11.30.'!$L:$L,[1]publikáció!C$4)</f>
        <v>0</v>
      </c>
      <c r="D274" s="11">
        <f>+SUMIFS('[1]TERMELŐ_11.30.'!$H:$H,'[1]TERMELŐ_11.30.'!$A:$A,[1]publikáció!$B274,'[1]TERMELŐ_11.30.'!$L:$L,[1]publikáció!D$4)</f>
        <v>4.4000000000000004</v>
      </c>
      <c r="E274" s="11">
        <f>+SUMIFS('[1]TERMELŐ_11.30.'!$H:$H,'[1]TERMELŐ_11.30.'!$A:$A,[1]publikáció!$B274,'[1]TERMELŐ_11.30.'!$L:$L,[1]publikáció!E$4)</f>
        <v>0</v>
      </c>
      <c r="F274" s="11">
        <f>+SUMIFS('[1]TERMELŐ_11.30.'!$H:$H,'[1]TERMELŐ_11.30.'!$A:$A,[1]publikáció!$B274,'[1]TERMELŐ_11.30.'!$L:$L,[1]publikáció!F$4)</f>
        <v>0</v>
      </c>
      <c r="G274" s="11">
        <f>+SUMIFS('[1]TERMELŐ_11.30.'!$H:$H,'[1]TERMELŐ_11.30.'!$A:$A,[1]publikáció!$B274,'[1]TERMELŐ_11.30.'!$L:$L,[1]publikáció!G$4)</f>
        <v>0</v>
      </c>
      <c r="H274" s="11">
        <f>+SUMIFS('[1]TERMELŐ_11.30.'!$H:$H,'[1]TERMELŐ_11.30.'!$A:$A,[1]publikáció!$B274,'[1]TERMELŐ_11.30.'!$L:$L,[1]publikáció!H$4)</f>
        <v>0</v>
      </c>
      <c r="I274" s="11">
        <f>+SUMIFS('[1]TERMELŐ_11.30.'!$H:$H,'[1]TERMELŐ_11.30.'!$A:$A,[1]publikáció!$B274,'[1]TERMELŐ_11.30.'!$L:$L,[1]publikáció!I$4)</f>
        <v>0</v>
      </c>
      <c r="J274" s="11">
        <f>+SUMIFS('[1]TERMELŐ_11.30.'!$H:$H,'[1]TERMELŐ_11.30.'!$A:$A,[1]publikáció!$B274,'[1]TERMELŐ_11.30.'!$L:$L,[1]publikáció!J$4)</f>
        <v>0</v>
      </c>
      <c r="K274" s="11" t="str">
        <f>+IF(VLOOKUP(B274,'[1]TERMELŐ_11.30.'!A:U,21,FALSE)="igen","Technológia módosítás",IF(VLOOKUP(B274,'[1]TERMELŐ_11.30.'!A:U,20,FALSE)&lt;&gt;"nem","Ismétlő","Új igény"))</f>
        <v>Új igény</v>
      </c>
      <c r="L274" s="12">
        <f>+_xlfn.MAXIFS('[1]TERMELŐ_11.30.'!$P:$P,'[1]TERMELŐ_11.30.'!$A:$A,[1]publikáció!$B274)</f>
        <v>4.4000000000000004</v>
      </c>
      <c r="M274" s="12">
        <f>+_xlfn.MAXIFS('[1]TERMELŐ_11.30.'!$Q:$Q,'[1]TERMELŐ_11.30.'!$A:$A,[1]publikáció!$B274)</f>
        <v>0.14000000000000001</v>
      </c>
      <c r="N274" s="10" t="str">
        <f>+IF(VLOOKUP(B274,'[1]TERMELŐ_11.30.'!A:G,7,FALSE)="","",VLOOKUP(B274,'[1]TERMELŐ_11.30.'!A:G,7,FALSE))</f>
        <v>ZIRC</v>
      </c>
      <c r="O274" s="10">
        <f>+VLOOKUP(B274,'[1]TERMELŐ_11.30.'!A:I,9,FALSE)</f>
        <v>22</v>
      </c>
      <c r="P274" s="10" t="str">
        <f>+IF(OR(VLOOKUP(B274,'[1]TERMELŐ_11.30.'!A:D,4,FALSE)="elutasított",(VLOOKUP(B274,'[1]TERMELŐ_11.30.'!A:D,4,FALSE)="kiesett")),"igen","nem")</f>
        <v>igen</v>
      </c>
      <c r="Q274" s="10" t="str">
        <f>+_xlfn.IFNA(VLOOKUP(IF(VLOOKUP(B274,'[1]TERMELŐ_11.30.'!A:BQ,69,FALSE)="","",VLOOKUP(B274,'[1]TERMELŐ_11.30.'!A:BQ,69,FALSE)),'[1]publikáció segéd tábla'!$D$1:$E$16,2,FALSE),"")</f>
        <v>54/2024 kormány rendelet</v>
      </c>
      <c r="R274" s="10" t="str">
        <f>IF(VLOOKUP(B274,'[1]TERMELŐ_11.30.'!A:AT,46,FALSE)="","",VLOOKUP(B274,'[1]TERMELŐ_11.30.'!A:AT,46,FALSE))</f>
        <v/>
      </c>
      <c r="S274" s="10"/>
      <c r="T274" s="13">
        <f>+VLOOKUP(B274,'[1]TERMELŐ_11.30.'!$A:$AR,37,FALSE)</f>
        <v>0</v>
      </c>
      <c r="U274" s="13">
        <f>+VLOOKUP(B274,'[1]TERMELŐ_11.30.'!$A:$AR,38,FALSE)+VLOOKUP(B274,'[1]TERMELŐ_11.30.'!$A:$AR,39,FALSE)+VLOOKUP(B274,'[1]TERMELŐ_11.30.'!$A:$AR,40,FALSE)+VLOOKUP(B274,'[1]TERMELŐ_11.30.'!$A:$AR,41,FALSE)+VLOOKUP(B274,'[1]TERMELŐ_11.30.'!$A:$AR,42,FALSE)+VLOOKUP(B274,'[1]TERMELŐ_11.30.'!$A:$AR,43,FALSE)+VLOOKUP(B274,'[1]TERMELŐ_11.30.'!$A:$AR,44,FALSE)</f>
        <v>0</v>
      </c>
      <c r="V274" s="14" t="str">
        <f>+IF(VLOOKUP(B274,'[1]TERMELŐ_11.30.'!A:AS,45,FALSE)="","",VLOOKUP(B274,'[1]TERMELŐ_11.30.'!A:AS,45,FALSE))</f>
        <v/>
      </c>
      <c r="W274" s="14" t="str">
        <f>IF(VLOOKUP(B274,'[1]TERMELŐ_11.30.'!A:AJ,36,FALSE)="","",VLOOKUP(B274,'[1]TERMELŐ_11.30.'!A:AJ,36,FALSE))</f>
        <v/>
      </c>
      <c r="X274" s="10"/>
      <c r="Y274" s="13">
        <f>+VLOOKUP(B274,'[1]TERMELŐ_11.30.'!$A:$BH,53,FALSE)</f>
        <v>0</v>
      </c>
      <c r="Z274" s="13">
        <f>+VLOOKUP(B274,'[1]TERMELŐ_11.30.'!$A:$BH,54,FALSE)+VLOOKUP(B274,'[1]TERMELŐ_11.30.'!$A:$BH,55,FALSE)+VLOOKUP(B274,'[1]TERMELŐ_11.30.'!$A:$BH,56,FALSE)+VLOOKUP(B274,'[1]TERMELŐ_11.30.'!$A:$BH,57,FALSE)+VLOOKUP(B274,'[1]TERMELŐ_11.30.'!$A:$BH,58,FALSE)+VLOOKUP(B274,'[1]TERMELŐ_11.30.'!$A:$BH,59,FALSE)+VLOOKUP(B274,'[1]TERMELŐ_11.30.'!$A:$BH,60,FALSE)</f>
        <v>0</v>
      </c>
      <c r="AA274" s="14" t="str">
        <f>IF(VLOOKUP(B274,'[1]TERMELŐ_11.30.'!A:AZ,51,FALSE)="","",VLOOKUP(B274,'[1]TERMELŐ_11.30.'!A:AZ,51,FALSE))</f>
        <v/>
      </c>
      <c r="AB274" s="14" t="str">
        <f>IF(VLOOKUP(B274,'[1]TERMELŐ_11.30.'!A:AZ,52,FALSE)="","",VLOOKUP(B274,'[1]TERMELŐ_11.30.'!A:AZ,52,FALSE))</f>
        <v/>
      </c>
    </row>
    <row r="275" spans="1:28" x14ac:dyDescent="0.3">
      <c r="A275" s="10" t="str">
        <f>VLOOKUP(VLOOKUP(B275,'[1]TERMELŐ_11.30.'!A:F,6,FALSE),'[1]publikáció segéd tábla'!$A$1:$B$7,2,FALSE)</f>
        <v>E.ON Észak-dunántúli Áramhálózati Zrt.</v>
      </c>
      <c r="B275" s="10" t="s">
        <v>241</v>
      </c>
      <c r="C275" s="11">
        <f>+SUMIFS('[1]TERMELŐ_11.30.'!$H:$H,'[1]TERMELŐ_11.30.'!$A:$A,[1]publikáció!$B275,'[1]TERMELŐ_11.30.'!$L:$L,[1]publikáció!C$4)</f>
        <v>9.9</v>
      </c>
      <c r="D275" s="11">
        <f>+SUMIFS('[1]TERMELŐ_11.30.'!$H:$H,'[1]TERMELŐ_11.30.'!$A:$A,[1]publikáció!$B275,'[1]TERMELŐ_11.30.'!$L:$L,[1]publikáció!D$4)</f>
        <v>0</v>
      </c>
      <c r="E275" s="11">
        <f>+SUMIFS('[1]TERMELŐ_11.30.'!$H:$H,'[1]TERMELŐ_11.30.'!$A:$A,[1]publikáció!$B275,'[1]TERMELŐ_11.30.'!$L:$L,[1]publikáció!E$4)</f>
        <v>40</v>
      </c>
      <c r="F275" s="11">
        <f>+SUMIFS('[1]TERMELŐ_11.30.'!$H:$H,'[1]TERMELŐ_11.30.'!$A:$A,[1]publikáció!$B275,'[1]TERMELŐ_11.30.'!$L:$L,[1]publikáció!F$4)</f>
        <v>0</v>
      </c>
      <c r="G275" s="11">
        <f>+SUMIFS('[1]TERMELŐ_11.30.'!$H:$H,'[1]TERMELŐ_11.30.'!$A:$A,[1]publikáció!$B275,'[1]TERMELŐ_11.30.'!$L:$L,[1]publikáció!G$4)</f>
        <v>0</v>
      </c>
      <c r="H275" s="11">
        <f>+SUMIFS('[1]TERMELŐ_11.30.'!$H:$H,'[1]TERMELŐ_11.30.'!$A:$A,[1]publikáció!$B275,'[1]TERMELŐ_11.30.'!$L:$L,[1]publikáció!H$4)</f>
        <v>0</v>
      </c>
      <c r="I275" s="11">
        <f>+SUMIFS('[1]TERMELŐ_11.30.'!$H:$H,'[1]TERMELŐ_11.30.'!$A:$A,[1]publikáció!$B275,'[1]TERMELŐ_11.30.'!$L:$L,[1]publikáció!I$4)</f>
        <v>0</v>
      </c>
      <c r="J275" s="11">
        <f>+SUMIFS('[1]TERMELŐ_11.30.'!$H:$H,'[1]TERMELŐ_11.30.'!$A:$A,[1]publikáció!$B275,'[1]TERMELŐ_11.30.'!$L:$L,[1]publikáció!J$4)</f>
        <v>0</v>
      </c>
      <c r="K275" s="11" t="str">
        <f>+IF(VLOOKUP(B275,'[1]TERMELŐ_11.30.'!A:U,21,FALSE)="igen","Technológia módosítás",IF(VLOOKUP(B275,'[1]TERMELŐ_11.30.'!A:U,20,FALSE)&lt;&gt;"nem","Ismétlő","Új igény"))</f>
        <v>Új igény</v>
      </c>
      <c r="L275" s="12">
        <f>+_xlfn.MAXIFS('[1]TERMELŐ_11.30.'!$P:$P,'[1]TERMELŐ_11.30.'!$A:$A,[1]publikáció!$B275)</f>
        <v>49.9</v>
      </c>
      <c r="M275" s="12">
        <f>+_xlfn.MAXIFS('[1]TERMELŐ_11.30.'!$Q:$Q,'[1]TERMELŐ_11.30.'!$A:$A,[1]publikáció!$B275)</f>
        <v>40.1</v>
      </c>
      <c r="N275" s="10" t="str">
        <f>+IF(VLOOKUP(B275,'[1]TERMELŐ_11.30.'!A:G,7,FALSE)="","",VLOOKUP(B275,'[1]TERMELŐ_11.30.'!A:G,7,FALSE))</f>
        <v>Új_K</v>
      </c>
      <c r="O275" s="10">
        <f>+VLOOKUP(B275,'[1]TERMELŐ_11.30.'!A:I,9,FALSE)</f>
        <v>132</v>
      </c>
      <c r="P275" s="10" t="str">
        <f>+IF(OR(VLOOKUP(B275,'[1]TERMELŐ_11.30.'!A:D,4,FALSE)="elutasított",(VLOOKUP(B275,'[1]TERMELŐ_11.30.'!A:D,4,FALSE)="kiesett")),"igen","nem")</f>
        <v>igen</v>
      </c>
      <c r="Q275" s="10" t="str">
        <f>+_xlfn.IFNA(VLOOKUP(IF(VLOOKUP(B275,'[1]TERMELŐ_11.30.'!A:BQ,69,FALSE)="","",VLOOKUP(B275,'[1]TERMELŐ_11.30.'!A:BQ,69,FALSE)),'[1]publikáció segéd tábla'!$D$1:$E$16,2,FALSE),"")</f>
        <v>54/2024 kormány rendelet</v>
      </c>
      <c r="R275" s="10" t="str">
        <f>IF(VLOOKUP(B275,'[1]TERMELŐ_11.30.'!A:AT,46,FALSE)="","",VLOOKUP(B275,'[1]TERMELŐ_11.30.'!A:AT,46,FALSE))</f>
        <v/>
      </c>
      <c r="S275" s="10"/>
      <c r="T275" s="13">
        <f>+VLOOKUP(B275,'[1]TERMELŐ_11.30.'!$A:$AR,37,FALSE)</f>
        <v>0</v>
      </c>
      <c r="U275" s="13">
        <f>+VLOOKUP(B275,'[1]TERMELŐ_11.30.'!$A:$AR,38,FALSE)+VLOOKUP(B275,'[1]TERMELŐ_11.30.'!$A:$AR,39,FALSE)+VLOOKUP(B275,'[1]TERMELŐ_11.30.'!$A:$AR,40,FALSE)+VLOOKUP(B275,'[1]TERMELŐ_11.30.'!$A:$AR,41,FALSE)+VLOOKUP(B275,'[1]TERMELŐ_11.30.'!$A:$AR,42,FALSE)+VLOOKUP(B275,'[1]TERMELŐ_11.30.'!$A:$AR,43,FALSE)+VLOOKUP(B275,'[1]TERMELŐ_11.30.'!$A:$AR,44,FALSE)</f>
        <v>0</v>
      </c>
      <c r="V275" s="14" t="str">
        <f>+IF(VLOOKUP(B275,'[1]TERMELŐ_11.30.'!A:AS,45,FALSE)="","",VLOOKUP(B275,'[1]TERMELŐ_11.30.'!A:AS,45,FALSE))</f>
        <v/>
      </c>
      <c r="W275" s="14" t="str">
        <f>IF(VLOOKUP(B275,'[1]TERMELŐ_11.30.'!A:AJ,36,FALSE)="","",VLOOKUP(B275,'[1]TERMELŐ_11.30.'!A:AJ,36,FALSE))</f>
        <v/>
      </c>
      <c r="X275" s="10"/>
      <c r="Y275" s="13">
        <f>+VLOOKUP(B275,'[1]TERMELŐ_11.30.'!$A:$BH,53,FALSE)</f>
        <v>0</v>
      </c>
      <c r="Z275" s="13">
        <f>+VLOOKUP(B275,'[1]TERMELŐ_11.30.'!$A:$BH,54,FALSE)+VLOOKUP(B275,'[1]TERMELŐ_11.30.'!$A:$BH,55,FALSE)+VLOOKUP(B275,'[1]TERMELŐ_11.30.'!$A:$BH,56,FALSE)+VLOOKUP(B275,'[1]TERMELŐ_11.30.'!$A:$BH,57,FALSE)+VLOOKUP(B275,'[1]TERMELŐ_11.30.'!$A:$BH,58,FALSE)+VLOOKUP(B275,'[1]TERMELŐ_11.30.'!$A:$BH,59,FALSE)+VLOOKUP(B275,'[1]TERMELŐ_11.30.'!$A:$BH,60,FALSE)</f>
        <v>0</v>
      </c>
      <c r="AA275" s="14" t="str">
        <f>IF(VLOOKUP(B275,'[1]TERMELŐ_11.30.'!A:AZ,51,FALSE)="","",VLOOKUP(B275,'[1]TERMELŐ_11.30.'!A:AZ,51,FALSE))</f>
        <v/>
      </c>
      <c r="AB275" s="14" t="str">
        <f>IF(VLOOKUP(B275,'[1]TERMELŐ_11.30.'!A:AZ,52,FALSE)="","",VLOOKUP(B275,'[1]TERMELŐ_11.30.'!A:AZ,52,FALSE))</f>
        <v/>
      </c>
    </row>
    <row r="276" spans="1:28" x14ac:dyDescent="0.3">
      <c r="A276" s="10" t="str">
        <f>VLOOKUP(VLOOKUP(B276,'[1]TERMELŐ_11.30.'!A:F,6,FALSE),'[1]publikáció segéd tábla'!$A$1:$B$7,2,FALSE)</f>
        <v>E.ON Észak-dunántúli Áramhálózati Zrt.</v>
      </c>
      <c r="B276" s="10" t="s">
        <v>242</v>
      </c>
      <c r="C276" s="11">
        <f>+SUMIFS('[1]TERMELŐ_11.30.'!$H:$H,'[1]TERMELŐ_11.30.'!$A:$A,[1]publikáció!$B276,'[1]TERMELŐ_11.30.'!$L:$L,[1]publikáció!C$4)</f>
        <v>34.200000000000003</v>
      </c>
      <c r="D276" s="11">
        <f>+SUMIFS('[1]TERMELŐ_11.30.'!$H:$H,'[1]TERMELŐ_11.30.'!$A:$A,[1]publikáció!$B276,'[1]TERMELŐ_11.30.'!$L:$L,[1]publikáció!D$4)</f>
        <v>8.5500000000000007</v>
      </c>
      <c r="E276" s="11">
        <f>+SUMIFS('[1]TERMELŐ_11.30.'!$H:$H,'[1]TERMELŐ_11.30.'!$A:$A,[1]publikáció!$B276,'[1]TERMELŐ_11.30.'!$L:$L,[1]publikáció!E$4)</f>
        <v>0</v>
      </c>
      <c r="F276" s="11">
        <f>+SUMIFS('[1]TERMELŐ_11.30.'!$H:$H,'[1]TERMELŐ_11.30.'!$A:$A,[1]publikáció!$B276,'[1]TERMELŐ_11.30.'!$L:$L,[1]publikáció!F$4)</f>
        <v>0</v>
      </c>
      <c r="G276" s="11">
        <f>+SUMIFS('[1]TERMELŐ_11.30.'!$H:$H,'[1]TERMELŐ_11.30.'!$A:$A,[1]publikáció!$B276,'[1]TERMELŐ_11.30.'!$L:$L,[1]publikáció!G$4)</f>
        <v>0</v>
      </c>
      <c r="H276" s="11">
        <f>+SUMIFS('[1]TERMELŐ_11.30.'!$H:$H,'[1]TERMELŐ_11.30.'!$A:$A,[1]publikáció!$B276,'[1]TERMELŐ_11.30.'!$L:$L,[1]publikáció!H$4)</f>
        <v>0</v>
      </c>
      <c r="I276" s="11">
        <f>+SUMIFS('[1]TERMELŐ_11.30.'!$H:$H,'[1]TERMELŐ_11.30.'!$A:$A,[1]publikáció!$B276,'[1]TERMELŐ_11.30.'!$L:$L,[1]publikáció!I$4)</f>
        <v>0</v>
      </c>
      <c r="J276" s="11">
        <f>+SUMIFS('[1]TERMELŐ_11.30.'!$H:$H,'[1]TERMELŐ_11.30.'!$A:$A,[1]publikáció!$B276,'[1]TERMELŐ_11.30.'!$L:$L,[1]publikáció!J$4)</f>
        <v>0</v>
      </c>
      <c r="K276" s="11" t="str">
        <f>+IF(VLOOKUP(B276,'[1]TERMELŐ_11.30.'!A:U,21,FALSE)="igen","Technológia módosítás",IF(VLOOKUP(B276,'[1]TERMELŐ_11.30.'!A:U,20,FALSE)&lt;&gt;"nem","Ismétlő","Új igény"))</f>
        <v>Új igény</v>
      </c>
      <c r="L276" s="12">
        <f>+_xlfn.MAXIFS('[1]TERMELŐ_11.30.'!$P:$P,'[1]TERMELŐ_11.30.'!$A:$A,[1]publikáció!$B276)</f>
        <v>34.200000000000003</v>
      </c>
      <c r="M276" s="12">
        <f>+_xlfn.MAXIFS('[1]TERMELŐ_11.30.'!$Q:$Q,'[1]TERMELŐ_11.30.'!$A:$A,[1]publikáció!$B276)</f>
        <v>0.1</v>
      </c>
      <c r="N276" s="10" t="str">
        <f>+IF(VLOOKUP(B276,'[1]TERMELŐ_11.30.'!A:G,7,FALSE)="","",VLOOKUP(B276,'[1]TERMELŐ_11.30.'!A:G,7,FALSE))</f>
        <v>Új_K</v>
      </c>
      <c r="O276" s="10">
        <f>+VLOOKUP(B276,'[1]TERMELŐ_11.30.'!A:I,9,FALSE)</f>
        <v>132</v>
      </c>
      <c r="P276" s="10" t="str">
        <f>+IF(OR(VLOOKUP(B276,'[1]TERMELŐ_11.30.'!A:D,4,FALSE)="elutasított",(VLOOKUP(B276,'[1]TERMELŐ_11.30.'!A:D,4,FALSE)="kiesett")),"igen","nem")</f>
        <v>igen</v>
      </c>
      <c r="Q276" s="10" t="str">
        <f>+_xlfn.IFNA(VLOOKUP(IF(VLOOKUP(B276,'[1]TERMELŐ_11.30.'!A:BQ,69,FALSE)="","",VLOOKUP(B276,'[1]TERMELŐ_11.30.'!A:BQ,69,FALSE)),'[1]publikáció segéd tábla'!$D$1:$E$16,2,FALSE),"")</f>
        <v>54/2024 kormány rendelet</v>
      </c>
      <c r="R276" s="10" t="str">
        <f>IF(VLOOKUP(B276,'[1]TERMELŐ_11.30.'!A:AT,46,FALSE)="","",VLOOKUP(B276,'[1]TERMELŐ_11.30.'!A:AT,46,FALSE))</f>
        <v/>
      </c>
      <c r="S276" s="10"/>
      <c r="T276" s="13">
        <f>+VLOOKUP(B276,'[1]TERMELŐ_11.30.'!$A:$AR,37,FALSE)</f>
        <v>0</v>
      </c>
      <c r="U276" s="13">
        <f>+VLOOKUP(B276,'[1]TERMELŐ_11.30.'!$A:$AR,38,FALSE)+VLOOKUP(B276,'[1]TERMELŐ_11.30.'!$A:$AR,39,FALSE)+VLOOKUP(B276,'[1]TERMELŐ_11.30.'!$A:$AR,40,FALSE)+VLOOKUP(B276,'[1]TERMELŐ_11.30.'!$A:$AR,41,FALSE)+VLOOKUP(B276,'[1]TERMELŐ_11.30.'!$A:$AR,42,FALSE)+VLOOKUP(B276,'[1]TERMELŐ_11.30.'!$A:$AR,43,FALSE)+VLOOKUP(B276,'[1]TERMELŐ_11.30.'!$A:$AR,44,FALSE)</f>
        <v>0</v>
      </c>
      <c r="V276" s="14" t="str">
        <f>+IF(VLOOKUP(B276,'[1]TERMELŐ_11.30.'!A:AS,45,FALSE)="","",VLOOKUP(B276,'[1]TERMELŐ_11.30.'!A:AS,45,FALSE))</f>
        <v/>
      </c>
      <c r="W276" s="14" t="str">
        <f>IF(VLOOKUP(B276,'[1]TERMELŐ_11.30.'!A:AJ,36,FALSE)="","",VLOOKUP(B276,'[1]TERMELŐ_11.30.'!A:AJ,36,FALSE))</f>
        <v/>
      </c>
      <c r="X276" s="10"/>
      <c r="Y276" s="13">
        <f>+VLOOKUP(B276,'[1]TERMELŐ_11.30.'!$A:$BH,53,FALSE)</f>
        <v>0</v>
      </c>
      <c r="Z276" s="13">
        <f>+VLOOKUP(B276,'[1]TERMELŐ_11.30.'!$A:$BH,54,FALSE)+VLOOKUP(B276,'[1]TERMELŐ_11.30.'!$A:$BH,55,FALSE)+VLOOKUP(B276,'[1]TERMELŐ_11.30.'!$A:$BH,56,FALSE)+VLOOKUP(B276,'[1]TERMELŐ_11.30.'!$A:$BH,57,FALSE)+VLOOKUP(B276,'[1]TERMELŐ_11.30.'!$A:$BH,58,FALSE)+VLOOKUP(B276,'[1]TERMELŐ_11.30.'!$A:$BH,59,FALSE)+VLOOKUP(B276,'[1]TERMELŐ_11.30.'!$A:$BH,60,FALSE)</f>
        <v>0</v>
      </c>
      <c r="AA276" s="14" t="str">
        <f>IF(VLOOKUP(B276,'[1]TERMELŐ_11.30.'!A:AZ,51,FALSE)="","",VLOOKUP(B276,'[1]TERMELŐ_11.30.'!A:AZ,51,FALSE))</f>
        <v/>
      </c>
      <c r="AB276" s="14" t="str">
        <f>IF(VLOOKUP(B276,'[1]TERMELŐ_11.30.'!A:AZ,52,FALSE)="","",VLOOKUP(B276,'[1]TERMELŐ_11.30.'!A:AZ,52,FALSE))</f>
        <v/>
      </c>
    </row>
    <row r="277" spans="1:28" x14ac:dyDescent="0.3">
      <c r="A277" s="10" t="str">
        <f>VLOOKUP(VLOOKUP(B277,'[1]TERMELŐ_11.30.'!A:F,6,FALSE),'[1]publikáció segéd tábla'!$A$1:$B$7,2,FALSE)</f>
        <v>E.ON Észak-dunántúli Áramhálózati Zrt.</v>
      </c>
      <c r="B277" s="10" t="s">
        <v>243</v>
      </c>
      <c r="C277" s="11">
        <f>+SUMIFS('[1]TERMELŐ_11.30.'!$H:$H,'[1]TERMELŐ_11.30.'!$A:$A,[1]publikáció!$B277,'[1]TERMELŐ_11.30.'!$L:$L,[1]publikáció!C$4)</f>
        <v>0</v>
      </c>
      <c r="D277" s="11">
        <f>+SUMIFS('[1]TERMELŐ_11.30.'!$H:$H,'[1]TERMELŐ_11.30.'!$A:$A,[1]publikáció!$B277,'[1]TERMELŐ_11.30.'!$L:$L,[1]publikáció!D$4)</f>
        <v>0</v>
      </c>
      <c r="E277" s="11">
        <f>+SUMIFS('[1]TERMELŐ_11.30.'!$H:$H,'[1]TERMELŐ_11.30.'!$A:$A,[1]publikáció!$B277,'[1]TERMELŐ_11.30.'!$L:$L,[1]publikáció!E$4)</f>
        <v>10</v>
      </c>
      <c r="F277" s="11">
        <f>+SUMIFS('[1]TERMELŐ_11.30.'!$H:$H,'[1]TERMELŐ_11.30.'!$A:$A,[1]publikáció!$B277,'[1]TERMELŐ_11.30.'!$L:$L,[1]publikáció!F$4)</f>
        <v>0</v>
      </c>
      <c r="G277" s="11">
        <f>+SUMIFS('[1]TERMELŐ_11.30.'!$H:$H,'[1]TERMELŐ_11.30.'!$A:$A,[1]publikáció!$B277,'[1]TERMELŐ_11.30.'!$L:$L,[1]publikáció!G$4)</f>
        <v>0</v>
      </c>
      <c r="H277" s="11">
        <f>+SUMIFS('[1]TERMELŐ_11.30.'!$H:$H,'[1]TERMELŐ_11.30.'!$A:$A,[1]publikáció!$B277,'[1]TERMELŐ_11.30.'!$L:$L,[1]publikáció!H$4)</f>
        <v>0</v>
      </c>
      <c r="I277" s="11">
        <f>+SUMIFS('[1]TERMELŐ_11.30.'!$H:$H,'[1]TERMELŐ_11.30.'!$A:$A,[1]publikáció!$B277,'[1]TERMELŐ_11.30.'!$L:$L,[1]publikáció!I$4)</f>
        <v>0</v>
      </c>
      <c r="J277" s="11">
        <f>+SUMIFS('[1]TERMELŐ_11.30.'!$H:$H,'[1]TERMELŐ_11.30.'!$A:$A,[1]publikáció!$B277,'[1]TERMELŐ_11.30.'!$L:$L,[1]publikáció!J$4)</f>
        <v>0</v>
      </c>
      <c r="K277" s="11" t="str">
        <f>+IF(VLOOKUP(B277,'[1]TERMELŐ_11.30.'!A:U,21,FALSE)="igen","Technológia módosítás",IF(VLOOKUP(B277,'[1]TERMELŐ_11.30.'!A:U,20,FALSE)&lt;&gt;"nem","Ismétlő","Új igény"))</f>
        <v>Új igény</v>
      </c>
      <c r="L277" s="12">
        <f>+_xlfn.MAXIFS('[1]TERMELŐ_11.30.'!$P:$P,'[1]TERMELŐ_11.30.'!$A:$A,[1]publikáció!$B277)</f>
        <v>10</v>
      </c>
      <c r="M277" s="12">
        <f>+_xlfn.MAXIFS('[1]TERMELŐ_11.30.'!$Q:$Q,'[1]TERMELŐ_11.30.'!$A:$A,[1]publikáció!$B277)</f>
        <v>10</v>
      </c>
      <c r="N277" s="10" t="str">
        <f>+IF(VLOOKUP(B277,'[1]TERMELŐ_11.30.'!A:G,7,FALSE)="","",VLOOKUP(B277,'[1]TERMELŐ_11.30.'!A:G,7,FALSE))</f>
        <v>Új_K</v>
      </c>
      <c r="O277" s="10">
        <f>+VLOOKUP(B277,'[1]TERMELŐ_11.30.'!A:I,9,FALSE)</f>
        <v>132</v>
      </c>
      <c r="P277" s="10" t="str">
        <f>+IF(OR(VLOOKUP(B277,'[1]TERMELŐ_11.30.'!A:D,4,FALSE)="elutasított",(VLOOKUP(B277,'[1]TERMELŐ_11.30.'!A:D,4,FALSE)="kiesett")),"igen","nem")</f>
        <v>igen</v>
      </c>
      <c r="Q277" s="10" t="str">
        <f>+_xlfn.IFNA(VLOOKUP(IF(VLOOKUP(B277,'[1]TERMELŐ_11.30.'!A:BQ,69,FALSE)="","",VLOOKUP(B277,'[1]TERMELŐ_11.30.'!A:BQ,69,FALSE)),'[1]publikáció segéd tábla'!$D$1:$E$16,2,FALSE),"")</f>
        <v>54/2024 kormány rendelet</v>
      </c>
      <c r="R277" s="10" t="str">
        <f>IF(VLOOKUP(B277,'[1]TERMELŐ_11.30.'!A:AT,46,FALSE)="","",VLOOKUP(B277,'[1]TERMELŐ_11.30.'!A:AT,46,FALSE))</f>
        <v/>
      </c>
      <c r="S277" s="10"/>
      <c r="T277" s="13">
        <f>+VLOOKUP(B277,'[1]TERMELŐ_11.30.'!$A:$AR,37,FALSE)</f>
        <v>0</v>
      </c>
      <c r="U277" s="13">
        <f>+VLOOKUP(B277,'[1]TERMELŐ_11.30.'!$A:$AR,38,FALSE)+VLOOKUP(B277,'[1]TERMELŐ_11.30.'!$A:$AR,39,FALSE)+VLOOKUP(B277,'[1]TERMELŐ_11.30.'!$A:$AR,40,FALSE)+VLOOKUP(B277,'[1]TERMELŐ_11.30.'!$A:$AR,41,FALSE)+VLOOKUP(B277,'[1]TERMELŐ_11.30.'!$A:$AR,42,FALSE)+VLOOKUP(B277,'[1]TERMELŐ_11.30.'!$A:$AR,43,FALSE)+VLOOKUP(B277,'[1]TERMELŐ_11.30.'!$A:$AR,44,FALSE)</f>
        <v>0</v>
      </c>
      <c r="V277" s="14" t="str">
        <f>+IF(VLOOKUP(B277,'[1]TERMELŐ_11.30.'!A:AS,45,FALSE)="","",VLOOKUP(B277,'[1]TERMELŐ_11.30.'!A:AS,45,FALSE))</f>
        <v/>
      </c>
      <c r="W277" s="14" t="str">
        <f>IF(VLOOKUP(B277,'[1]TERMELŐ_11.30.'!A:AJ,36,FALSE)="","",VLOOKUP(B277,'[1]TERMELŐ_11.30.'!A:AJ,36,FALSE))</f>
        <v/>
      </c>
      <c r="X277" s="10"/>
      <c r="Y277" s="13">
        <f>+VLOOKUP(B277,'[1]TERMELŐ_11.30.'!$A:$BH,53,FALSE)</f>
        <v>0</v>
      </c>
      <c r="Z277" s="13">
        <f>+VLOOKUP(B277,'[1]TERMELŐ_11.30.'!$A:$BH,54,FALSE)+VLOOKUP(B277,'[1]TERMELŐ_11.30.'!$A:$BH,55,FALSE)+VLOOKUP(B277,'[1]TERMELŐ_11.30.'!$A:$BH,56,FALSE)+VLOOKUP(B277,'[1]TERMELŐ_11.30.'!$A:$BH,57,FALSE)+VLOOKUP(B277,'[1]TERMELŐ_11.30.'!$A:$BH,58,FALSE)+VLOOKUP(B277,'[1]TERMELŐ_11.30.'!$A:$BH,59,FALSE)+VLOOKUP(B277,'[1]TERMELŐ_11.30.'!$A:$BH,60,FALSE)</f>
        <v>0</v>
      </c>
      <c r="AA277" s="14" t="str">
        <f>IF(VLOOKUP(B277,'[1]TERMELŐ_11.30.'!A:AZ,51,FALSE)="","",VLOOKUP(B277,'[1]TERMELŐ_11.30.'!A:AZ,51,FALSE))</f>
        <v/>
      </c>
      <c r="AB277" s="14" t="str">
        <f>IF(VLOOKUP(B277,'[1]TERMELŐ_11.30.'!A:AZ,52,FALSE)="","",VLOOKUP(B277,'[1]TERMELŐ_11.30.'!A:AZ,52,FALSE))</f>
        <v/>
      </c>
    </row>
    <row r="278" spans="1:28" x14ac:dyDescent="0.3">
      <c r="A278" s="10" t="str">
        <f>VLOOKUP(VLOOKUP(B278,'[1]TERMELŐ_11.30.'!A:F,6,FALSE),'[1]publikáció segéd tábla'!$A$1:$B$7,2,FALSE)</f>
        <v>E.ON Észak-dunántúli Áramhálózati Zrt.</v>
      </c>
      <c r="B278" s="10" t="s">
        <v>244</v>
      </c>
      <c r="C278" s="11">
        <f>+SUMIFS('[1]TERMELŐ_11.30.'!$H:$H,'[1]TERMELŐ_11.30.'!$A:$A,[1]publikáció!$B278,'[1]TERMELŐ_11.30.'!$L:$L,[1]publikáció!C$4)</f>
        <v>0</v>
      </c>
      <c r="D278" s="11">
        <f>+SUMIFS('[1]TERMELŐ_11.30.'!$H:$H,'[1]TERMELŐ_11.30.'!$A:$A,[1]publikáció!$B278,'[1]TERMELŐ_11.30.'!$L:$L,[1]publikáció!D$4)</f>
        <v>49.9</v>
      </c>
      <c r="E278" s="11">
        <f>+SUMIFS('[1]TERMELŐ_11.30.'!$H:$H,'[1]TERMELŐ_11.30.'!$A:$A,[1]publikáció!$B278,'[1]TERMELŐ_11.30.'!$L:$L,[1]publikáció!E$4)</f>
        <v>0</v>
      </c>
      <c r="F278" s="11">
        <f>+SUMIFS('[1]TERMELŐ_11.30.'!$H:$H,'[1]TERMELŐ_11.30.'!$A:$A,[1]publikáció!$B278,'[1]TERMELŐ_11.30.'!$L:$L,[1]publikáció!F$4)</f>
        <v>0</v>
      </c>
      <c r="G278" s="11">
        <f>+SUMIFS('[1]TERMELŐ_11.30.'!$H:$H,'[1]TERMELŐ_11.30.'!$A:$A,[1]publikáció!$B278,'[1]TERMELŐ_11.30.'!$L:$L,[1]publikáció!G$4)</f>
        <v>0</v>
      </c>
      <c r="H278" s="11">
        <f>+SUMIFS('[1]TERMELŐ_11.30.'!$H:$H,'[1]TERMELŐ_11.30.'!$A:$A,[1]publikáció!$B278,'[1]TERMELŐ_11.30.'!$L:$L,[1]publikáció!H$4)</f>
        <v>0</v>
      </c>
      <c r="I278" s="11">
        <f>+SUMIFS('[1]TERMELŐ_11.30.'!$H:$H,'[1]TERMELŐ_11.30.'!$A:$A,[1]publikáció!$B278,'[1]TERMELŐ_11.30.'!$L:$L,[1]publikáció!I$4)</f>
        <v>0</v>
      </c>
      <c r="J278" s="11">
        <f>+SUMIFS('[1]TERMELŐ_11.30.'!$H:$H,'[1]TERMELŐ_11.30.'!$A:$A,[1]publikáció!$B278,'[1]TERMELŐ_11.30.'!$L:$L,[1]publikáció!J$4)</f>
        <v>0</v>
      </c>
      <c r="K278" s="11" t="str">
        <f>+IF(VLOOKUP(B278,'[1]TERMELŐ_11.30.'!A:U,21,FALSE)="igen","Technológia módosítás",IF(VLOOKUP(B278,'[1]TERMELŐ_11.30.'!A:U,20,FALSE)&lt;&gt;"nem","Ismétlő","Új igény"))</f>
        <v>Új igény</v>
      </c>
      <c r="L278" s="12">
        <f>+_xlfn.MAXIFS('[1]TERMELŐ_11.30.'!$P:$P,'[1]TERMELŐ_11.30.'!$A:$A,[1]publikáció!$B278)</f>
        <v>49.9</v>
      </c>
      <c r="M278" s="12">
        <f>+_xlfn.MAXIFS('[1]TERMELŐ_11.30.'!$Q:$Q,'[1]TERMELŐ_11.30.'!$A:$A,[1]publikáció!$B278)</f>
        <v>0.16</v>
      </c>
      <c r="N278" s="10" t="str">
        <f>+IF(VLOOKUP(B278,'[1]TERMELŐ_11.30.'!A:G,7,FALSE)="","",VLOOKUP(B278,'[1]TERMELŐ_11.30.'!A:G,7,FALSE))</f>
        <v>Új_K</v>
      </c>
      <c r="O278" s="10">
        <f>+VLOOKUP(B278,'[1]TERMELŐ_11.30.'!A:I,9,FALSE)</f>
        <v>132</v>
      </c>
      <c r="P278" s="10" t="str">
        <f>+IF(OR(VLOOKUP(B278,'[1]TERMELŐ_11.30.'!A:D,4,FALSE)="elutasított",(VLOOKUP(B278,'[1]TERMELŐ_11.30.'!A:D,4,FALSE)="kiesett")),"igen","nem")</f>
        <v>igen</v>
      </c>
      <c r="Q278" s="10" t="str">
        <f>+_xlfn.IFNA(VLOOKUP(IF(VLOOKUP(B278,'[1]TERMELŐ_11.30.'!A:BQ,69,FALSE)="","",VLOOKUP(B278,'[1]TERMELŐ_11.30.'!A:BQ,69,FALSE)),'[1]publikáció segéd tábla'!$D$1:$E$16,2,FALSE),"")</f>
        <v>54/2024 kormány rendelet</v>
      </c>
      <c r="R278" s="10" t="str">
        <f>IF(VLOOKUP(B278,'[1]TERMELŐ_11.30.'!A:AT,46,FALSE)="","",VLOOKUP(B278,'[1]TERMELŐ_11.30.'!A:AT,46,FALSE))</f>
        <v/>
      </c>
      <c r="S278" s="10"/>
      <c r="T278" s="13">
        <f>+VLOOKUP(B278,'[1]TERMELŐ_11.30.'!$A:$AR,37,FALSE)</f>
        <v>0</v>
      </c>
      <c r="U278" s="13">
        <f>+VLOOKUP(B278,'[1]TERMELŐ_11.30.'!$A:$AR,38,FALSE)+VLOOKUP(B278,'[1]TERMELŐ_11.30.'!$A:$AR,39,FALSE)+VLOOKUP(B278,'[1]TERMELŐ_11.30.'!$A:$AR,40,FALSE)+VLOOKUP(B278,'[1]TERMELŐ_11.30.'!$A:$AR,41,FALSE)+VLOOKUP(B278,'[1]TERMELŐ_11.30.'!$A:$AR,42,FALSE)+VLOOKUP(B278,'[1]TERMELŐ_11.30.'!$A:$AR,43,FALSE)+VLOOKUP(B278,'[1]TERMELŐ_11.30.'!$A:$AR,44,FALSE)</f>
        <v>0</v>
      </c>
      <c r="V278" s="14" t="str">
        <f>+IF(VLOOKUP(B278,'[1]TERMELŐ_11.30.'!A:AS,45,FALSE)="","",VLOOKUP(B278,'[1]TERMELŐ_11.30.'!A:AS,45,FALSE))</f>
        <v/>
      </c>
      <c r="W278" s="14" t="str">
        <f>IF(VLOOKUP(B278,'[1]TERMELŐ_11.30.'!A:AJ,36,FALSE)="","",VLOOKUP(B278,'[1]TERMELŐ_11.30.'!A:AJ,36,FALSE))</f>
        <v/>
      </c>
      <c r="X278" s="10"/>
      <c r="Y278" s="13">
        <f>+VLOOKUP(B278,'[1]TERMELŐ_11.30.'!$A:$BH,53,FALSE)</f>
        <v>0</v>
      </c>
      <c r="Z278" s="13">
        <f>+VLOOKUP(B278,'[1]TERMELŐ_11.30.'!$A:$BH,54,FALSE)+VLOOKUP(B278,'[1]TERMELŐ_11.30.'!$A:$BH,55,FALSE)+VLOOKUP(B278,'[1]TERMELŐ_11.30.'!$A:$BH,56,FALSE)+VLOOKUP(B278,'[1]TERMELŐ_11.30.'!$A:$BH,57,FALSE)+VLOOKUP(B278,'[1]TERMELŐ_11.30.'!$A:$BH,58,FALSE)+VLOOKUP(B278,'[1]TERMELŐ_11.30.'!$A:$BH,59,FALSE)+VLOOKUP(B278,'[1]TERMELŐ_11.30.'!$A:$BH,60,FALSE)</f>
        <v>0</v>
      </c>
      <c r="AA278" s="14" t="str">
        <f>IF(VLOOKUP(B278,'[1]TERMELŐ_11.30.'!A:AZ,51,FALSE)="","",VLOOKUP(B278,'[1]TERMELŐ_11.30.'!A:AZ,51,FALSE))</f>
        <v/>
      </c>
      <c r="AB278" s="14" t="str">
        <f>IF(VLOOKUP(B278,'[1]TERMELŐ_11.30.'!A:AZ,52,FALSE)="","",VLOOKUP(B278,'[1]TERMELŐ_11.30.'!A:AZ,52,FALSE))</f>
        <v/>
      </c>
    </row>
    <row r="279" spans="1:28" x14ac:dyDescent="0.3">
      <c r="A279" s="10" t="str">
        <f>VLOOKUP(VLOOKUP(B279,'[1]TERMELŐ_11.30.'!A:F,6,FALSE),'[1]publikáció segéd tábla'!$A$1:$B$7,2,FALSE)</f>
        <v>E.ON Észak-dunántúli Áramhálózati Zrt.</v>
      </c>
      <c r="B279" s="10" t="s">
        <v>245</v>
      </c>
      <c r="C279" s="11">
        <f>+SUMIFS('[1]TERMELŐ_11.30.'!$H:$H,'[1]TERMELŐ_11.30.'!$A:$A,[1]publikáció!$B279,'[1]TERMELŐ_11.30.'!$L:$L,[1]publikáció!C$4)</f>
        <v>5</v>
      </c>
      <c r="D279" s="11">
        <f>+SUMIFS('[1]TERMELŐ_11.30.'!$H:$H,'[1]TERMELŐ_11.30.'!$A:$A,[1]publikáció!$B279,'[1]TERMELŐ_11.30.'!$L:$L,[1]publikáció!D$4)</f>
        <v>0</v>
      </c>
      <c r="E279" s="11">
        <f>+SUMIFS('[1]TERMELŐ_11.30.'!$H:$H,'[1]TERMELŐ_11.30.'!$A:$A,[1]publikáció!$B279,'[1]TERMELŐ_11.30.'!$L:$L,[1]publikáció!E$4)</f>
        <v>2.2999999999999998</v>
      </c>
      <c r="F279" s="11">
        <f>+SUMIFS('[1]TERMELŐ_11.30.'!$H:$H,'[1]TERMELŐ_11.30.'!$A:$A,[1]publikáció!$B279,'[1]TERMELŐ_11.30.'!$L:$L,[1]publikáció!F$4)</f>
        <v>0</v>
      </c>
      <c r="G279" s="11">
        <f>+SUMIFS('[1]TERMELŐ_11.30.'!$H:$H,'[1]TERMELŐ_11.30.'!$A:$A,[1]publikáció!$B279,'[1]TERMELŐ_11.30.'!$L:$L,[1]publikáció!G$4)</f>
        <v>0</v>
      </c>
      <c r="H279" s="11">
        <f>+SUMIFS('[1]TERMELŐ_11.30.'!$H:$H,'[1]TERMELŐ_11.30.'!$A:$A,[1]publikáció!$B279,'[1]TERMELŐ_11.30.'!$L:$L,[1]publikáció!H$4)</f>
        <v>0</v>
      </c>
      <c r="I279" s="11">
        <f>+SUMIFS('[1]TERMELŐ_11.30.'!$H:$H,'[1]TERMELŐ_11.30.'!$A:$A,[1]publikáció!$B279,'[1]TERMELŐ_11.30.'!$L:$L,[1]publikáció!I$4)</f>
        <v>0</v>
      </c>
      <c r="J279" s="11">
        <f>+SUMIFS('[1]TERMELŐ_11.30.'!$H:$H,'[1]TERMELŐ_11.30.'!$A:$A,[1]publikáció!$B279,'[1]TERMELŐ_11.30.'!$L:$L,[1]publikáció!J$4)</f>
        <v>0</v>
      </c>
      <c r="K279" s="11" t="str">
        <f>+IF(VLOOKUP(B279,'[1]TERMELŐ_11.30.'!A:U,21,FALSE)="igen","Technológia módosítás",IF(VLOOKUP(B279,'[1]TERMELŐ_11.30.'!A:U,20,FALSE)&lt;&gt;"nem","Ismétlő","Új igény"))</f>
        <v>Új igény</v>
      </c>
      <c r="L279" s="12">
        <f>+_xlfn.MAXIFS('[1]TERMELŐ_11.30.'!$P:$P,'[1]TERMELŐ_11.30.'!$A:$A,[1]publikáció!$B279)</f>
        <v>5</v>
      </c>
      <c r="M279" s="12">
        <f>+_xlfn.MAXIFS('[1]TERMELŐ_11.30.'!$Q:$Q,'[1]TERMELŐ_11.30.'!$A:$A,[1]publikáció!$B279)</f>
        <v>2.2999999999999998</v>
      </c>
      <c r="N279" s="10" t="str">
        <f>+IF(VLOOKUP(B279,'[1]TERMELŐ_11.30.'!A:G,7,FALSE)="","",VLOOKUP(B279,'[1]TERMELŐ_11.30.'!A:G,7,FALSE))</f>
        <v>AJED</v>
      </c>
      <c r="O279" s="10">
        <f>+VLOOKUP(B279,'[1]TERMELŐ_11.30.'!A:I,9,FALSE)</f>
        <v>22</v>
      </c>
      <c r="P279" s="10" t="str">
        <f>+IF(OR(VLOOKUP(B279,'[1]TERMELŐ_11.30.'!A:D,4,FALSE)="elutasított",(VLOOKUP(B279,'[1]TERMELŐ_11.30.'!A:D,4,FALSE)="kiesett")),"igen","nem")</f>
        <v>igen</v>
      </c>
      <c r="Q279" s="10" t="str">
        <f>+_xlfn.IFNA(VLOOKUP(IF(VLOOKUP(B279,'[1]TERMELŐ_11.30.'!A:BQ,69,FALSE)="","",VLOOKUP(B279,'[1]TERMELŐ_11.30.'!A:BQ,69,FALSE)),'[1]publikáció segéd tábla'!$D$1:$E$16,2,FALSE),"")</f>
        <v>54/2024 kormány rendelet</v>
      </c>
      <c r="R279" s="10" t="str">
        <f>IF(VLOOKUP(B279,'[1]TERMELŐ_11.30.'!A:AT,46,FALSE)="","",VLOOKUP(B279,'[1]TERMELŐ_11.30.'!A:AT,46,FALSE))</f>
        <v/>
      </c>
      <c r="S279" s="10"/>
      <c r="T279" s="13">
        <f>+VLOOKUP(B279,'[1]TERMELŐ_11.30.'!$A:$AR,37,FALSE)</f>
        <v>0</v>
      </c>
      <c r="U279" s="13">
        <f>+VLOOKUP(B279,'[1]TERMELŐ_11.30.'!$A:$AR,38,FALSE)+VLOOKUP(B279,'[1]TERMELŐ_11.30.'!$A:$AR,39,FALSE)+VLOOKUP(B279,'[1]TERMELŐ_11.30.'!$A:$AR,40,FALSE)+VLOOKUP(B279,'[1]TERMELŐ_11.30.'!$A:$AR,41,FALSE)+VLOOKUP(B279,'[1]TERMELŐ_11.30.'!$A:$AR,42,FALSE)+VLOOKUP(B279,'[1]TERMELŐ_11.30.'!$A:$AR,43,FALSE)+VLOOKUP(B279,'[1]TERMELŐ_11.30.'!$A:$AR,44,FALSE)</f>
        <v>0</v>
      </c>
      <c r="V279" s="14" t="str">
        <f>+IF(VLOOKUP(B279,'[1]TERMELŐ_11.30.'!A:AS,45,FALSE)="","",VLOOKUP(B279,'[1]TERMELŐ_11.30.'!A:AS,45,FALSE))</f>
        <v/>
      </c>
      <c r="W279" s="14" t="str">
        <f>IF(VLOOKUP(B279,'[1]TERMELŐ_11.30.'!A:AJ,36,FALSE)="","",VLOOKUP(B279,'[1]TERMELŐ_11.30.'!A:AJ,36,FALSE))</f>
        <v/>
      </c>
      <c r="X279" s="10"/>
      <c r="Y279" s="13">
        <f>+VLOOKUP(B279,'[1]TERMELŐ_11.30.'!$A:$BH,53,FALSE)</f>
        <v>0</v>
      </c>
      <c r="Z279" s="13">
        <f>+VLOOKUP(B279,'[1]TERMELŐ_11.30.'!$A:$BH,54,FALSE)+VLOOKUP(B279,'[1]TERMELŐ_11.30.'!$A:$BH,55,FALSE)+VLOOKUP(B279,'[1]TERMELŐ_11.30.'!$A:$BH,56,FALSE)+VLOOKUP(B279,'[1]TERMELŐ_11.30.'!$A:$BH,57,FALSE)+VLOOKUP(B279,'[1]TERMELŐ_11.30.'!$A:$BH,58,FALSE)+VLOOKUP(B279,'[1]TERMELŐ_11.30.'!$A:$BH,59,FALSE)+VLOOKUP(B279,'[1]TERMELŐ_11.30.'!$A:$BH,60,FALSE)</f>
        <v>0</v>
      </c>
      <c r="AA279" s="14" t="str">
        <f>IF(VLOOKUP(B279,'[1]TERMELŐ_11.30.'!A:AZ,51,FALSE)="","",VLOOKUP(B279,'[1]TERMELŐ_11.30.'!A:AZ,51,FALSE))</f>
        <v/>
      </c>
      <c r="AB279" s="14" t="str">
        <f>IF(VLOOKUP(B279,'[1]TERMELŐ_11.30.'!A:AZ,52,FALSE)="","",VLOOKUP(B279,'[1]TERMELŐ_11.30.'!A:AZ,52,FALSE))</f>
        <v/>
      </c>
    </row>
    <row r="280" spans="1:28" x14ac:dyDescent="0.3">
      <c r="A280" s="10" t="str">
        <f>VLOOKUP(VLOOKUP(B280,'[1]TERMELŐ_11.30.'!A:F,6,FALSE),'[1]publikáció segéd tábla'!$A$1:$B$7,2,FALSE)</f>
        <v>E.ON Észak-dunántúli Áramhálózati Zrt.</v>
      </c>
      <c r="B280" s="10" t="s">
        <v>246</v>
      </c>
      <c r="C280" s="11">
        <f>+SUMIFS('[1]TERMELŐ_11.30.'!$H:$H,'[1]TERMELŐ_11.30.'!$A:$A,[1]publikáció!$B280,'[1]TERMELŐ_11.30.'!$L:$L,[1]publikáció!C$4)</f>
        <v>6</v>
      </c>
      <c r="D280" s="11">
        <f>+SUMIFS('[1]TERMELŐ_11.30.'!$H:$H,'[1]TERMELŐ_11.30.'!$A:$A,[1]publikáció!$B280,'[1]TERMELŐ_11.30.'!$L:$L,[1]publikáció!D$4)</f>
        <v>0</v>
      </c>
      <c r="E280" s="11">
        <f>+SUMIFS('[1]TERMELŐ_11.30.'!$H:$H,'[1]TERMELŐ_11.30.'!$A:$A,[1]publikáció!$B280,'[1]TERMELŐ_11.30.'!$L:$L,[1]publikáció!E$4)</f>
        <v>0</v>
      </c>
      <c r="F280" s="11">
        <f>+SUMIFS('[1]TERMELŐ_11.30.'!$H:$H,'[1]TERMELŐ_11.30.'!$A:$A,[1]publikáció!$B280,'[1]TERMELŐ_11.30.'!$L:$L,[1]publikáció!F$4)</f>
        <v>0</v>
      </c>
      <c r="G280" s="11">
        <f>+SUMIFS('[1]TERMELŐ_11.30.'!$H:$H,'[1]TERMELŐ_11.30.'!$A:$A,[1]publikáció!$B280,'[1]TERMELŐ_11.30.'!$L:$L,[1]publikáció!G$4)</f>
        <v>0</v>
      </c>
      <c r="H280" s="11">
        <f>+SUMIFS('[1]TERMELŐ_11.30.'!$H:$H,'[1]TERMELŐ_11.30.'!$A:$A,[1]publikáció!$B280,'[1]TERMELŐ_11.30.'!$L:$L,[1]publikáció!H$4)</f>
        <v>0</v>
      </c>
      <c r="I280" s="11">
        <f>+SUMIFS('[1]TERMELŐ_11.30.'!$H:$H,'[1]TERMELŐ_11.30.'!$A:$A,[1]publikáció!$B280,'[1]TERMELŐ_11.30.'!$L:$L,[1]publikáció!I$4)</f>
        <v>0</v>
      </c>
      <c r="J280" s="11">
        <f>+SUMIFS('[1]TERMELŐ_11.30.'!$H:$H,'[1]TERMELŐ_11.30.'!$A:$A,[1]publikáció!$B280,'[1]TERMELŐ_11.30.'!$L:$L,[1]publikáció!J$4)</f>
        <v>0</v>
      </c>
      <c r="K280" s="11" t="str">
        <f>+IF(VLOOKUP(B280,'[1]TERMELŐ_11.30.'!A:U,21,FALSE)="igen","Technológia módosítás",IF(VLOOKUP(B280,'[1]TERMELŐ_11.30.'!A:U,20,FALSE)&lt;&gt;"nem","Ismétlő","Új igény"))</f>
        <v>Új igény</v>
      </c>
      <c r="L280" s="12">
        <f>+_xlfn.MAXIFS('[1]TERMELŐ_11.30.'!$P:$P,'[1]TERMELŐ_11.30.'!$A:$A,[1]publikáció!$B280)</f>
        <v>6</v>
      </c>
      <c r="M280" s="12">
        <f>+_xlfn.MAXIFS('[1]TERMELŐ_11.30.'!$Q:$Q,'[1]TERMELŐ_11.30.'!$A:$A,[1]publikáció!$B280)</f>
        <v>0.12</v>
      </c>
      <c r="N280" s="10" t="str">
        <f>+IF(VLOOKUP(B280,'[1]TERMELŐ_11.30.'!A:G,7,FALSE)="","",VLOOKUP(B280,'[1]TERMELŐ_11.30.'!A:G,7,FALSE))</f>
        <v>REPC</v>
      </c>
      <c r="O280" s="10">
        <f>+VLOOKUP(B280,'[1]TERMELŐ_11.30.'!A:I,9,FALSE)</f>
        <v>22</v>
      </c>
      <c r="P280" s="10" t="str">
        <f>+IF(OR(VLOOKUP(B280,'[1]TERMELŐ_11.30.'!A:D,4,FALSE)="elutasított",(VLOOKUP(B280,'[1]TERMELŐ_11.30.'!A:D,4,FALSE)="kiesett")),"igen","nem")</f>
        <v>igen</v>
      </c>
      <c r="Q280" s="10" t="str">
        <f>+_xlfn.IFNA(VLOOKUP(IF(VLOOKUP(B280,'[1]TERMELŐ_11.30.'!A:BQ,69,FALSE)="","",VLOOKUP(B280,'[1]TERMELŐ_11.30.'!A:BQ,69,FALSE)),'[1]publikáció segéd tábla'!$D$1:$E$16,2,FALSE),"")</f>
        <v>54/2024 kormány rendelet</v>
      </c>
      <c r="R280" s="10" t="str">
        <f>IF(VLOOKUP(B280,'[1]TERMELŐ_11.30.'!A:AT,46,FALSE)="","",VLOOKUP(B280,'[1]TERMELŐ_11.30.'!A:AT,46,FALSE))</f>
        <v/>
      </c>
      <c r="S280" s="10"/>
      <c r="T280" s="13">
        <f>+VLOOKUP(B280,'[1]TERMELŐ_11.30.'!$A:$AR,37,FALSE)</f>
        <v>0</v>
      </c>
      <c r="U280" s="13">
        <f>+VLOOKUP(B280,'[1]TERMELŐ_11.30.'!$A:$AR,38,FALSE)+VLOOKUP(B280,'[1]TERMELŐ_11.30.'!$A:$AR,39,FALSE)+VLOOKUP(B280,'[1]TERMELŐ_11.30.'!$A:$AR,40,FALSE)+VLOOKUP(B280,'[1]TERMELŐ_11.30.'!$A:$AR,41,FALSE)+VLOOKUP(B280,'[1]TERMELŐ_11.30.'!$A:$AR,42,FALSE)+VLOOKUP(B280,'[1]TERMELŐ_11.30.'!$A:$AR,43,FALSE)+VLOOKUP(B280,'[1]TERMELŐ_11.30.'!$A:$AR,44,FALSE)</f>
        <v>0</v>
      </c>
      <c r="V280" s="14" t="str">
        <f>+IF(VLOOKUP(B280,'[1]TERMELŐ_11.30.'!A:AS,45,FALSE)="","",VLOOKUP(B280,'[1]TERMELŐ_11.30.'!A:AS,45,FALSE))</f>
        <v/>
      </c>
      <c r="W280" s="14" t="str">
        <f>IF(VLOOKUP(B280,'[1]TERMELŐ_11.30.'!A:AJ,36,FALSE)="","",VLOOKUP(B280,'[1]TERMELŐ_11.30.'!A:AJ,36,FALSE))</f>
        <v/>
      </c>
      <c r="X280" s="10"/>
      <c r="Y280" s="13">
        <f>+VLOOKUP(B280,'[1]TERMELŐ_11.30.'!$A:$BH,53,FALSE)</f>
        <v>0</v>
      </c>
      <c r="Z280" s="13">
        <f>+VLOOKUP(B280,'[1]TERMELŐ_11.30.'!$A:$BH,54,FALSE)+VLOOKUP(B280,'[1]TERMELŐ_11.30.'!$A:$BH,55,FALSE)+VLOOKUP(B280,'[1]TERMELŐ_11.30.'!$A:$BH,56,FALSE)+VLOOKUP(B280,'[1]TERMELŐ_11.30.'!$A:$BH,57,FALSE)+VLOOKUP(B280,'[1]TERMELŐ_11.30.'!$A:$BH,58,FALSE)+VLOOKUP(B280,'[1]TERMELŐ_11.30.'!$A:$BH,59,FALSE)+VLOOKUP(B280,'[1]TERMELŐ_11.30.'!$A:$BH,60,FALSE)</f>
        <v>0</v>
      </c>
      <c r="AA280" s="14" t="str">
        <f>IF(VLOOKUP(B280,'[1]TERMELŐ_11.30.'!A:AZ,51,FALSE)="","",VLOOKUP(B280,'[1]TERMELŐ_11.30.'!A:AZ,51,FALSE))</f>
        <v/>
      </c>
      <c r="AB280" s="14" t="str">
        <f>IF(VLOOKUP(B280,'[1]TERMELŐ_11.30.'!A:AZ,52,FALSE)="","",VLOOKUP(B280,'[1]TERMELŐ_11.30.'!A:AZ,52,FALSE))</f>
        <v/>
      </c>
    </row>
    <row r="281" spans="1:28" x14ac:dyDescent="0.3">
      <c r="A281" s="10" t="str">
        <f>VLOOKUP(VLOOKUP(B281,'[1]TERMELŐ_11.30.'!A:F,6,FALSE),'[1]publikáció segéd tábla'!$A$1:$B$7,2,FALSE)</f>
        <v>E.ON Észak-dunántúli Áramhálózati Zrt.</v>
      </c>
      <c r="B281" s="10" t="s">
        <v>247</v>
      </c>
      <c r="C281" s="11">
        <f>+SUMIFS('[1]TERMELŐ_11.30.'!$H:$H,'[1]TERMELŐ_11.30.'!$A:$A,[1]publikáció!$B281,'[1]TERMELŐ_11.30.'!$L:$L,[1]publikáció!C$4)</f>
        <v>5</v>
      </c>
      <c r="D281" s="11">
        <f>+SUMIFS('[1]TERMELŐ_11.30.'!$H:$H,'[1]TERMELŐ_11.30.'!$A:$A,[1]publikáció!$B281,'[1]TERMELŐ_11.30.'!$L:$L,[1]publikáció!D$4)</f>
        <v>0</v>
      </c>
      <c r="E281" s="11">
        <f>+SUMIFS('[1]TERMELŐ_11.30.'!$H:$H,'[1]TERMELŐ_11.30.'!$A:$A,[1]publikáció!$B281,'[1]TERMELŐ_11.30.'!$L:$L,[1]publikáció!E$4)</f>
        <v>0</v>
      </c>
      <c r="F281" s="11">
        <f>+SUMIFS('[1]TERMELŐ_11.30.'!$H:$H,'[1]TERMELŐ_11.30.'!$A:$A,[1]publikáció!$B281,'[1]TERMELŐ_11.30.'!$L:$L,[1]publikáció!F$4)</f>
        <v>0</v>
      </c>
      <c r="G281" s="11">
        <f>+SUMIFS('[1]TERMELŐ_11.30.'!$H:$H,'[1]TERMELŐ_11.30.'!$A:$A,[1]publikáció!$B281,'[1]TERMELŐ_11.30.'!$L:$L,[1]publikáció!G$4)</f>
        <v>0</v>
      </c>
      <c r="H281" s="11">
        <f>+SUMIFS('[1]TERMELŐ_11.30.'!$H:$H,'[1]TERMELŐ_11.30.'!$A:$A,[1]publikáció!$B281,'[1]TERMELŐ_11.30.'!$L:$L,[1]publikáció!H$4)</f>
        <v>0</v>
      </c>
      <c r="I281" s="11">
        <f>+SUMIFS('[1]TERMELŐ_11.30.'!$H:$H,'[1]TERMELŐ_11.30.'!$A:$A,[1]publikáció!$B281,'[1]TERMELŐ_11.30.'!$L:$L,[1]publikáció!I$4)</f>
        <v>0</v>
      </c>
      <c r="J281" s="11">
        <f>+SUMIFS('[1]TERMELŐ_11.30.'!$H:$H,'[1]TERMELŐ_11.30.'!$A:$A,[1]publikáció!$B281,'[1]TERMELŐ_11.30.'!$L:$L,[1]publikáció!J$4)</f>
        <v>0</v>
      </c>
      <c r="K281" s="11" t="str">
        <f>+IF(VLOOKUP(B281,'[1]TERMELŐ_11.30.'!A:U,21,FALSE)="igen","Technológia módosítás",IF(VLOOKUP(B281,'[1]TERMELŐ_11.30.'!A:U,20,FALSE)&lt;&gt;"nem","Ismétlő","Új igény"))</f>
        <v>Új igény</v>
      </c>
      <c r="L281" s="12">
        <f>+_xlfn.MAXIFS('[1]TERMELŐ_11.30.'!$P:$P,'[1]TERMELŐ_11.30.'!$A:$A,[1]publikáció!$B281)</f>
        <v>5</v>
      </c>
      <c r="M281" s="12">
        <f>+_xlfn.MAXIFS('[1]TERMELŐ_11.30.'!$Q:$Q,'[1]TERMELŐ_11.30.'!$A:$A,[1]publikáció!$B281)</f>
        <v>0.1</v>
      </c>
      <c r="N281" s="10" t="str">
        <f>+IF(VLOOKUP(B281,'[1]TERMELŐ_11.30.'!A:G,7,FALSE)="","",VLOOKUP(B281,'[1]TERMELŐ_11.30.'!A:G,7,FALSE))</f>
        <v>REPC</v>
      </c>
      <c r="O281" s="10">
        <f>+VLOOKUP(B281,'[1]TERMELŐ_11.30.'!A:I,9,FALSE)</f>
        <v>22</v>
      </c>
      <c r="P281" s="10" t="str">
        <f>+IF(OR(VLOOKUP(B281,'[1]TERMELŐ_11.30.'!A:D,4,FALSE)="elutasított",(VLOOKUP(B281,'[1]TERMELŐ_11.30.'!A:D,4,FALSE)="kiesett")),"igen","nem")</f>
        <v>igen</v>
      </c>
      <c r="Q281" s="10" t="str">
        <f>+_xlfn.IFNA(VLOOKUP(IF(VLOOKUP(B281,'[1]TERMELŐ_11.30.'!A:BQ,69,FALSE)="","",VLOOKUP(B281,'[1]TERMELŐ_11.30.'!A:BQ,69,FALSE)),'[1]publikáció segéd tábla'!$D$1:$E$16,2,FALSE),"")</f>
        <v>54/2024 kormány rendelet</v>
      </c>
      <c r="R281" s="10" t="str">
        <f>IF(VLOOKUP(B281,'[1]TERMELŐ_11.30.'!A:AT,46,FALSE)="","",VLOOKUP(B281,'[1]TERMELŐ_11.30.'!A:AT,46,FALSE))</f>
        <v/>
      </c>
      <c r="S281" s="10"/>
      <c r="T281" s="13">
        <f>+VLOOKUP(B281,'[1]TERMELŐ_11.30.'!$A:$AR,37,FALSE)</f>
        <v>0</v>
      </c>
      <c r="U281" s="13">
        <f>+VLOOKUP(B281,'[1]TERMELŐ_11.30.'!$A:$AR,38,FALSE)+VLOOKUP(B281,'[1]TERMELŐ_11.30.'!$A:$AR,39,FALSE)+VLOOKUP(B281,'[1]TERMELŐ_11.30.'!$A:$AR,40,FALSE)+VLOOKUP(B281,'[1]TERMELŐ_11.30.'!$A:$AR,41,FALSE)+VLOOKUP(B281,'[1]TERMELŐ_11.30.'!$A:$AR,42,FALSE)+VLOOKUP(B281,'[1]TERMELŐ_11.30.'!$A:$AR,43,FALSE)+VLOOKUP(B281,'[1]TERMELŐ_11.30.'!$A:$AR,44,FALSE)</f>
        <v>0</v>
      </c>
      <c r="V281" s="14" t="str">
        <f>+IF(VLOOKUP(B281,'[1]TERMELŐ_11.30.'!A:AS,45,FALSE)="","",VLOOKUP(B281,'[1]TERMELŐ_11.30.'!A:AS,45,FALSE))</f>
        <v/>
      </c>
      <c r="W281" s="14" t="str">
        <f>IF(VLOOKUP(B281,'[1]TERMELŐ_11.30.'!A:AJ,36,FALSE)="","",VLOOKUP(B281,'[1]TERMELŐ_11.30.'!A:AJ,36,FALSE))</f>
        <v/>
      </c>
      <c r="X281" s="10"/>
      <c r="Y281" s="13">
        <f>+VLOOKUP(B281,'[1]TERMELŐ_11.30.'!$A:$BH,53,FALSE)</f>
        <v>0</v>
      </c>
      <c r="Z281" s="13">
        <f>+VLOOKUP(B281,'[1]TERMELŐ_11.30.'!$A:$BH,54,FALSE)+VLOOKUP(B281,'[1]TERMELŐ_11.30.'!$A:$BH,55,FALSE)+VLOOKUP(B281,'[1]TERMELŐ_11.30.'!$A:$BH,56,FALSE)+VLOOKUP(B281,'[1]TERMELŐ_11.30.'!$A:$BH,57,FALSE)+VLOOKUP(B281,'[1]TERMELŐ_11.30.'!$A:$BH,58,FALSE)+VLOOKUP(B281,'[1]TERMELŐ_11.30.'!$A:$BH,59,FALSE)+VLOOKUP(B281,'[1]TERMELŐ_11.30.'!$A:$BH,60,FALSE)</f>
        <v>0</v>
      </c>
      <c r="AA281" s="14" t="str">
        <f>IF(VLOOKUP(B281,'[1]TERMELŐ_11.30.'!A:AZ,51,FALSE)="","",VLOOKUP(B281,'[1]TERMELŐ_11.30.'!A:AZ,51,FALSE))</f>
        <v/>
      </c>
      <c r="AB281" s="14" t="str">
        <f>IF(VLOOKUP(B281,'[1]TERMELŐ_11.30.'!A:AZ,52,FALSE)="","",VLOOKUP(B281,'[1]TERMELŐ_11.30.'!A:AZ,52,FALSE))</f>
        <v/>
      </c>
    </row>
    <row r="282" spans="1:28" x14ac:dyDescent="0.3">
      <c r="A282" s="10" t="str">
        <f>VLOOKUP(VLOOKUP(B282,'[1]TERMELŐ_11.30.'!A:F,6,FALSE),'[1]publikáció segéd tábla'!$A$1:$B$7,2,FALSE)</f>
        <v>E.ON Észak-dunántúli Áramhálózati Zrt.</v>
      </c>
      <c r="B282" s="10" t="s">
        <v>248</v>
      </c>
      <c r="C282" s="11">
        <f>+SUMIFS('[1]TERMELŐ_11.30.'!$H:$H,'[1]TERMELŐ_11.30.'!$A:$A,[1]publikáció!$B282,'[1]TERMELŐ_11.30.'!$L:$L,[1]publikáció!C$4)</f>
        <v>3</v>
      </c>
      <c r="D282" s="11">
        <f>+SUMIFS('[1]TERMELŐ_11.30.'!$H:$H,'[1]TERMELŐ_11.30.'!$A:$A,[1]publikáció!$B282,'[1]TERMELŐ_11.30.'!$L:$L,[1]publikáció!D$4)</f>
        <v>0</v>
      </c>
      <c r="E282" s="11">
        <f>+SUMIFS('[1]TERMELŐ_11.30.'!$H:$H,'[1]TERMELŐ_11.30.'!$A:$A,[1]publikáció!$B282,'[1]TERMELŐ_11.30.'!$L:$L,[1]publikáció!E$4)</f>
        <v>0</v>
      </c>
      <c r="F282" s="11">
        <f>+SUMIFS('[1]TERMELŐ_11.30.'!$H:$H,'[1]TERMELŐ_11.30.'!$A:$A,[1]publikáció!$B282,'[1]TERMELŐ_11.30.'!$L:$L,[1]publikáció!F$4)</f>
        <v>0</v>
      </c>
      <c r="G282" s="11">
        <f>+SUMIFS('[1]TERMELŐ_11.30.'!$H:$H,'[1]TERMELŐ_11.30.'!$A:$A,[1]publikáció!$B282,'[1]TERMELŐ_11.30.'!$L:$L,[1]publikáció!G$4)</f>
        <v>0</v>
      </c>
      <c r="H282" s="11">
        <f>+SUMIFS('[1]TERMELŐ_11.30.'!$H:$H,'[1]TERMELŐ_11.30.'!$A:$A,[1]publikáció!$B282,'[1]TERMELŐ_11.30.'!$L:$L,[1]publikáció!H$4)</f>
        <v>0</v>
      </c>
      <c r="I282" s="11">
        <f>+SUMIFS('[1]TERMELŐ_11.30.'!$H:$H,'[1]TERMELŐ_11.30.'!$A:$A,[1]publikáció!$B282,'[1]TERMELŐ_11.30.'!$L:$L,[1]publikáció!I$4)</f>
        <v>0</v>
      </c>
      <c r="J282" s="11">
        <f>+SUMIFS('[1]TERMELŐ_11.30.'!$H:$H,'[1]TERMELŐ_11.30.'!$A:$A,[1]publikáció!$B282,'[1]TERMELŐ_11.30.'!$L:$L,[1]publikáció!J$4)</f>
        <v>0</v>
      </c>
      <c r="K282" s="11" t="str">
        <f>+IF(VLOOKUP(B282,'[1]TERMELŐ_11.30.'!A:U,21,FALSE)="igen","Technológia módosítás",IF(VLOOKUP(B282,'[1]TERMELŐ_11.30.'!A:U,20,FALSE)&lt;&gt;"nem","Ismétlő","Új igény"))</f>
        <v>Új igény</v>
      </c>
      <c r="L282" s="12">
        <f>+_xlfn.MAXIFS('[1]TERMELŐ_11.30.'!$P:$P,'[1]TERMELŐ_11.30.'!$A:$A,[1]publikáció!$B282)</f>
        <v>3</v>
      </c>
      <c r="M282" s="12">
        <f>+_xlfn.MAXIFS('[1]TERMELŐ_11.30.'!$Q:$Q,'[1]TERMELŐ_11.30.'!$A:$A,[1]publikáció!$B282)</f>
        <v>0.06</v>
      </c>
      <c r="N282" s="10" t="str">
        <f>+IF(VLOOKUP(B282,'[1]TERMELŐ_11.30.'!A:G,7,FALSE)="","",VLOOKUP(B282,'[1]TERMELŐ_11.30.'!A:G,7,FALSE))</f>
        <v>REPC</v>
      </c>
      <c r="O282" s="10">
        <f>+VLOOKUP(B282,'[1]TERMELŐ_11.30.'!A:I,9,FALSE)</f>
        <v>22</v>
      </c>
      <c r="P282" s="10" t="str">
        <f>+IF(OR(VLOOKUP(B282,'[1]TERMELŐ_11.30.'!A:D,4,FALSE)="elutasított",(VLOOKUP(B282,'[1]TERMELŐ_11.30.'!A:D,4,FALSE)="kiesett")),"igen","nem")</f>
        <v>igen</v>
      </c>
      <c r="Q282" s="10" t="str">
        <f>+_xlfn.IFNA(VLOOKUP(IF(VLOOKUP(B282,'[1]TERMELŐ_11.30.'!A:BQ,69,FALSE)="","",VLOOKUP(B282,'[1]TERMELŐ_11.30.'!A:BQ,69,FALSE)),'[1]publikáció segéd tábla'!$D$1:$E$16,2,FALSE),"")</f>
        <v>54/2024 kormány rendelet</v>
      </c>
      <c r="R282" s="10" t="str">
        <f>IF(VLOOKUP(B282,'[1]TERMELŐ_11.30.'!A:AT,46,FALSE)="","",VLOOKUP(B282,'[1]TERMELŐ_11.30.'!A:AT,46,FALSE))</f>
        <v/>
      </c>
      <c r="S282" s="10"/>
      <c r="T282" s="13">
        <f>+VLOOKUP(B282,'[1]TERMELŐ_11.30.'!$A:$AR,37,FALSE)</f>
        <v>0</v>
      </c>
      <c r="U282" s="13">
        <f>+VLOOKUP(B282,'[1]TERMELŐ_11.30.'!$A:$AR,38,FALSE)+VLOOKUP(B282,'[1]TERMELŐ_11.30.'!$A:$AR,39,FALSE)+VLOOKUP(B282,'[1]TERMELŐ_11.30.'!$A:$AR,40,FALSE)+VLOOKUP(B282,'[1]TERMELŐ_11.30.'!$A:$AR,41,FALSE)+VLOOKUP(B282,'[1]TERMELŐ_11.30.'!$A:$AR,42,FALSE)+VLOOKUP(B282,'[1]TERMELŐ_11.30.'!$A:$AR,43,FALSE)+VLOOKUP(B282,'[1]TERMELŐ_11.30.'!$A:$AR,44,FALSE)</f>
        <v>0</v>
      </c>
      <c r="V282" s="14" t="str">
        <f>+IF(VLOOKUP(B282,'[1]TERMELŐ_11.30.'!A:AS,45,FALSE)="","",VLOOKUP(B282,'[1]TERMELŐ_11.30.'!A:AS,45,FALSE))</f>
        <v/>
      </c>
      <c r="W282" s="14" t="str">
        <f>IF(VLOOKUP(B282,'[1]TERMELŐ_11.30.'!A:AJ,36,FALSE)="","",VLOOKUP(B282,'[1]TERMELŐ_11.30.'!A:AJ,36,FALSE))</f>
        <v/>
      </c>
      <c r="X282" s="10"/>
      <c r="Y282" s="13">
        <f>+VLOOKUP(B282,'[1]TERMELŐ_11.30.'!$A:$BH,53,FALSE)</f>
        <v>0</v>
      </c>
      <c r="Z282" s="13">
        <f>+VLOOKUP(B282,'[1]TERMELŐ_11.30.'!$A:$BH,54,FALSE)+VLOOKUP(B282,'[1]TERMELŐ_11.30.'!$A:$BH,55,FALSE)+VLOOKUP(B282,'[1]TERMELŐ_11.30.'!$A:$BH,56,FALSE)+VLOOKUP(B282,'[1]TERMELŐ_11.30.'!$A:$BH,57,FALSE)+VLOOKUP(B282,'[1]TERMELŐ_11.30.'!$A:$BH,58,FALSE)+VLOOKUP(B282,'[1]TERMELŐ_11.30.'!$A:$BH,59,FALSE)+VLOOKUP(B282,'[1]TERMELŐ_11.30.'!$A:$BH,60,FALSE)</f>
        <v>0</v>
      </c>
      <c r="AA282" s="14" t="str">
        <f>IF(VLOOKUP(B282,'[1]TERMELŐ_11.30.'!A:AZ,51,FALSE)="","",VLOOKUP(B282,'[1]TERMELŐ_11.30.'!A:AZ,51,FALSE))</f>
        <v/>
      </c>
      <c r="AB282" s="14" t="str">
        <f>IF(VLOOKUP(B282,'[1]TERMELŐ_11.30.'!A:AZ,52,FALSE)="","",VLOOKUP(B282,'[1]TERMELŐ_11.30.'!A:AZ,52,FALSE))</f>
        <v/>
      </c>
    </row>
    <row r="283" spans="1:28" x14ac:dyDescent="0.3">
      <c r="A283" s="10" t="str">
        <f>VLOOKUP(VLOOKUP(B283,'[1]TERMELŐ_11.30.'!A:F,6,FALSE),'[1]publikáció segéd tábla'!$A$1:$B$7,2,FALSE)</f>
        <v>E.ON Észak-dunántúli Áramhálózati Zrt.</v>
      </c>
      <c r="B283" s="10" t="s">
        <v>249</v>
      </c>
      <c r="C283" s="11">
        <f>+SUMIFS('[1]TERMELŐ_11.30.'!$H:$H,'[1]TERMELŐ_11.30.'!$A:$A,[1]publikáció!$B283,'[1]TERMELŐ_11.30.'!$L:$L,[1]publikáció!C$4)</f>
        <v>0.499</v>
      </c>
      <c r="D283" s="11">
        <f>+SUMIFS('[1]TERMELŐ_11.30.'!$H:$H,'[1]TERMELŐ_11.30.'!$A:$A,[1]publikáció!$B283,'[1]TERMELŐ_11.30.'!$L:$L,[1]publikáció!D$4)</f>
        <v>0</v>
      </c>
      <c r="E283" s="11">
        <f>+SUMIFS('[1]TERMELŐ_11.30.'!$H:$H,'[1]TERMELŐ_11.30.'!$A:$A,[1]publikáció!$B283,'[1]TERMELŐ_11.30.'!$L:$L,[1]publikáció!E$4)</f>
        <v>0</v>
      </c>
      <c r="F283" s="11">
        <f>+SUMIFS('[1]TERMELŐ_11.30.'!$H:$H,'[1]TERMELŐ_11.30.'!$A:$A,[1]publikáció!$B283,'[1]TERMELŐ_11.30.'!$L:$L,[1]publikáció!F$4)</f>
        <v>0</v>
      </c>
      <c r="G283" s="11">
        <f>+SUMIFS('[1]TERMELŐ_11.30.'!$H:$H,'[1]TERMELŐ_11.30.'!$A:$A,[1]publikáció!$B283,'[1]TERMELŐ_11.30.'!$L:$L,[1]publikáció!G$4)</f>
        <v>0</v>
      </c>
      <c r="H283" s="11">
        <f>+SUMIFS('[1]TERMELŐ_11.30.'!$H:$H,'[1]TERMELŐ_11.30.'!$A:$A,[1]publikáció!$B283,'[1]TERMELŐ_11.30.'!$L:$L,[1]publikáció!H$4)</f>
        <v>0</v>
      </c>
      <c r="I283" s="11">
        <f>+SUMIFS('[1]TERMELŐ_11.30.'!$H:$H,'[1]TERMELŐ_11.30.'!$A:$A,[1]publikáció!$B283,'[1]TERMELŐ_11.30.'!$L:$L,[1]publikáció!I$4)</f>
        <v>0</v>
      </c>
      <c r="J283" s="11">
        <f>+SUMIFS('[1]TERMELŐ_11.30.'!$H:$H,'[1]TERMELŐ_11.30.'!$A:$A,[1]publikáció!$B283,'[1]TERMELŐ_11.30.'!$L:$L,[1]publikáció!J$4)</f>
        <v>0</v>
      </c>
      <c r="K283" s="11" t="str">
        <f>+IF(VLOOKUP(B283,'[1]TERMELŐ_11.30.'!A:U,21,FALSE)="igen","Technológia módosítás",IF(VLOOKUP(B283,'[1]TERMELŐ_11.30.'!A:U,20,FALSE)&lt;&gt;"nem","Ismétlő","Új igény"))</f>
        <v>Új igény</v>
      </c>
      <c r="L283" s="12">
        <f>+_xlfn.MAXIFS('[1]TERMELŐ_11.30.'!$P:$P,'[1]TERMELŐ_11.30.'!$A:$A,[1]publikáció!$B283)</f>
        <v>0.499</v>
      </c>
      <c r="M283" s="12">
        <f>+_xlfn.MAXIFS('[1]TERMELŐ_11.30.'!$Q:$Q,'[1]TERMELŐ_11.30.'!$A:$A,[1]publikáció!$B283)</f>
        <v>0.02</v>
      </c>
      <c r="N283" s="10" t="str">
        <f>+IF(VLOOKUP(B283,'[1]TERMELŐ_11.30.'!A:G,7,FALSE)="","",VLOOKUP(B283,'[1]TERMELŐ_11.30.'!A:G,7,FALSE))</f>
        <v>SUME</v>
      </c>
      <c r="O283" s="10">
        <f>+VLOOKUP(B283,'[1]TERMELŐ_11.30.'!A:I,9,FALSE)</f>
        <v>22</v>
      </c>
      <c r="P283" s="10" t="str">
        <f>+IF(OR(VLOOKUP(B283,'[1]TERMELŐ_11.30.'!A:D,4,FALSE)="elutasított",(VLOOKUP(B283,'[1]TERMELŐ_11.30.'!A:D,4,FALSE)="kiesett")),"igen","nem")</f>
        <v>igen</v>
      </c>
      <c r="Q283" s="10" t="str">
        <f>+_xlfn.IFNA(VLOOKUP(IF(VLOOKUP(B283,'[1]TERMELŐ_11.30.'!A:BQ,69,FALSE)="","",VLOOKUP(B283,'[1]TERMELŐ_11.30.'!A:BQ,69,FALSE)),'[1]publikáció segéd tábla'!$D$1:$E$16,2,FALSE),"")</f>
        <v>54/2024 kormány rendelet</v>
      </c>
      <c r="R283" s="10" t="str">
        <f>IF(VLOOKUP(B283,'[1]TERMELŐ_11.30.'!A:AT,46,FALSE)="","",VLOOKUP(B283,'[1]TERMELŐ_11.30.'!A:AT,46,FALSE))</f>
        <v/>
      </c>
      <c r="S283" s="10"/>
      <c r="T283" s="13">
        <f>+VLOOKUP(B283,'[1]TERMELŐ_11.30.'!$A:$AR,37,FALSE)</f>
        <v>0</v>
      </c>
      <c r="U283" s="13">
        <f>+VLOOKUP(B283,'[1]TERMELŐ_11.30.'!$A:$AR,38,FALSE)+VLOOKUP(B283,'[1]TERMELŐ_11.30.'!$A:$AR,39,FALSE)+VLOOKUP(B283,'[1]TERMELŐ_11.30.'!$A:$AR,40,FALSE)+VLOOKUP(B283,'[1]TERMELŐ_11.30.'!$A:$AR,41,FALSE)+VLOOKUP(B283,'[1]TERMELŐ_11.30.'!$A:$AR,42,FALSE)+VLOOKUP(B283,'[1]TERMELŐ_11.30.'!$A:$AR,43,FALSE)+VLOOKUP(B283,'[1]TERMELŐ_11.30.'!$A:$AR,44,FALSE)</f>
        <v>0</v>
      </c>
      <c r="V283" s="14" t="str">
        <f>+IF(VLOOKUP(B283,'[1]TERMELŐ_11.30.'!A:AS,45,FALSE)="","",VLOOKUP(B283,'[1]TERMELŐ_11.30.'!A:AS,45,FALSE))</f>
        <v/>
      </c>
      <c r="W283" s="14" t="str">
        <f>IF(VLOOKUP(B283,'[1]TERMELŐ_11.30.'!A:AJ,36,FALSE)="","",VLOOKUP(B283,'[1]TERMELŐ_11.30.'!A:AJ,36,FALSE))</f>
        <v/>
      </c>
      <c r="X283" s="10"/>
      <c r="Y283" s="13">
        <f>+VLOOKUP(B283,'[1]TERMELŐ_11.30.'!$A:$BH,53,FALSE)</f>
        <v>0</v>
      </c>
      <c r="Z283" s="13">
        <f>+VLOOKUP(B283,'[1]TERMELŐ_11.30.'!$A:$BH,54,FALSE)+VLOOKUP(B283,'[1]TERMELŐ_11.30.'!$A:$BH,55,FALSE)+VLOOKUP(B283,'[1]TERMELŐ_11.30.'!$A:$BH,56,FALSE)+VLOOKUP(B283,'[1]TERMELŐ_11.30.'!$A:$BH,57,FALSE)+VLOOKUP(B283,'[1]TERMELŐ_11.30.'!$A:$BH,58,FALSE)+VLOOKUP(B283,'[1]TERMELŐ_11.30.'!$A:$BH,59,FALSE)+VLOOKUP(B283,'[1]TERMELŐ_11.30.'!$A:$BH,60,FALSE)</f>
        <v>0</v>
      </c>
      <c r="AA283" s="14" t="str">
        <f>IF(VLOOKUP(B283,'[1]TERMELŐ_11.30.'!A:AZ,51,FALSE)="","",VLOOKUP(B283,'[1]TERMELŐ_11.30.'!A:AZ,51,FALSE))</f>
        <v/>
      </c>
      <c r="AB283" s="14" t="str">
        <f>IF(VLOOKUP(B283,'[1]TERMELŐ_11.30.'!A:AZ,52,FALSE)="","",VLOOKUP(B283,'[1]TERMELŐ_11.30.'!A:AZ,52,FALSE))</f>
        <v/>
      </c>
    </row>
    <row r="284" spans="1:28" x14ac:dyDescent="0.3">
      <c r="A284" s="10" t="str">
        <f>VLOOKUP(VLOOKUP(B284,'[1]TERMELŐ_11.30.'!A:F,6,FALSE),'[1]publikáció segéd tábla'!$A$1:$B$7,2,FALSE)</f>
        <v>E.ON Észak-dunántúli Áramhálózati Zrt.</v>
      </c>
      <c r="B284" s="10" t="s">
        <v>250</v>
      </c>
      <c r="C284" s="11">
        <f>+SUMIFS('[1]TERMELŐ_11.30.'!$H:$H,'[1]TERMELŐ_11.30.'!$A:$A,[1]publikáció!$B284,'[1]TERMELŐ_11.30.'!$L:$L,[1]publikáció!C$4)</f>
        <v>0.499</v>
      </c>
      <c r="D284" s="11">
        <f>+SUMIFS('[1]TERMELŐ_11.30.'!$H:$H,'[1]TERMELŐ_11.30.'!$A:$A,[1]publikáció!$B284,'[1]TERMELŐ_11.30.'!$L:$L,[1]publikáció!D$4)</f>
        <v>0</v>
      </c>
      <c r="E284" s="11">
        <f>+SUMIFS('[1]TERMELŐ_11.30.'!$H:$H,'[1]TERMELŐ_11.30.'!$A:$A,[1]publikáció!$B284,'[1]TERMELŐ_11.30.'!$L:$L,[1]publikáció!E$4)</f>
        <v>0</v>
      </c>
      <c r="F284" s="11">
        <f>+SUMIFS('[1]TERMELŐ_11.30.'!$H:$H,'[1]TERMELŐ_11.30.'!$A:$A,[1]publikáció!$B284,'[1]TERMELŐ_11.30.'!$L:$L,[1]publikáció!F$4)</f>
        <v>0</v>
      </c>
      <c r="G284" s="11">
        <f>+SUMIFS('[1]TERMELŐ_11.30.'!$H:$H,'[1]TERMELŐ_11.30.'!$A:$A,[1]publikáció!$B284,'[1]TERMELŐ_11.30.'!$L:$L,[1]publikáció!G$4)</f>
        <v>0</v>
      </c>
      <c r="H284" s="11">
        <f>+SUMIFS('[1]TERMELŐ_11.30.'!$H:$H,'[1]TERMELŐ_11.30.'!$A:$A,[1]publikáció!$B284,'[1]TERMELŐ_11.30.'!$L:$L,[1]publikáció!H$4)</f>
        <v>0</v>
      </c>
      <c r="I284" s="11">
        <f>+SUMIFS('[1]TERMELŐ_11.30.'!$H:$H,'[1]TERMELŐ_11.30.'!$A:$A,[1]publikáció!$B284,'[1]TERMELŐ_11.30.'!$L:$L,[1]publikáció!I$4)</f>
        <v>0</v>
      </c>
      <c r="J284" s="11">
        <f>+SUMIFS('[1]TERMELŐ_11.30.'!$H:$H,'[1]TERMELŐ_11.30.'!$A:$A,[1]publikáció!$B284,'[1]TERMELŐ_11.30.'!$L:$L,[1]publikáció!J$4)</f>
        <v>0</v>
      </c>
      <c r="K284" s="11" t="str">
        <f>+IF(VLOOKUP(B284,'[1]TERMELŐ_11.30.'!A:U,21,FALSE)="igen","Technológia módosítás",IF(VLOOKUP(B284,'[1]TERMELŐ_11.30.'!A:U,20,FALSE)&lt;&gt;"nem","Ismétlő","Új igény"))</f>
        <v>Új igény</v>
      </c>
      <c r="L284" s="12">
        <f>+_xlfn.MAXIFS('[1]TERMELŐ_11.30.'!$P:$P,'[1]TERMELŐ_11.30.'!$A:$A,[1]publikáció!$B284)</f>
        <v>0.499</v>
      </c>
      <c r="M284" s="12">
        <f>+_xlfn.MAXIFS('[1]TERMELŐ_11.30.'!$Q:$Q,'[1]TERMELŐ_11.30.'!$A:$A,[1]publikáció!$B284)</f>
        <v>0.02</v>
      </c>
      <c r="N284" s="10" t="str">
        <f>+IF(VLOOKUP(B284,'[1]TERMELŐ_11.30.'!A:G,7,FALSE)="","",VLOOKUP(B284,'[1]TERMELŐ_11.30.'!A:G,7,FALSE))</f>
        <v>SUME</v>
      </c>
      <c r="O284" s="10">
        <f>+VLOOKUP(B284,'[1]TERMELŐ_11.30.'!A:I,9,FALSE)</f>
        <v>22</v>
      </c>
      <c r="P284" s="10" t="str">
        <f>+IF(OR(VLOOKUP(B284,'[1]TERMELŐ_11.30.'!A:D,4,FALSE)="elutasított",(VLOOKUP(B284,'[1]TERMELŐ_11.30.'!A:D,4,FALSE)="kiesett")),"igen","nem")</f>
        <v>igen</v>
      </c>
      <c r="Q284" s="10" t="str">
        <f>+_xlfn.IFNA(VLOOKUP(IF(VLOOKUP(B284,'[1]TERMELŐ_11.30.'!A:BQ,69,FALSE)="","",VLOOKUP(B284,'[1]TERMELŐ_11.30.'!A:BQ,69,FALSE)),'[1]publikáció segéd tábla'!$D$1:$E$16,2,FALSE),"")</f>
        <v>54/2024 kormány rendelet</v>
      </c>
      <c r="R284" s="10" t="str">
        <f>IF(VLOOKUP(B284,'[1]TERMELŐ_11.30.'!A:AT,46,FALSE)="","",VLOOKUP(B284,'[1]TERMELŐ_11.30.'!A:AT,46,FALSE))</f>
        <v/>
      </c>
      <c r="S284" s="10"/>
      <c r="T284" s="13">
        <f>+VLOOKUP(B284,'[1]TERMELŐ_11.30.'!$A:$AR,37,FALSE)</f>
        <v>0</v>
      </c>
      <c r="U284" s="13">
        <f>+VLOOKUP(B284,'[1]TERMELŐ_11.30.'!$A:$AR,38,FALSE)+VLOOKUP(B284,'[1]TERMELŐ_11.30.'!$A:$AR,39,FALSE)+VLOOKUP(B284,'[1]TERMELŐ_11.30.'!$A:$AR,40,FALSE)+VLOOKUP(B284,'[1]TERMELŐ_11.30.'!$A:$AR,41,FALSE)+VLOOKUP(B284,'[1]TERMELŐ_11.30.'!$A:$AR,42,FALSE)+VLOOKUP(B284,'[1]TERMELŐ_11.30.'!$A:$AR,43,FALSE)+VLOOKUP(B284,'[1]TERMELŐ_11.30.'!$A:$AR,44,FALSE)</f>
        <v>0</v>
      </c>
      <c r="V284" s="14" t="str">
        <f>+IF(VLOOKUP(B284,'[1]TERMELŐ_11.30.'!A:AS,45,FALSE)="","",VLOOKUP(B284,'[1]TERMELŐ_11.30.'!A:AS,45,FALSE))</f>
        <v/>
      </c>
      <c r="W284" s="14" t="str">
        <f>IF(VLOOKUP(B284,'[1]TERMELŐ_11.30.'!A:AJ,36,FALSE)="","",VLOOKUP(B284,'[1]TERMELŐ_11.30.'!A:AJ,36,FALSE))</f>
        <v/>
      </c>
      <c r="X284" s="10"/>
      <c r="Y284" s="13">
        <f>+VLOOKUP(B284,'[1]TERMELŐ_11.30.'!$A:$BH,53,FALSE)</f>
        <v>0</v>
      </c>
      <c r="Z284" s="13">
        <f>+VLOOKUP(B284,'[1]TERMELŐ_11.30.'!$A:$BH,54,FALSE)+VLOOKUP(B284,'[1]TERMELŐ_11.30.'!$A:$BH,55,FALSE)+VLOOKUP(B284,'[1]TERMELŐ_11.30.'!$A:$BH,56,FALSE)+VLOOKUP(B284,'[1]TERMELŐ_11.30.'!$A:$BH,57,FALSE)+VLOOKUP(B284,'[1]TERMELŐ_11.30.'!$A:$BH,58,FALSE)+VLOOKUP(B284,'[1]TERMELŐ_11.30.'!$A:$BH,59,FALSE)+VLOOKUP(B284,'[1]TERMELŐ_11.30.'!$A:$BH,60,FALSE)</f>
        <v>0</v>
      </c>
      <c r="AA284" s="14" t="str">
        <f>IF(VLOOKUP(B284,'[1]TERMELŐ_11.30.'!A:AZ,51,FALSE)="","",VLOOKUP(B284,'[1]TERMELŐ_11.30.'!A:AZ,51,FALSE))</f>
        <v/>
      </c>
      <c r="AB284" s="14" t="str">
        <f>IF(VLOOKUP(B284,'[1]TERMELŐ_11.30.'!A:AZ,52,FALSE)="","",VLOOKUP(B284,'[1]TERMELŐ_11.30.'!A:AZ,52,FALSE))</f>
        <v/>
      </c>
    </row>
    <row r="285" spans="1:28" x14ac:dyDescent="0.3">
      <c r="A285" s="10" t="str">
        <f>VLOOKUP(VLOOKUP(B285,'[1]TERMELŐ_11.30.'!A:F,6,FALSE),'[1]publikáció segéd tábla'!$A$1:$B$7,2,FALSE)</f>
        <v>E.ON Észak-dunántúli Áramhálózati Zrt.</v>
      </c>
      <c r="B285" s="10" t="s">
        <v>251</v>
      </c>
      <c r="C285" s="11">
        <f>+SUMIFS('[1]TERMELŐ_11.30.'!$H:$H,'[1]TERMELŐ_11.30.'!$A:$A,[1]publikáció!$B285,'[1]TERMELŐ_11.30.'!$L:$L,[1]publikáció!C$4)</f>
        <v>40</v>
      </c>
      <c r="D285" s="11">
        <f>+SUMIFS('[1]TERMELŐ_11.30.'!$H:$H,'[1]TERMELŐ_11.30.'!$A:$A,[1]publikáció!$B285,'[1]TERMELŐ_11.30.'!$L:$L,[1]publikáció!D$4)</f>
        <v>0</v>
      </c>
      <c r="E285" s="11">
        <f>+SUMIFS('[1]TERMELŐ_11.30.'!$H:$H,'[1]TERMELŐ_11.30.'!$A:$A,[1]publikáció!$B285,'[1]TERMELŐ_11.30.'!$L:$L,[1]publikáció!E$4)</f>
        <v>16</v>
      </c>
      <c r="F285" s="11">
        <f>+SUMIFS('[1]TERMELŐ_11.30.'!$H:$H,'[1]TERMELŐ_11.30.'!$A:$A,[1]publikáció!$B285,'[1]TERMELŐ_11.30.'!$L:$L,[1]publikáció!F$4)</f>
        <v>0</v>
      </c>
      <c r="G285" s="11">
        <f>+SUMIFS('[1]TERMELŐ_11.30.'!$H:$H,'[1]TERMELŐ_11.30.'!$A:$A,[1]publikáció!$B285,'[1]TERMELŐ_11.30.'!$L:$L,[1]publikáció!G$4)</f>
        <v>0</v>
      </c>
      <c r="H285" s="11">
        <f>+SUMIFS('[1]TERMELŐ_11.30.'!$H:$H,'[1]TERMELŐ_11.30.'!$A:$A,[1]publikáció!$B285,'[1]TERMELŐ_11.30.'!$L:$L,[1]publikáció!H$4)</f>
        <v>0</v>
      </c>
      <c r="I285" s="11">
        <f>+SUMIFS('[1]TERMELŐ_11.30.'!$H:$H,'[1]TERMELŐ_11.30.'!$A:$A,[1]publikáció!$B285,'[1]TERMELŐ_11.30.'!$L:$L,[1]publikáció!I$4)</f>
        <v>0</v>
      </c>
      <c r="J285" s="11">
        <f>+SUMIFS('[1]TERMELŐ_11.30.'!$H:$H,'[1]TERMELŐ_11.30.'!$A:$A,[1]publikáció!$B285,'[1]TERMELŐ_11.30.'!$L:$L,[1]publikáció!J$4)</f>
        <v>0</v>
      </c>
      <c r="K285" s="11" t="str">
        <f>+IF(VLOOKUP(B285,'[1]TERMELŐ_11.30.'!A:U,21,FALSE)="igen","Technológia módosítás",IF(VLOOKUP(B285,'[1]TERMELŐ_11.30.'!A:U,20,FALSE)&lt;&gt;"nem","Ismétlő","Új igény"))</f>
        <v>Új igény</v>
      </c>
      <c r="L285" s="12">
        <f>+_xlfn.MAXIFS('[1]TERMELŐ_11.30.'!$P:$P,'[1]TERMELŐ_11.30.'!$A:$A,[1]publikáció!$B285)</f>
        <v>40</v>
      </c>
      <c r="M285" s="12">
        <f>+_xlfn.MAXIFS('[1]TERMELŐ_11.30.'!$Q:$Q,'[1]TERMELŐ_11.30.'!$A:$A,[1]publikáció!$B285)</f>
        <v>16</v>
      </c>
      <c r="N285" s="10" t="str">
        <f>+IF(VLOOKUP(B285,'[1]TERMELŐ_11.30.'!A:G,7,FALSE)="","",VLOOKUP(B285,'[1]TERMELŐ_11.30.'!A:G,7,FALSE))</f>
        <v>Új_L</v>
      </c>
      <c r="O285" s="10">
        <f>+VLOOKUP(B285,'[1]TERMELŐ_11.30.'!A:I,9,FALSE)</f>
        <v>132</v>
      </c>
      <c r="P285" s="10" t="str">
        <f>+IF(OR(VLOOKUP(B285,'[1]TERMELŐ_11.30.'!A:D,4,FALSE)="elutasított",(VLOOKUP(B285,'[1]TERMELŐ_11.30.'!A:D,4,FALSE)="kiesett")),"igen","nem")</f>
        <v>igen</v>
      </c>
      <c r="Q285" s="10" t="str">
        <f>+_xlfn.IFNA(VLOOKUP(IF(VLOOKUP(B285,'[1]TERMELŐ_11.30.'!A:BQ,69,FALSE)="","",VLOOKUP(B285,'[1]TERMELŐ_11.30.'!A:BQ,69,FALSE)),'[1]publikáció segéd tábla'!$D$1:$E$16,2,FALSE),"")</f>
        <v>54/2024 kormány rendelet</v>
      </c>
      <c r="R285" s="10" t="str">
        <f>IF(VLOOKUP(B285,'[1]TERMELŐ_11.30.'!A:AT,46,FALSE)="","",VLOOKUP(B285,'[1]TERMELŐ_11.30.'!A:AT,46,FALSE))</f>
        <v/>
      </c>
      <c r="S285" s="10"/>
      <c r="T285" s="13">
        <f>+VLOOKUP(B285,'[1]TERMELŐ_11.30.'!$A:$AR,37,FALSE)</f>
        <v>0</v>
      </c>
      <c r="U285" s="13">
        <f>+VLOOKUP(B285,'[1]TERMELŐ_11.30.'!$A:$AR,38,FALSE)+VLOOKUP(B285,'[1]TERMELŐ_11.30.'!$A:$AR,39,FALSE)+VLOOKUP(B285,'[1]TERMELŐ_11.30.'!$A:$AR,40,FALSE)+VLOOKUP(B285,'[1]TERMELŐ_11.30.'!$A:$AR,41,FALSE)+VLOOKUP(B285,'[1]TERMELŐ_11.30.'!$A:$AR,42,FALSE)+VLOOKUP(B285,'[1]TERMELŐ_11.30.'!$A:$AR,43,FALSE)+VLOOKUP(B285,'[1]TERMELŐ_11.30.'!$A:$AR,44,FALSE)</f>
        <v>0</v>
      </c>
      <c r="V285" s="14" t="str">
        <f>+IF(VLOOKUP(B285,'[1]TERMELŐ_11.30.'!A:AS,45,FALSE)="","",VLOOKUP(B285,'[1]TERMELŐ_11.30.'!A:AS,45,FALSE))</f>
        <v/>
      </c>
      <c r="W285" s="14" t="str">
        <f>IF(VLOOKUP(B285,'[1]TERMELŐ_11.30.'!A:AJ,36,FALSE)="","",VLOOKUP(B285,'[1]TERMELŐ_11.30.'!A:AJ,36,FALSE))</f>
        <v/>
      </c>
      <c r="X285" s="10"/>
      <c r="Y285" s="13">
        <f>+VLOOKUP(B285,'[1]TERMELŐ_11.30.'!$A:$BH,53,FALSE)</f>
        <v>0</v>
      </c>
      <c r="Z285" s="13">
        <f>+VLOOKUP(B285,'[1]TERMELŐ_11.30.'!$A:$BH,54,FALSE)+VLOOKUP(B285,'[1]TERMELŐ_11.30.'!$A:$BH,55,FALSE)+VLOOKUP(B285,'[1]TERMELŐ_11.30.'!$A:$BH,56,FALSE)+VLOOKUP(B285,'[1]TERMELŐ_11.30.'!$A:$BH,57,FALSE)+VLOOKUP(B285,'[1]TERMELŐ_11.30.'!$A:$BH,58,FALSE)+VLOOKUP(B285,'[1]TERMELŐ_11.30.'!$A:$BH,59,FALSE)+VLOOKUP(B285,'[1]TERMELŐ_11.30.'!$A:$BH,60,FALSE)</f>
        <v>0</v>
      </c>
      <c r="AA285" s="14" t="str">
        <f>IF(VLOOKUP(B285,'[1]TERMELŐ_11.30.'!A:AZ,51,FALSE)="","",VLOOKUP(B285,'[1]TERMELŐ_11.30.'!A:AZ,51,FALSE))</f>
        <v/>
      </c>
      <c r="AB285" s="14" t="str">
        <f>IF(VLOOKUP(B285,'[1]TERMELŐ_11.30.'!A:AZ,52,FALSE)="","",VLOOKUP(B285,'[1]TERMELŐ_11.30.'!A:AZ,52,FALSE))</f>
        <v/>
      </c>
    </row>
    <row r="286" spans="1:28" x14ac:dyDescent="0.3">
      <c r="A286" s="10" t="str">
        <f>VLOOKUP(VLOOKUP(B286,'[1]TERMELŐ_11.30.'!A:F,6,FALSE),'[1]publikáció segéd tábla'!$A$1:$B$7,2,FALSE)</f>
        <v>E.ON Észak-dunántúli Áramhálózati Zrt.</v>
      </c>
      <c r="B286" s="10" t="s">
        <v>252</v>
      </c>
      <c r="C286" s="11">
        <f>+SUMIFS('[1]TERMELŐ_11.30.'!$H:$H,'[1]TERMELŐ_11.30.'!$A:$A,[1]publikáció!$B286,'[1]TERMELŐ_11.30.'!$L:$L,[1]publikáció!C$4)</f>
        <v>4.99</v>
      </c>
      <c r="D286" s="11">
        <f>+SUMIFS('[1]TERMELŐ_11.30.'!$H:$H,'[1]TERMELŐ_11.30.'!$A:$A,[1]publikáció!$B286,'[1]TERMELŐ_11.30.'!$L:$L,[1]publikáció!D$4)</f>
        <v>0</v>
      </c>
      <c r="E286" s="11">
        <f>+SUMIFS('[1]TERMELŐ_11.30.'!$H:$H,'[1]TERMELŐ_11.30.'!$A:$A,[1]publikáció!$B286,'[1]TERMELŐ_11.30.'!$L:$L,[1]publikáció!E$4)</f>
        <v>0</v>
      </c>
      <c r="F286" s="11">
        <f>+SUMIFS('[1]TERMELŐ_11.30.'!$H:$H,'[1]TERMELŐ_11.30.'!$A:$A,[1]publikáció!$B286,'[1]TERMELŐ_11.30.'!$L:$L,[1]publikáció!F$4)</f>
        <v>0</v>
      </c>
      <c r="G286" s="11">
        <f>+SUMIFS('[1]TERMELŐ_11.30.'!$H:$H,'[1]TERMELŐ_11.30.'!$A:$A,[1]publikáció!$B286,'[1]TERMELŐ_11.30.'!$L:$L,[1]publikáció!G$4)</f>
        <v>0</v>
      </c>
      <c r="H286" s="11">
        <f>+SUMIFS('[1]TERMELŐ_11.30.'!$H:$H,'[1]TERMELŐ_11.30.'!$A:$A,[1]publikáció!$B286,'[1]TERMELŐ_11.30.'!$L:$L,[1]publikáció!H$4)</f>
        <v>0</v>
      </c>
      <c r="I286" s="11">
        <f>+SUMIFS('[1]TERMELŐ_11.30.'!$H:$H,'[1]TERMELŐ_11.30.'!$A:$A,[1]publikáció!$B286,'[1]TERMELŐ_11.30.'!$L:$L,[1]publikáció!I$4)</f>
        <v>0</v>
      </c>
      <c r="J286" s="11">
        <f>+SUMIFS('[1]TERMELŐ_11.30.'!$H:$H,'[1]TERMELŐ_11.30.'!$A:$A,[1]publikáció!$B286,'[1]TERMELŐ_11.30.'!$L:$L,[1]publikáció!J$4)</f>
        <v>0</v>
      </c>
      <c r="K286" s="11" t="str">
        <f>+IF(VLOOKUP(B286,'[1]TERMELŐ_11.30.'!A:U,21,FALSE)="igen","Technológia módosítás",IF(VLOOKUP(B286,'[1]TERMELŐ_11.30.'!A:U,20,FALSE)&lt;&gt;"nem","Ismétlő","Új igény"))</f>
        <v>Új igény</v>
      </c>
      <c r="L286" s="12">
        <f>+_xlfn.MAXIFS('[1]TERMELŐ_11.30.'!$P:$P,'[1]TERMELŐ_11.30.'!$A:$A,[1]publikáció!$B286)</f>
        <v>4.99</v>
      </c>
      <c r="M286" s="12">
        <f>+_xlfn.MAXIFS('[1]TERMELŐ_11.30.'!$Q:$Q,'[1]TERMELŐ_11.30.'!$A:$A,[1]publikáció!$B286)</f>
        <v>1.6E-2</v>
      </c>
      <c r="N286" s="10" t="str">
        <f>+IF(VLOOKUP(B286,'[1]TERMELŐ_11.30.'!A:G,7,FALSE)="","",VLOOKUP(B286,'[1]TERMELŐ_11.30.'!A:G,7,FALSE))</f>
        <v>BICS</v>
      </c>
      <c r="O286" s="10">
        <f>+VLOOKUP(B286,'[1]TERMELŐ_11.30.'!A:I,9,FALSE)</f>
        <v>22</v>
      </c>
      <c r="P286" s="10" t="str">
        <f>+IF(OR(VLOOKUP(B286,'[1]TERMELŐ_11.30.'!A:D,4,FALSE)="elutasított",(VLOOKUP(B286,'[1]TERMELŐ_11.30.'!A:D,4,FALSE)="kiesett")),"igen","nem")</f>
        <v>igen</v>
      </c>
      <c r="Q286" s="10" t="str">
        <f>+_xlfn.IFNA(VLOOKUP(IF(VLOOKUP(B286,'[1]TERMELŐ_11.30.'!A:BQ,69,FALSE)="","",VLOOKUP(B286,'[1]TERMELŐ_11.30.'!A:BQ,69,FALSE)),'[1]publikáció segéd tábla'!$D$1:$E$16,2,FALSE),"")</f>
        <v>54/2024 kormány rendelet</v>
      </c>
      <c r="R286" s="10" t="str">
        <f>IF(VLOOKUP(B286,'[1]TERMELŐ_11.30.'!A:AT,46,FALSE)="","",VLOOKUP(B286,'[1]TERMELŐ_11.30.'!A:AT,46,FALSE))</f>
        <v/>
      </c>
      <c r="S286" s="10"/>
      <c r="T286" s="13">
        <f>+VLOOKUP(B286,'[1]TERMELŐ_11.30.'!$A:$AR,37,FALSE)</f>
        <v>0</v>
      </c>
      <c r="U286" s="13">
        <f>+VLOOKUP(B286,'[1]TERMELŐ_11.30.'!$A:$AR,38,FALSE)+VLOOKUP(B286,'[1]TERMELŐ_11.30.'!$A:$AR,39,FALSE)+VLOOKUP(B286,'[1]TERMELŐ_11.30.'!$A:$AR,40,FALSE)+VLOOKUP(B286,'[1]TERMELŐ_11.30.'!$A:$AR,41,FALSE)+VLOOKUP(B286,'[1]TERMELŐ_11.30.'!$A:$AR,42,FALSE)+VLOOKUP(B286,'[1]TERMELŐ_11.30.'!$A:$AR,43,FALSE)+VLOOKUP(B286,'[1]TERMELŐ_11.30.'!$A:$AR,44,FALSE)</f>
        <v>0</v>
      </c>
      <c r="V286" s="14" t="str">
        <f>+IF(VLOOKUP(B286,'[1]TERMELŐ_11.30.'!A:AS,45,FALSE)="","",VLOOKUP(B286,'[1]TERMELŐ_11.30.'!A:AS,45,FALSE))</f>
        <v/>
      </c>
      <c r="W286" s="14" t="str">
        <f>IF(VLOOKUP(B286,'[1]TERMELŐ_11.30.'!A:AJ,36,FALSE)="","",VLOOKUP(B286,'[1]TERMELŐ_11.30.'!A:AJ,36,FALSE))</f>
        <v/>
      </c>
      <c r="X286" s="10"/>
      <c r="Y286" s="13">
        <f>+VLOOKUP(B286,'[1]TERMELŐ_11.30.'!$A:$BH,53,FALSE)</f>
        <v>0</v>
      </c>
      <c r="Z286" s="13">
        <f>+VLOOKUP(B286,'[1]TERMELŐ_11.30.'!$A:$BH,54,FALSE)+VLOOKUP(B286,'[1]TERMELŐ_11.30.'!$A:$BH,55,FALSE)+VLOOKUP(B286,'[1]TERMELŐ_11.30.'!$A:$BH,56,FALSE)+VLOOKUP(B286,'[1]TERMELŐ_11.30.'!$A:$BH,57,FALSE)+VLOOKUP(B286,'[1]TERMELŐ_11.30.'!$A:$BH,58,FALSE)+VLOOKUP(B286,'[1]TERMELŐ_11.30.'!$A:$BH,59,FALSE)+VLOOKUP(B286,'[1]TERMELŐ_11.30.'!$A:$BH,60,FALSE)</f>
        <v>0</v>
      </c>
      <c r="AA286" s="14" t="str">
        <f>IF(VLOOKUP(B286,'[1]TERMELŐ_11.30.'!A:AZ,51,FALSE)="","",VLOOKUP(B286,'[1]TERMELŐ_11.30.'!A:AZ,51,FALSE))</f>
        <v/>
      </c>
      <c r="AB286" s="14" t="str">
        <f>IF(VLOOKUP(B286,'[1]TERMELŐ_11.30.'!A:AZ,52,FALSE)="","",VLOOKUP(B286,'[1]TERMELŐ_11.30.'!A:AZ,52,FALSE))</f>
        <v/>
      </c>
    </row>
    <row r="287" spans="1:28" x14ac:dyDescent="0.3">
      <c r="A287" s="10" t="str">
        <f>VLOOKUP(VLOOKUP(B287,'[1]TERMELŐ_11.30.'!A:F,6,FALSE),'[1]publikáció segéd tábla'!$A$1:$B$7,2,FALSE)</f>
        <v>E.ON Észak-dunántúli Áramhálózati Zrt.</v>
      </c>
      <c r="B287" s="10" t="s">
        <v>253</v>
      </c>
      <c r="C287" s="11">
        <f>+SUMIFS('[1]TERMELŐ_11.30.'!$H:$H,'[1]TERMELŐ_11.30.'!$A:$A,[1]publikáció!$B287,'[1]TERMELŐ_11.30.'!$L:$L,[1]publikáció!C$4)</f>
        <v>0</v>
      </c>
      <c r="D287" s="11">
        <f>+SUMIFS('[1]TERMELŐ_11.30.'!$H:$H,'[1]TERMELŐ_11.30.'!$A:$A,[1]publikáció!$B287,'[1]TERMELŐ_11.30.'!$L:$L,[1]publikáció!D$4)</f>
        <v>4.99</v>
      </c>
      <c r="E287" s="11">
        <f>+SUMIFS('[1]TERMELŐ_11.30.'!$H:$H,'[1]TERMELŐ_11.30.'!$A:$A,[1]publikáció!$B287,'[1]TERMELŐ_11.30.'!$L:$L,[1]publikáció!E$4)</f>
        <v>0</v>
      </c>
      <c r="F287" s="11">
        <f>+SUMIFS('[1]TERMELŐ_11.30.'!$H:$H,'[1]TERMELŐ_11.30.'!$A:$A,[1]publikáció!$B287,'[1]TERMELŐ_11.30.'!$L:$L,[1]publikáció!F$4)</f>
        <v>0</v>
      </c>
      <c r="G287" s="11">
        <f>+SUMIFS('[1]TERMELŐ_11.30.'!$H:$H,'[1]TERMELŐ_11.30.'!$A:$A,[1]publikáció!$B287,'[1]TERMELŐ_11.30.'!$L:$L,[1]publikáció!G$4)</f>
        <v>0</v>
      </c>
      <c r="H287" s="11">
        <f>+SUMIFS('[1]TERMELŐ_11.30.'!$H:$H,'[1]TERMELŐ_11.30.'!$A:$A,[1]publikáció!$B287,'[1]TERMELŐ_11.30.'!$L:$L,[1]publikáció!H$4)</f>
        <v>0</v>
      </c>
      <c r="I287" s="11">
        <f>+SUMIFS('[1]TERMELŐ_11.30.'!$H:$H,'[1]TERMELŐ_11.30.'!$A:$A,[1]publikáció!$B287,'[1]TERMELŐ_11.30.'!$L:$L,[1]publikáció!I$4)</f>
        <v>0</v>
      </c>
      <c r="J287" s="11">
        <f>+SUMIFS('[1]TERMELŐ_11.30.'!$H:$H,'[1]TERMELŐ_11.30.'!$A:$A,[1]publikáció!$B287,'[1]TERMELŐ_11.30.'!$L:$L,[1]publikáció!J$4)</f>
        <v>0</v>
      </c>
      <c r="K287" s="11" t="str">
        <f>+IF(VLOOKUP(B287,'[1]TERMELŐ_11.30.'!A:U,21,FALSE)="igen","Technológia módosítás",IF(VLOOKUP(B287,'[1]TERMELŐ_11.30.'!A:U,20,FALSE)&lt;&gt;"nem","Ismétlő","Új igény"))</f>
        <v>Új igény</v>
      </c>
      <c r="L287" s="12">
        <f>+_xlfn.MAXIFS('[1]TERMELŐ_11.30.'!$P:$P,'[1]TERMELŐ_11.30.'!$A:$A,[1]publikáció!$B287)</f>
        <v>4.99</v>
      </c>
      <c r="M287" s="12">
        <f>+_xlfn.MAXIFS('[1]TERMELŐ_11.30.'!$Q:$Q,'[1]TERMELŐ_11.30.'!$A:$A,[1]publikáció!$B287)</f>
        <v>1.6E-2</v>
      </c>
      <c r="N287" s="10" t="str">
        <f>+IF(VLOOKUP(B287,'[1]TERMELŐ_11.30.'!A:G,7,FALSE)="","",VLOOKUP(B287,'[1]TERMELŐ_11.30.'!A:G,7,FALSE))</f>
        <v>BICS</v>
      </c>
      <c r="O287" s="10">
        <f>+VLOOKUP(B287,'[1]TERMELŐ_11.30.'!A:I,9,FALSE)</f>
        <v>22</v>
      </c>
      <c r="P287" s="10" t="str">
        <f>+IF(OR(VLOOKUP(B287,'[1]TERMELŐ_11.30.'!A:D,4,FALSE)="elutasított",(VLOOKUP(B287,'[1]TERMELŐ_11.30.'!A:D,4,FALSE)="kiesett")),"igen","nem")</f>
        <v>igen</v>
      </c>
      <c r="Q287" s="10" t="str">
        <f>+_xlfn.IFNA(VLOOKUP(IF(VLOOKUP(B287,'[1]TERMELŐ_11.30.'!A:BQ,69,FALSE)="","",VLOOKUP(B287,'[1]TERMELŐ_11.30.'!A:BQ,69,FALSE)),'[1]publikáció segéd tábla'!$D$1:$E$16,2,FALSE),"")</f>
        <v>54/2024 kormány rendelet</v>
      </c>
      <c r="R287" s="10" t="str">
        <f>IF(VLOOKUP(B287,'[1]TERMELŐ_11.30.'!A:AT,46,FALSE)="","",VLOOKUP(B287,'[1]TERMELŐ_11.30.'!A:AT,46,FALSE))</f>
        <v/>
      </c>
      <c r="S287" s="10"/>
      <c r="T287" s="13">
        <f>+VLOOKUP(B287,'[1]TERMELŐ_11.30.'!$A:$AR,37,FALSE)</f>
        <v>0</v>
      </c>
      <c r="U287" s="13">
        <f>+VLOOKUP(B287,'[1]TERMELŐ_11.30.'!$A:$AR,38,FALSE)+VLOOKUP(B287,'[1]TERMELŐ_11.30.'!$A:$AR,39,FALSE)+VLOOKUP(B287,'[1]TERMELŐ_11.30.'!$A:$AR,40,FALSE)+VLOOKUP(B287,'[1]TERMELŐ_11.30.'!$A:$AR,41,FALSE)+VLOOKUP(B287,'[1]TERMELŐ_11.30.'!$A:$AR,42,FALSE)+VLOOKUP(B287,'[1]TERMELŐ_11.30.'!$A:$AR,43,FALSE)+VLOOKUP(B287,'[1]TERMELŐ_11.30.'!$A:$AR,44,FALSE)</f>
        <v>0</v>
      </c>
      <c r="V287" s="14" t="str">
        <f>+IF(VLOOKUP(B287,'[1]TERMELŐ_11.30.'!A:AS,45,FALSE)="","",VLOOKUP(B287,'[1]TERMELŐ_11.30.'!A:AS,45,FALSE))</f>
        <v/>
      </c>
      <c r="W287" s="14" t="str">
        <f>IF(VLOOKUP(B287,'[1]TERMELŐ_11.30.'!A:AJ,36,FALSE)="","",VLOOKUP(B287,'[1]TERMELŐ_11.30.'!A:AJ,36,FALSE))</f>
        <v/>
      </c>
      <c r="X287" s="10"/>
      <c r="Y287" s="13">
        <f>+VLOOKUP(B287,'[1]TERMELŐ_11.30.'!$A:$BH,53,FALSE)</f>
        <v>0</v>
      </c>
      <c r="Z287" s="13">
        <f>+VLOOKUP(B287,'[1]TERMELŐ_11.30.'!$A:$BH,54,FALSE)+VLOOKUP(B287,'[1]TERMELŐ_11.30.'!$A:$BH,55,FALSE)+VLOOKUP(B287,'[1]TERMELŐ_11.30.'!$A:$BH,56,FALSE)+VLOOKUP(B287,'[1]TERMELŐ_11.30.'!$A:$BH,57,FALSE)+VLOOKUP(B287,'[1]TERMELŐ_11.30.'!$A:$BH,58,FALSE)+VLOOKUP(B287,'[1]TERMELŐ_11.30.'!$A:$BH,59,FALSE)+VLOOKUP(B287,'[1]TERMELŐ_11.30.'!$A:$BH,60,FALSE)</f>
        <v>0</v>
      </c>
      <c r="AA287" s="14" t="str">
        <f>IF(VLOOKUP(B287,'[1]TERMELŐ_11.30.'!A:AZ,51,FALSE)="","",VLOOKUP(B287,'[1]TERMELŐ_11.30.'!A:AZ,51,FALSE))</f>
        <v/>
      </c>
      <c r="AB287" s="14" t="str">
        <f>IF(VLOOKUP(B287,'[1]TERMELŐ_11.30.'!A:AZ,52,FALSE)="","",VLOOKUP(B287,'[1]TERMELŐ_11.30.'!A:AZ,52,FALSE))</f>
        <v/>
      </c>
    </row>
    <row r="288" spans="1:28" x14ac:dyDescent="0.3">
      <c r="A288" s="10" t="str">
        <f>VLOOKUP(VLOOKUP(B288,'[1]TERMELŐ_11.30.'!A:F,6,FALSE),'[1]publikáció segéd tábla'!$A$1:$B$7,2,FALSE)</f>
        <v>E.ON Észak-dunántúli Áramhálózati Zrt.</v>
      </c>
      <c r="B288" s="10" t="s">
        <v>254</v>
      </c>
      <c r="C288" s="11">
        <f>+SUMIFS('[1]TERMELŐ_11.30.'!$H:$H,'[1]TERMELŐ_11.30.'!$A:$A,[1]publikáció!$B288,'[1]TERMELŐ_11.30.'!$L:$L,[1]publikáció!C$4)</f>
        <v>4</v>
      </c>
      <c r="D288" s="11">
        <f>+SUMIFS('[1]TERMELŐ_11.30.'!$H:$H,'[1]TERMELŐ_11.30.'!$A:$A,[1]publikáció!$B288,'[1]TERMELŐ_11.30.'!$L:$L,[1]publikáció!D$4)</f>
        <v>0</v>
      </c>
      <c r="E288" s="11">
        <f>+SUMIFS('[1]TERMELŐ_11.30.'!$H:$H,'[1]TERMELŐ_11.30.'!$A:$A,[1]publikáció!$B288,'[1]TERMELŐ_11.30.'!$L:$L,[1]publikáció!E$4)</f>
        <v>1.6</v>
      </c>
      <c r="F288" s="11">
        <f>+SUMIFS('[1]TERMELŐ_11.30.'!$H:$H,'[1]TERMELŐ_11.30.'!$A:$A,[1]publikáció!$B288,'[1]TERMELŐ_11.30.'!$L:$L,[1]publikáció!F$4)</f>
        <v>0</v>
      </c>
      <c r="G288" s="11">
        <f>+SUMIFS('[1]TERMELŐ_11.30.'!$H:$H,'[1]TERMELŐ_11.30.'!$A:$A,[1]publikáció!$B288,'[1]TERMELŐ_11.30.'!$L:$L,[1]publikáció!G$4)</f>
        <v>0</v>
      </c>
      <c r="H288" s="11">
        <f>+SUMIFS('[1]TERMELŐ_11.30.'!$H:$H,'[1]TERMELŐ_11.30.'!$A:$A,[1]publikáció!$B288,'[1]TERMELŐ_11.30.'!$L:$L,[1]publikáció!H$4)</f>
        <v>0</v>
      </c>
      <c r="I288" s="11">
        <f>+SUMIFS('[1]TERMELŐ_11.30.'!$H:$H,'[1]TERMELŐ_11.30.'!$A:$A,[1]publikáció!$B288,'[1]TERMELŐ_11.30.'!$L:$L,[1]publikáció!I$4)</f>
        <v>0</v>
      </c>
      <c r="J288" s="11">
        <f>+SUMIFS('[1]TERMELŐ_11.30.'!$H:$H,'[1]TERMELŐ_11.30.'!$A:$A,[1]publikáció!$B288,'[1]TERMELŐ_11.30.'!$L:$L,[1]publikáció!J$4)</f>
        <v>0</v>
      </c>
      <c r="K288" s="11" t="str">
        <f>+IF(VLOOKUP(B288,'[1]TERMELŐ_11.30.'!A:U,21,FALSE)="igen","Technológia módosítás",IF(VLOOKUP(B288,'[1]TERMELŐ_11.30.'!A:U,20,FALSE)&lt;&gt;"nem","Ismétlő","Új igény"))</f>
        <v>Új igény</v>
      </c>
      <c r="L288" s="12">
        <f>+_xlfn.MAXIFS('[1]TERMELŐ_11.30.'!$P:$P,'[1]TERMELŐ_11.30.'!$A:$A,[1]publikáció!$B288)</f>
        <v>4</v>
      </c>
      <c r="M288" s="12">
        <f>+_xlfn.MAXIFS('[1]TERMELŐ_11.30.'!$Q:$Q,'[1]TERMELŐ_11.30.'!$A:$A,[1]publikáció!$B288)</f>
        <v>1.7</v>
      </c>
      <c r="N288" s="10" t="str">
        <f>+IF(VLOOKUP(B288,'[1]TERMELŐ_11.30.'!A:G,7,FALSE)="","",VLOOKUP(B288,'[1]TERMELŐ_11.30.'!A:G,7,FALSE))</f>
        <v>KIGM</v>
      </c>
      <c r="O288" s="10">
        <f>+VLOOKUP(B288,'[1]TERMELŐ_11.30.'!A:I,9,FALSE)</f>
        <v>22</v>
      </c>
      <c r="P288" s="10" t="str">
        <f>+IF(OR(VLOOKUP(B288,'[1]TERMELŐ_11.30.'!A:D,4,FALSE)="elutasított",(VLOOKUP(B288,'[1]TERMELŐ_11.30.'!A:D,4,FALSE)="kiesett")),"igen","nem")</f>
        <v>igen</v>
      </c>
      <c r="Q288" s="10" t="str">
        <f>+_xlfn.IFNA(VLOOKUP(IF(VLOOKUP(B288,'[1]TERMELŐ_11.30.'!A:BQ,69,FALSE)="","",VLOOKUP(B288,'[1]TERMELŐ_11.30.'!A:BQ,69,FALSE)),'[1]publikáció segéd tábla'!$D$1:$E$16,2,FALSE),"")</f>
        <v>54/2024 kormány rendelet</v>
      </c>
      <c r="R288" s="10" t="str">
        <f>IF(VLOOKUP(B288,'[1]TERMELŐ_11.30.'!A:AT,46,FALSE)="","",VLOOKUP(B288,'[1]TERMELŐ_11.30.'!A:AT,46,FALSE))</f>
        <v/>
      </c>
      <c r="S288" s="10"/>
      <c r="T288" s="13">
        <f>+VLOOKUP(B288,'[1]TERMELŐ_11.30.'!$A:$AR,37,FALSE)</f>
        <v>0</v>
      </c>
      <c r="U288" s="13">
        <f>+VLOOKUP(B288,'[1]TERMELŐ_11.30.'!$A:$AR,38,FALSE)+VLOOKUP(B288,'[1]TERMELŐ_11.30.'!$A:$AR,39,FALSE)+VLOOKUP(B288,'[1]TERMELŐ_11.30.'!$A:$AR,40,FALSE)+VLOOKUP(B288,'[1]TERMELŐ_11.30.'!$A:$AR,41,FALSE)+VLOOKUP(B288,'[1]TERMELŐ_11.30.'!$A:$AR,42,FALSE)+VLOOKUP(B288,'[1]TERMELŐ_11.30.'!$A:$AR,43,FALSE)+VLOOKUP(B288,'[1]TERMELŐ_11.30.'!$A:$AR,44,FALSE)</f>
        <v>0</v>
      </c>
      <c r="V288" s="14" t="str">
        <f>+IF(VLOOKUP(B288,'[1]TERMELŐ_11.30.'!A:AS,45,FALSE)="","",VLOOKUP(B288,'[1]TERMELŐ_11.30.'!A:AS,45,FALSE))</f>
        <v/>
      </c>
      <c r="W288" s="14" t="str">
        <f>IF(VLOOKUP(B288,'[1]TERMELŐ_11.30.'!A:AJ,36,FALSE)="","",VLOOKUP(B288,'[1]TERMELŐ_11.30.'!A:AJ,36,FALSE))</f>
        <v/>
      </c>
      <c r="X288" s="10"/>
      <c r="Y288" s="13">
        <f>+VLOOKUP(B288,'[1]TERMELŐ_11.30.'!$A:$BH,53,FALSE)</f>
        <v>0</v>
      </c>
      <c r="Z288" s="13">
        <f>+VLOOKUP(B288,'[1]TERMELŐ_11.30.'!$A:$BH,54,FALSE)+VLOOKUP(B288,'[1]TERMELŐ_11.30.'!$A:$BH,55,FALSE)+VLOOKUP(B288,'[1]TERMELŐ_11.30.'!$A:$BH,56,FALSE)+VLOOKUP(B288,'[1]TERMELŐ_11.30.'!$A:$BH,57,FALSE)+VLOOKUP(B288,'[1]TERMELŐ_11.30.'!$A:$BH,58,FALSE)+VLOOKUP(B288,'[1]TERMELŐ_11.30.'!$A:$BH,59,FALSE)+VLOOKUP(B288,'[1]TERMELŐ_11.30.'!$A:$BH,60,FALSE)</f>
        <v>0</v>
      </c>
      <c r="AA288" s="14" t="str">
        <f>IF(VLOOKUP(B288,'[1]TERMELŐ_11.30.'!A:AZ,51,FALSE)="","",VLOOKUP(B288,'[1]TERMELŐ_11.30.'!A:AZ,51,FALSE))</f>
        <v/>
      </c>
      <c r="AB288" s="14" t="str">
        <f>IF(VLOOKUP(B288,'[1]TERMELŐ_11.30.'!A:AZ,52,FALSE)="","",VLOOKUP(B288,'[1]TERMELŐ_11.30.'!A:AZ,52,FALSE))</f>
        <v/>
      </c>
    </row>
    <row r="289" spans="1:28" x14ac:dyDescent="0.3">
      <c r="A289" s="10" t="str">
        <f>VLOOKUP(VLOOKUP(B289,'[1]TERMELŐ_11.30.'!A:F,6,FALSE),'[1]publikáció segéd tábla'!$A$1:$B$7,2,FALSE)</f>
        <v>E.ON Észak-dunántúli Áramhálózati Zrt.</v>
      </c>
      <c r="B289" s="10" t="s">
        <v>255</v>
      </c>
      <c r="C289" s="11">
        <f>+SUMIFS('[1]TERMELŐ_11.30.'!$H:$H,'[1]TERMELŐ_11.30.'!$A:$A,[1]publikáció!$B289,'[1]TERMELŐ_11.30.'!$L:$L,[1]publikáció!C$4)</f>
        <v>0</v>
      </c>
      <c r="D289" s="11">
        <f>+SUMIFS('[1]TERMELŐ_11.30.'!$H:$H,'[1]TERMELŐ_11.30.'!$A:$A,[1]publikáció!$B289,'[1]TERMELŐ_11.30.'!$L:$L,[1]publikáció!D$4)</f>
        <v>49.8</v>
      </c>
      <c r="E289" s="11">
        <f>+SUMIFS('[1]TERMELŐ_11.30.'!$H:$H,'[1]TERMELŐ_11.30.'!$A:$A,[1]publikáció!$B289,'[1]TERMELŐ_11.30.'!$L:$L,[1]publikáció!E$4)</f>
        <v>0</v>
      </c>
      <c r="F289" s="11">
        <f>+SUMIFS('[1]TERMELŐ_11.30.'!$H:$H,'[1]TERMELŐ_11.30.'!$A:$A,[1]publikáció!$B289,'[1]TERMELŐ_11.30.'!$L:$L,[1]publikáció!F$4)</f>
        <v>0</v>
      </c>
      <c r="G289" s="11">
        <f>+SUMIFS('[1]TERMELŐ_11.30.'!$H:$H,'[1]TERMELŐ_11.30.'!$A:$A,[1]publikáció!$B289,'[1]TERMELŐ_11.30.'!$L:$L,[1]publikáció!G$4)</f>
        <v>0</v>
      </c>
      <c r="H289" s="11">
        <f>+SUMIFS('[1]TERMELŐ_11.30.'!$H:$H,'[1]TERMELŐ_11.30.'!$A:$A,[1]publikáció!$B289,'[1]TERMELŐ_11.30.'!$L:$L,[1]publikáció!H$4)</f>
        <v>0</v>
      </c>
      <c r="I289" s="11">
        <f>+SUMIFS('[1]TERMELŐ_11.30.'!$H:$H,'[1]TERMELŐ_11.30.'!$A:$A,[1]publikáció!$B289,'[1]TERMELŐ_11.30.'!$L:$L,[1]publikáció!I$4)</f>
        <v>0</v>
      </c>
      <c r="J289" s="11">
        <f>+SUMIFS('[1]TERMELŐ_11.30.'!$H:$H,'[1]TERMELŐ_11.30.'!$A:$A,[1]publikáció!$B289,'[1]TERMELŐ_11.30.'!$L:$L,[1]publikáció!J$4)</f>
        <v>0</v>
      </c>
      <c r="K289" s="11" t="str">
        <f>+IF(VLOOKUP(B289,'[1]TERMELŐ_11.30.'!A:U,21,FALSE)="igen","Technológia módosítás",IF(VLOOKUP(B289,'[1]TERMELŐ_11.30.'!A:U,20,FALSE)&lt;&gt;"nem","Ismétlő","Új igény"))</f>
        <v>Új igény</v>
      </c>
      <c r="L289" s="12">
        <f>+_xlfn.MAXIFS('[1]TERMELŐ_11.30.'!$P:$P,'[1]TERMELŐ_11.30.'!$A:$A,[1]publikáció!$B289)</f>
        <v>49.8</v>
      </c>
      <c r="M289" s="12">
        <f>+_xlfn.MAXIFS('[1]TERMELŐ_11.30.'!$Q:$Q,'[1]TERMELŐ_11.30.'!$A:$A,[1]publikáció!$B289)</f>
        <v>0.1</v>
      </c>
      <c r="N289" s="10" t="str">
        <f>+IF(VLOOKUP(B289,'[1]TERMELŐ_11.30.'!A:G,7,FALSE)="","",VLOOKUP(B289,'[1]TERMELŐ_11.30.'!A:G,7,FALSE))</f>
        <v>Új_Q</v>
      </c>
      <c r="O289" s="10">
        <f>+VLOOKUP(B289,'[1]TERMELŐ_11.30.'!A:I,9,FALSE)</f>
        <v>132</v>
      </c>
      <c r="P289" s="10" t="str">
        <f>+IF(OR(VLOOKUP(B289,'[1]TERMELŐ_11.30.'!A:D,4,FALSE)="elutasított",(VLOOKUP(B289,'[1]TERMELŐ_11.30.'!A:D,4,FALSE)="kiesett")),"igen","nem")</f>
        <v>igen</v>
      </c>
      <c r="Q289" s="10" t="str">
        <f>+_xlfn.IFNA(VLOOKUP(IF(VLOOKUP(B289,'[1]TERMELŐ_11.30.'!A:BQ,69,FALSE)="","",VLOOKUP(B289,'[1]TERMELŐ_11.30.'!A:BQ,69,FALSE)),'[1]publikáció segéd tábla'!$D$1:$E$16,2,FALSE),"")</f>
        <v>54/2024 kormány rendelet</v>
      </c>
      <c r="R289" s="10" t="str">
        <f>IF(VLOOKUP(B289,'[1]TERMELŐ_11.30.'!A:AT,46,FALSE)="","",VLOOKUP(B289,'[1]TERMELŐ_11.30.'!A:AT,46,FALSE))</f>
        <v/>
      </c>
      <c r="S289" s="10"/>
      <c r="T289" s="13">
        <f>+VLOOKUP(B289,'[1]TERMELŐ_11.30.'!$A:$AR,37,FALSE)</f>
        <v>0</v>
      </c>
      <c r="U289" s="13">
        <f>+VLOOKUP(B289,'[1]TERMELŐ_11.30.'!$A:$AR,38,FALSE)+VLOOKUP(B289,'[1]TERMELŐ_11.30.'!$A:$AR,39,FALSE)+VLOOKUP(B289,'[1]TERMELŐ_11.30.'!$A:$AR,40,FALSE)+VLOOKUP(B289,'[1]TERMELŐ_11.30.'!$A:$AR,41,FALSE)+VLOOKUP(B289,'[1]TERMELŐ_11.30.'!$A:$AR,42,FALSE)+VLOOKUP(B289,'[1]TERMELŐ_11.30.'!$A:$AR,43,FALSE)+VLOOKUP(B289,'[1]TERMELŐ_11.30.'!$A:$AR,44,FALSE)</f>
        <v>0</v>
      </c>
      <c r="V289" s="14" t="str">
        <f>+IF(VLOOKUP(B289,'[1]TERMELŐ_11.30.'!A:AS,45,FALSE)="","",VLOOKUP(B289,'[1]TERMELŐ_11.30.'!A:AS,45,FALSE))</f>
        <v/>
      </c>
      <c r="W289" s="14" t="str">
        <f>IF(VLOOKUP(B289,'[1]TERMELŐ_11.30.'!A:AJ,36,FALSE)="","",VLOOKUP(B289,'[1]TERMELŐ_11.30.'!A:AJ,36,FALSE))</f>
        <v/>
      </c>
      <c r="X289" s="10"/>
      <c r="Y289" s="13">
        <f>+VLOOKUP(B289,'[1]TERMELŐ_11.30.'!$A:$BH,53,FALSE)</f>
        <v>0</v>
      </c>
      <c r="Z289" s="13">
        <f>+VLOOKUP(B289,'[1]TERMELŐ_11.30.'!$A:$BH,54,FALSE)+VLOOKUP(B289,'[1]TERMELŐ_11.30.'!$A:$BH,55,FALSE)+VLOOKUP(B289,'[1]TERMELŐ_11.30.'!$A:$BH,56,FALSE)+VLOOKUP(B289,'[1]TERMELŐ_11.30.'!$A:$BH,57,FALSE)+VLOOKUP(B289,'[1]TERMELŐ_11.30.'!$A:$BH,58,FALSE)+VLOOKUP(B289,'[1]TERMELŐ_11.30.'!$A:$BH,59,FALSE)+VLOOKUP(B289,'[1]TERMELŐ_11.30.'!$A:$BH,60,FALSE)</f>
        <v>0</v>
      </c>
      <c r="AA289" s="14" t="str">
        <f>IF(VLOOKUP(B289,'[1]TERMELŐ_11.30.'!A:AZ,51,FALSE)="","",VLOOKUP(B289,'[1]TERMELŐ_11.30.'!A:AZ,51,FALSE))</f>
        <v/>
      </c>
      <c r="AB289" s="14" t="str">
        <f>IF(VLOOKUP(B289,'[1]TERMELŐ_11.30.'!A:AZ,52,FALSE)="","",VLOOKUP(B289,'[1]TERMELŐ_11.30.'!A:AZ,52,FALSE))</f>
        <v/>
      </c>
    </row>
    <row r="290" spans="1:28" x14ac:dyDescent="0.3">
      <c r="A290" s="10" t="str">
        <f>VLOOKUP(VLOOKUP(B290,'[1]TERMELŐ_11.30.'!A:F,6,FALSE),'[1]publikáció segéd tábla'!$A$1:$B$7,2,FALSE)</f>
        <v>E.ON Észak-dunántúli Áramhálózati Zrt.</v>
      </c>
      <c r="B290" s="10" t="s">
        <v>256</v>
      </c>
      <c r="C290" s="11">
        <f>+SUMIFS('[1]TERMELŐ_11.30.'!$H:$H,'[1]TERMELŐ_11.30.'!$A:$A,[1]publikáció!$B290,'[1]TERMELŐ_11.30.'!$L:$L,[1]publikáció!C$4)</f>
        <v>0</v>
      </c>
      <c r="D290" s="11">
        <f>+SUMIFS('[1]TERMELŐ_11.30.'!$H:$H,'[1]TERMELŐ_11.30.'!$A:$A,[1]publikáció!$B290,'[1]TERMELŐ_11.30.'!$L:$L,[1]publikáció!D$4)</f>
        <v>0</v>
      </c>
      <c r="E290" s="11">
        <f>+SUMIFS('[1]TERMELŐ_11.30.'!$H:$H,'[1]TERMELŐ_11.30.'!$A:$A,[1]publikáció!$B290,'[1]TERMELŐ_11.30.'!$L:$L,[1]publikáció!E$4)</f>
        <v>16</v>
      </c>
      <c r="F290" s="11">
        <f>+SUMIFS('[1]TERMELŐ_11.30.'!$H:$H,'[1]TERMELŐ_11.30.'!$A:$A,[1]publikáció!$B290,'[1]TERMELŐ_11.30.'!$L:$L,[1]publikáció!F$4)</f>
        <v>0</v>
      </c>
      <c r="G290" s="11">
        <f>+SUMIFS('[1]TERMELŐ_11.30.'!$H:$H,'[1]TERMELŐ_11.30.'!$A:$A,[1]publikáció!$B290,'[1]TERMELŐ_11.30.'!$L:$L,[1]publikáció!G$4)</f>
        <v>0</v>
      </c>
      <c r="H290" s="11">
        <f>+SUMIFS('[1]TERMELŐ_11.30.'!$H:$H,'[1]TERMELŐ_11.30.'!$A:$A,[1]publikáció!$B290,'[1]TERMELŐ_11.30.'!$L:$L,[1]publikáció!H$4)</f>
        <v>0</v>
      </c>
      <c r="I290" s="11">
        <f>+SUMIFS('[1]TERMELŐ_11.30.'!$H:$H,'[1]TERMELŐ_11.30.'!$A:$A,[1]publikáció!$B290,'[1]TERMELŐ_11.30.'!$L:$L,[1]publikáció!I$4)</f>
        <v>0</v>
      </c>
      <c r="J290" s="11">
        <f>+SUMIFS('[1]TERMELŐ_11.30.'!$H:$H,'[1]TERMELŐ_11.30.'!$A:$A,[1]publikáció!$B290,'[1]TERMELŐ_11.30.'!$L:$L,[1]publikáció!J$4)</f>
        <v>0</v>
      </c>
      <c r="K290" s="11" t="str">
        <f>+IF(VLOOKUP(B290,'[1]TERMELŐ_11.30.'!A:U,21,FALSE)="igen","Technológia módosítás",IF(VLOOKUP(B290,'[1]TERMELŐ_11.30.'!A:U,20,FALSE)&lt;&gt;"nem","Ismétlő","Új igény"))</f>
        <v>Új igény</v>
      </c>
      <c r="L290" s="12">
        <f>+_xlfn.MAXIFS('[1]TERMELŐ_11.30.'!$P:$P,'[1]TERMELŐ_11.30.'!$A:$A,[1]publikáció!$B290)</f>
        <v>16</v>
      </c>
      <c r="M290" s="12">
        <f>+_xlfn.MAXIFS('[1]TERMELŐ_11.30.'!$Q:$Q,'[1]TERMELŐ_11.30.'!$A:$A,[1]publikáció!$B290)</f>
        <v>16</v>
      </c>
      <c r="N290" s="10" t="str">
        <f>+IF(VLOOKUP(B290,'[1]TERMELŐ_11.30.'!A:G,7,FALSE)="","",VLOOKUP(B290,'[1]TERMELŐ_11.30.'!A:G,7,FALSE))</f>
        <v>Új_Q</v>
      </c>
      <c r="O290" s="10">
        <f>+VLOOKUP(B290,'[1]TERMELŐ_11.30.'!A:I,9,FALSE)</f>
        <v>22</v>
      </c>
      <c r="P290" s="10" t="str">
        <f>+IF(OR(VLOOKUP(B290,'[1]TERMELŐ_11.30.'!A:D,4,FALSE)="elutasított",(VLOOKUP(B290,'[1]TERMELŐ_11.30.'!A:D,4,FALSE)="kiesett")),"igen","nem")</f>
        <v>igen</v>
      </c>
      <c r="Q290" s="10" t="str">
        <f>+_xlfn.IFNA(VLOOKUP(IF(VLOOKUP(B290,'[1]TERMELŐ_11.30.'!A:BQ,69,FALSE)="","",VLOOKUP(B290,'[1]TERMELŐ_11.30.'!A:BQ,69,FALSE)),'[1]publikáció segéd tábla'!$D$1:$E$16,2,FALSE),"")</f>
        <v>54/2024 kormány rendelet</v>
      </c>
      <c r="R290" s="10" t="str">
        <f>IF(VLOOKUP(B290,'[1]TERMELŐ_11.30.'!A:AT,46,FALSE)="","",VLOOKUP(B290,'[1]TERMELŐ_11.30.'!A:AT,46,FALSE))</f>
        <v/>
      </c>
      <c r="S290" s="10"/>
      <c r="T290" s="13">
        <f>+VLOOKUP(B290,'[1]TERMELŐ_11.30.'!$A:$AR,37,FALSE)</f>
        <v>0</v>
      </c>
      <c r="U290" s="13">
        <f>+VLOOKUP(B290,'[1]TERMELŐ_11.30.'!$A:$AR,38,FALSE)+VLOOKUP(B290,'[1]TERMELŐ_11.30.'!$A:$AR,39,FALSE)+VLOOKUP(B290,'[1]TERMELŐ_11.30.'!$A:$AR,40,FALSE)+VLOOKUP(B290,'[1]TERMELŐ_11.30.'!$A:$AR,41,FALSE)+VLOOKUP(B290,'[1]TERMELŐ_11.30.'!$A:$AR,42,FALSE)+VLOOKUP(B290,'[1]TERMELŐ_11.30.'!$A:$AR,43,FALSE)+VLOOKUP(B290,'[1]TERMELŐ_11.30.'!$A:$AR,44,FALSE)</f>
        <v>0</v>
      </c>
      <c r="V290" s="14" t="str">
        <f>+IF(VLOOKUP(B290,'[1]TERMELŐ_11.30.'!A:AS,45,FALSE)="","",VLOOKUP(B290,'[1]TERMELŐ_11.30.'!A:AS,45,FALSE))</f>
        <v/>
      </c>
      <c r="W290" s="14" t="str">
        <f>IF(VLOOKUP(B290,'[1]TERMELŐ_11.30.'!A:AJ,36,FALSE)="","",VLOOKUP(B290,'[1]TERMELŐ_11.30.'!A:AJ,36,FALSE))</f>
        <v/>
      </c>
      <c r="X290" s="10"/>
      <c r="Y290" s="13">
        <f>+VLOOKUP(B290,'[1]TERMELŐ_11.30.'!$A:$BH,53,FALSE)</f>
        <v>0</v>
      </c>
      <c r="Z290" s="13">
        <f>+VLOOKUP(B290,'[1]TERMELŐ_11.30.'!$A:$BH,54,FALSE)+VLOOKUP(B290,'[1]TERMELŐ_11.30.'!$A:$BH,55,FALSE)+VLOOKUP(B290,'[1]TERMELŐ_11.30.'!$A:$BH,56,FALSE)+VLOOKUP(B290,'[1]TERMELŐ_11.30.'!$A:$BH,57,FALSE)+VLOOKUP(B290,'[1]TERMELŐ_11.30.'!$A:$BH,58,FALSE)+VLOOKUP(B290,'[1]TERMELŐ_11.30.'!$A:$BH,59,FALSE)+VLOOKUP(B290,'[1]TERMELŐ_11.30.'!$A:$BH,60,FALSE)</f>
        <v>0</v>
      </c>
      <c r="AA290" s="14" t="str">
        <f>IF(VLOOKUP(B290,'[1]TERMELŐ_11.30.'!A:AZ,51,FALSE)="","",VLOOKUP(B290,'[1]TERMELŐ_11.30.'!A:AZ,51,FALSE))</f>
        <v/>
      </c>
      <c r="AB290" s="14" t="str">
        <f>IF(VLOOKUP(B290,'[1]TERMELŐ_11.30.'!A:AZ,52,FALSE)="","",VLOOKUP(B290,'[1]TERMELŐ_11.30.'!A:AZ,52,FALSE))</f>
        <v/>
      </c>
    </row>
    <row r="291" spans="1:28" x14ac:dyDescent="0.3">
      <c r="A291" s="10" t="str">
        <f>VLOOKUP(VLOOKUP(B291,'[1]TERMELŐ_11.30.'!A:F,6,FALSE),'[1]publikáció segéd tábla'!$A$1:$B$7,2,FALSE)</f>
        <v>E.ON Észak-dunántúli Áramhálózati Zrt.</v>
      </c>
      <c r="B291" s="10" t="s">
        <v>257</v>
      </c>
      <c r="C291" s="11">
        <f>+SUMIFS('[1]TERMELŐ_11.30.'!$H:$H,'[1]TERMELŐ_11.30.'!$A:$A,[1]publikáció!$B291,'[1]TERMELŐ_11.30.'!$L:$L,[1]publikáció!C$4)</f>
        <v>0</v>
      </c>
      <c r="D291" s="11">
        <f>+SUMIFS('[1]TERMELŐ_11.30.'!$H:$H,'[1]TERMELŐ_11.30.'!$A:$A,[1]publikáció!$B291,'[1]TERMELŐ_11.30.'!$L:$L,[1]publikáció!D$4)</f>
        <v>49.9</v>
      </c>
      <c r="E291" s="11">
        <f>+SUMIFS('[1]TERMELŐ_11.30.'!$H:$H,'[1]TERMELŐ_11.30.'!$A:$A,[1]publikáció!$B291,'[1]TERMELŐ_11.30.'!$L:$L,[1]publikáció!E$4)</f>
        <v>0</v>
      </c>
      <c r="F291" s="11">
        <f>+SUMIFS('[1]TERMELŐ_11.30.'!$H:$H,'[1]TERMELŐ_11.30.'!$A:$A,[1]publikáció!$B291,'[1]TERMELŐ_11.30.'!$L:$L,[1]publikáció!F$4)</f>
        <v>0</v>
      </c>
      <c r="G291" s="11">
        <f>+SUMIFS('[1]TERMELŐ_11.30.'!$H:$H,'[1]TERMELŐ_11.30.'!$A:$A,[1]publikáció!$B291,'[1]TERMELŐ_11.30.'!$L:$L,[1]publikáció!G$4)</f>
        <v>0</v>
      </c>
      <c r="H291" s="11">
        <f>+SUMIFS('[1]TERMELŐ_11.30.'!$H:$H,'[1]TERMELŐ_11.30.'!$A:$A,[1]publikáció!$B291,'[1]TERMELŐ_11.30.'!$L:$L,[1]publikáció!H$4)</f>
        <v>0</v>
      </c>
      <c r="I291" s="11">
        <f>+SUMIFS('[1]TERMELŐ_11.30.'!$H:$H,'[1]TERMELŐ_11.30.'!$A:$A,[1]publikáció!$B291,'[1]TERMELŐ_11.30.'!$L:$L,[1]publikáció!I$4)</f>
        <v>0</v>
      </c>
      <c r="J291" s="11">
        <f>+SUMIFS('[1]TERMELŐ_11.30.'!$H:$H,'[1]TERMELŐ_11.30.'!$A:$A,[1]publikáció!$B291,'[1]TERMELŐ_11.30.'!$L:$L,[1]publikáció!J$4)</f>
        <v>0</v>
      </c>
      <c r="K291" s="11" t="str">
        <f>+IF(VLOOKUP(B291,'[1]TERMELŐ_11.30.'!A:U,21,FALSE)="igen","Technológia módosítás",IF(VLOOKUP(B291,'[1]TERMELŐ_11.30.'!A:U,20,FALSE)&lt;&gt;"nem","Ismétlő","Új igény"))</f>
        <v>Új igény</v>
      </c>
      <c r="L291" s="12">
        <f>+_xlfn.MAXIFS('[1]TERMELŐ_11.30.'!$P:$P,'[1]TERMELŐ_11.30.'!$A:$A,[1]publikáció!$B291)</f>
        <v>49.9</v>
      </c>
      <c r="M291" s="12">
        <f>+_xlfn.MAXIFS('[1]TERMELŐ_11.30.'!$Q:$Q,'[1]TERMELŐ_11.30.'!$A:$A,[1]publikáció!$B291)</f>
        <v>0.7</v>
      </c>
      <c r="N291" s="10" t="str">
        <f>+IF(VLOOKUP(B291,'[1]TERMELŐ_11.30.'!A:G,7,FALSE)="","",VLOOKUP(B291,'[1]TERMELŐ_11.30.'!A:G,7,FALSE))</f>
        <v>Új_Q</v>
      </c>
      <c r="O291" s="10">
        <f>+VLOOKUP(B291,'[1]TERMELŐ_11.30.'!A:I,9,FALSE)</f>
        <v>132</v>
      </c>
      <c r="P291" s="10" t="str">
        <f>+IF(OR(VLOOKUP(B291,'[1]TERMELŐ_11.30.'!A:D,4,FALSE)="elutasított",(VLOOKUP(B291,'[1]TERMELŐ_11.30.'!A:D,4,FALSE)="kiesett")),"igen","nem")</f>
        <v>igen</v>
      </c>
      <c r="Q291" s="10" t="str">
        <f>+_xlfn.IFNA(VLOOKUP(IF(VLOOKUP(B291,'[1]TERMELŐ_11.30.'!A:BQ,69,FALSE)="","",VLOOKUP(B291,'[1]TERMELŐ_11.30.'!A:BQ,69,FALSE)),'[1]publikáció segéd tábla'!$D$1:$E$16,2,FALSE),"")</f>
        <v>54/2024 kormány rendelet</v>
      </c>
      <c r="R291" s="10" t="str">
        <f>IF(VLOOKUP(B291,'[1]TERMELŐ_11.30.'!A:AT,46,FALSE)="","",VLOOKUP(B291,'[1]TERMELŐ_11.30.'!A:AT,46,FALSE))</f>
        <v/>
      </c>
      <c r="S291" s="10"/>
      <c r="T291" s="13">
        <f>+VLOOKUP(B291,'[1]TERMELŐ_11.30.'!$A:$AR,37,FALSE)</f>
        <v>0</v>
      </c>
      <c r="U291" s="13">
        <f>+VLOOKUP(B291,'[1]TERMELŐ_11.30.'!$A:$AR,38,FALSE)+VLOOKUP(B291,'[1]TERMELŐ_11.30.'!$A:$AR,39,FALSE)+VLOOKUP(B291,'[1]TERMELŐ_11.30.'!$A:$AR,40,FALSE)+VLOOKUP(B291,'[1]TERMELŐ_11.30.'!$A:$AR,41,FALSE)+VLOOKUP(B291,'[1]TERMELŐ_11.30.'!$A:$AR,42,FALSE)+VLOOKUP(B291,'[1]TERMELŐ_11.30.'!$A:$AR,43,FALSE)+VLOOKUP(B291,'[1]TERMELŐ_11.30.'!$A:$AR,44,FALSE)</f>
        <v>0</v>
      </c>
      <c r="V291" s="14" t="str">
        <f>+IF(VLOOKUP(B291,'[1]TERMELŐ_11.30.'!A:AS,45,FALSE)="","",VLOOKUP(B291,'[1]TERMELŐ_11.30.'!A:AS,45,FALSE))</f>
        <v/>
      </c>
      <c r="W291" s="14" t="str">
        <f>IF(VLOOKUP(B291,'[1]TERMELŐ_11.30.'!A:AJ,36,FALSE)="","",VLOOKUP(B291,'[1]TERMELŐ_11.30.'!A:AJ,36,FALSE))</f>
        <v/>
      </c>
      <c r="X291" s="10"/>
      <c r="Y291" s="13">
        <f>+VLOOKUP(B291,'[1]TERMELŐ_11.30.'!$A:$BH,53,FALSE)</f>
        <v>0</v>
      </c>
      <c r="Z291" s="13">
        <f>+VLOOKUP(B291,'[1]TERMELŐ_11.30.'!$A:$BH,54,FALSE)+VLOOKUP(B291,'[1]TERMELŐ_11.30.'!$A:$BH,55,FALSE)+VLOOKUP(B291,'[1]TERMELŐ_11.30.'!$A:$BH,56,FALSE)+VLOOKUP(B291,'[1]TERMELŐ_11.30.'!$A:$BH,57,FALSE)+VLOOKUP(B291,'[1]TERMELŐ_11.30.'!$A:$BH,58,FALSE)+VLOOKUP(B291,'[1]TERMELŐ_11.30.'!$A:$BH,59,FALSE)+VLOOKUP(B291,'[1]TERMELŐ_11.30.'!$A:$BH,60,FALSE)</f>
        <v>0</v>
      </c>
      <c r="AA291" s="14" t="str">
        <f>IF(VLOOKUP(B291,'[1]TERMELŐ_11.30.'!A:AZ,51,FALSE)="","",VLOOKUP(B291,'[1]TERMELŐ_11.30.'!A:AZ,51,FALSE))</f>
        <v/>
      </c>
      <c r="AB291" s="14" t="str">
        <f>IF(VLOOKUP(B291,'[1]TERMELŐ_11.30.'!A:AZ,52,FALSE)="","",VLOOKUP(B291,'[1]TERMELŐ_11.30.'!A:AZ,52,FALSE))</f>
        <v/>
      </c>
    </row>
    <row r="292" spans="1:28" x14ac:dyDescent="0.3">
      <c r="A292" s="10" t="str">
        <f>VLOOKUP(VLOOKUP(B292,'[1]TERMELŐ_11.30.'!A:F,6,FALSE),'[1]publikáció segéd tábla'!$A$1:$B$7,2,FALSE)</f>
        <v>E.ON Észak-dunántúli Áramhálózati Zrt.</v>
      </c>
      <c r="B292" s="10" t="s">
        <v>258</v>
      </c>
      <c r="C292" s="11">
        <f>+SUMIFS('[1]TERMELŐ_11.30.'!$H:$H,'[1]TERMELŐ_11.30.'!$A:$A,[1]publikáció!$B292,'[1]TERMELŐ_11.30.'!$L:$L,[1]publikáció!C$4)</f>
        <v>0</v>
      </c>
      <c r="D292" s="11">
        <f>+SUMIFS('[1]TERMELŐ_11.30.'!$H:$H,'[1]TERMELŐ_11.30.'!$A:$A,[1]publikáció!$B292,'[1]TERMELŐ_11.30.'!$L:$L,[1]publikáció!D$4)</f>
        <v>0</v>
      </c>
      <c r="E292" s="11">
        <f>+SUMIFS('[1]TERMELŐ_11.30.'!$H:$H,'[1]TERMELŐ_11.30.'!$A:$A,[1]publikáció!$B292,'[1]TERMELŐ_11.30.'!$L:$L,[1]publikáció!E$4)</f>
        <v>0.5</v>
      </c>
      <c r="F292" s="11">
        <f>+SUMIFS('[1]TERMELŐ_11.30.'!$H:$H,'[1]TERMELŐ_11.30.'!$A:$A,[1]publikáció!$B292,'[1]TERMELŐ_11.30.'!$L:$L,[1]publikáció!F$4)</f>
        <v>0</v>
      </c>
      <c r="G292" s="11">
        <f>+SUMIFS('[1]TERMELŐ_11.30.'!$H:$H,'[1]TERMELŐ_11.30.'!$A:$A,[1]publikáció!$B292,'[1]TERMELŐ_11.30.'!$L:$L,[1]publikáció!G$4)</f>
        <v>0</v>
      </c>
      <c r="H292" s="11">
        <f>+SUMIFS('[1]TERMELŐ_11.30.'!$H:$H,'[1]TERMELŐ_11.30.'!$A:$A,[1]publikáció!$B292,'[1]TERMELŐ_11.30.'!$L:$L,[1]publikáció!H$4)</f>
        <v>0</v>
      </c>
      <c r="I292" s="11">
        <f>+SUMIFS('[1]TERMELŐ_11.30.'!$H:$H,'[1]TERMELŐ_11.30.'!$A:$A,[1]publikáció!$B292,'[1]TERMELŐ_11.30.'!$L:$L,[1]publikáció!I$4)</f>
        <v>0</v>
      </c>
      <c r="J292" s="11">
        <f>+SUMIFS('[1]TERMELŐ_11.30.'!$H:$H,'[1]TERMELŐ_11.30.'!$A:$A,[1]publikáció!$B292,'[1]TERMELŐ_11.30.'!$L:$L,[1]publikáció!J$4)</f>
        <v>0</v>
      </c>
      <c r="K292" s="11" t="str">
        <f>+IF(VLOOKUP(B292,'[1]TERMELŐ_11.30.'!A:U,21,FALSE)="igen","Technológia módosítás",IF(VLOOKUP(B292,'[1]TERMELŐ_11.30.'!A:U,20,FALSE)&lt;&gt;"nem","Ismétlő","Új igény"))</f>
        <v>Új igény</v>
      </c>
      <c r="L292" s="12">
        <f>+_xlfn.MAXIFS('[1]TERMELŐ_11.30.'!$P:$P,'[1]TERMELŐ_11.30.'!$A:$A,[1]publikáció!$B292)</f>
        <v>0.5</v>
      </c>
      <c r="M292" s="12">
        <f>+_xlfn.MAXIFS('[1]TERMELŐ_11.30.'!$Q:$Q,'[1]TERMELŐ_11.30.'!$A:$A,[1]publikáció!$B292)</f>
        <v>0.5</v>
      </c>
      <c r="N292" s="10" t="str">
        <f>+IF(VLOOKUP(B292,'[1]TERMELŐ_11.30.'!A:G,7,FALSE)="","",VLOOKUP(B292,'[1]TERMELŐ_11.30.'!A:G,7,FALSE))</f>
        <v>PAPA</v>
      </c>
      <c r="O292" s="10">
        <f>+VLOOKUP(B292,'[1]TERMELŐ_11.30.'!A:I,9,FALSE)</f>
        <v>22</v>
      </c>
      <c r="P292" s="10" t="str">
        <f>+IF(OR(VLOOKUP(B292,'[1]TERMELŐ_11.30.'!A:D,4,FALSE)="elutasított",(VLOOKUP(B292,'[1]TERMELŐ_11.30.'!A:D,4,FALSE)="kiesett")),"igen","nem")</f>
        <v>igen</v>
      </c>
      <c r="Q292" s="10" t="str">
        <f>+_xlfn.IFNA(VLOOKUP(IF(VLOOKUP(B292,'[1]TERMELŐ_11.30.'!A:BQ,69,FALSE)="","",VLOOKUP(B292,'[1]TERMELŐ_11.30.'!A:BQ,69,FALSE)),'[1]publikáció segéd tábla'!$D$1:$E$16,2,FALSE),"")</f>
        <v>54/2024 kormány rendelet</v>
      </c>
      <c r="R292" s="10" t="str">
        <f>IF(VLOOKUP(B292,'[1]TERMELŐ_11.30.'!A:AT,46,FALSE)="","",VLOOKUP(B292,'[1]TERMELŐ_11.30.'!A:AT,46,FALSE))</f>
        <v/>
      </c>
      <c r="S292" s="10"/>
      <c r="T292" s="13">
        <f>+VLOOKUP(B292,'[1]TERMELŐ_11.30.'!$A:$AR,37,FALSE)</f>
        <v>0</v>
      </c>
      <c r="U292" s="13">
        <f>+VLOOKUP(B292,'[1]TERMELŐ_11.30.'!$A:$AR,38,FALSE)+VLOOKUP(B292,'[1]TERMELŐ_11.30.'!$A:$AR,39,FALSE)+VLOOKUP(B292,'[1]TERMELŐ_11.30.'!$A:$AR,40,FALSE)+VLOOKUP(B292,'[1]TERMELŐ_11.30.'!$A:$AR,41,FALSE)+VLOOKUP(B292,'[1]TERMELŐ_11.30.'!$A:$AR,42,FALSE)+VLOOKUP(B292,'[1]TERMELŐ_11.30.'!$A:$AR,43,FALSE)+VLOOKUP(B292,'[1]TERMELŐ_11.30.'!$A:$AR,44,FALSE)</f>
        <v>0</v>
      </c>
      <c r="V292" s="14" t="str">
        <f>+IF(VLOOKUP(B292,'[1]TERMELŐ_11.30.'!A:AS,45,FALSE)="","",VLOOKUP(B292,'[1]TERMELŐ_11.30.'!A:AS,45,FALSE))</f>
        <v/>
      </c>
      <c r="W292" s="14" t="str">
        <f>IF(VLOOKUP(B292,'[1]TERMELŐ_11.30.'!A:AJ,36,FALSE)="","",VLOOKUP(B292,'[1]TERMELŐ_11.30.'!A:AJ,36,FALSE))</f>
        <v/>
      </c>
      <c r="X292" s="10"/>
      <c r="Y292" s="13">
        <f>+VLOOKUP(B292,'[1]TERMELŐ_11.30.'!$A:$BH,53,FALSE)</f>
        <v>0</v>
      </c>
      <c r="Z292" s="13">
        <f>+VLOOKUP(B292,'[1]TERMELŐ_11.30.'!$A:$BH,54,FALSE)+VLOOKUP(B292,'[1]TERMELŐ_11.30.'!$A:$BH,55,FALSE)+VLOOKUP(B292,'[1]TERMELŐ_11.30.'!$A:$BH,56,FALSE)+VLOOKUP(B292,'[1]TERMELŐ_11.30.'!$A:$BH,57,FALSE)+VLOOKUP(B292,'[1]TERMELŐ_11.30.'!$A:$BH,58,FALSE)+VLOOKUP(B292,'[1]TERMELŐ_11.30.'!$A:$BH,59,FALSE)+VLOOKUP(B292,'[1]TERMELŐ_11.30.'!$A:$BH,60,FALSE)</f>
        <v>0</v>
      </c>
      <c r="AA292" s="14" t="str">
        <f>IF(VLOOKUP(B292,'[1]TERMELŐ_11.30.'!A:AZ,51,FALSE)="","",VLOOKUP(B292,'[1]TERMELŐ_11.30.'!A:AZ,51,FALSE))</f>
        <v/>
      </c>
      <c r="AB292" s="14" t="str">
        <f>IF(VLOOKUP(B292,'[1]TERMELŐ_11.30.'!A:AZ,52,FALSE)="","",VLOOKUP(B292,'[1]TERMELŐ_11.30.'!A:AZ,52,FALSE))</f>
        <v/>
      </c>
    </row>
    <row r="293" spans="1:28" x14ac:dyDescent="0.3">
      <c r="A293" s="10" t="str">
        <f>VLOOKUP(VLOOKUP(B293,'[1]TERMELŐ_11.30.'!A:F,6,FALSE),'[1]publikáció segéd tábla'!$A$1:$B$7,2,FALSE)</f>
        <v>E.ON Észak-dunántúli Áramhálózati Zrt.</v>
      </c>
      <c r="B293" s="10" t="s">
        <v>259</v>
      </c>
      <c r="C293" s="11">
        <f>+SUMIFS('[1]TERMELŐ_11.30.'!$H:$H,'[1]TERMELŐ_11.30.'!$A:$A,[1]publikáció!$B293,'[1]TERMELŐ_11.30.'!$L:$L,[1]publikáció!C$4)</f>
        <v>0</v>
      </c>
      <c r="D293" s="11">
        <f>+SUMIFS('[1]TERMELŐ_11.30.'!$H:$H,'[1]TERMELŐ_11.30.'!$A:$A,[1]publikáció!$B293,'[1]TERMELŐ_11.30.'!$L:$L,[1]publikáció!D$4)</f>
        <v>39.99</v>
      </c>
      <c r="E293" s="11">
        <f>+SUMIFS('[1]TERMELŐ_11.30.'!$H:$H,'[1]TERMELŐ_11.30.'!$A:$A,[1]publikáció!$B293,'[1]TERMELŐ_11.30.'!$L:$L,[1]publikáció!E$4)</f>
        <v>10</v>
      </c>
      <c r="F293" s="11">
        <f>+SUMIFS('[1]TERMELŐ_11.30.'!$H:$H,'[1]TERMELŐ_11.30.'!$A:$A,[1]publikáció!$B293,'[1]TERMELŐ_11.30.'!$L:$L,[1]publikáció!F$4)</f>
        <v>0</v>
      </c>
      <c r="G293" s="11">
        <f>+SUMIFS('[1]TERMELŐ_11.30.'!$H:$H,'[1]TERMELŐ_11.30.'!$A:$A,[1]publikáció!$B293,'[1]TERMELŐ_11.30.'!$L:$L,[1]publikáció!G$4)</f>
        <v>0</v>
      </c>
      <c r="H293" s="11">
        <f>+SUMIFS('[1]TERMELŐ_11.30.'!$H:$H,'[1]TERMELŐ_11.30.'!$A:$A,[1]publikáció!$B293,'[1]TERMELŐ_11.30.'!$L:$L,[1]publikáció!H$4)</f>
        <v>0</v>
      </c>
      <c r="I293" s="11">
        <f>+SUMIFS('[1]TERMELŐ_11.30.'!$H:$H,'[1]TERMELŐ_11.30.'!$A:$A,[1]publikáció!$B293,'[1]TERMELŐ_11.30.'!$L:$L,[1]publikáció!I$4)</f>
        <v>0</v>
      </c>
      <c r="J293" s="11">
        <f>+SUMIFS('[1]TERMELŐ_11.30.'!$H:$H,'[1]TERMELŐ_11.30.'!$A:$A,[1]publikáció!$B293,'[1]TERMELŐ_11.30.'!$L:$L,[1]publikáció!J$4)</f>
        <v>0</v>
      </c>
      <c r="K293" s="11" t="str">
        <f>+IF(VLOOKUP(B293,'[1]TERMELŐ_11.30.'!A:U,21,FALSE)="igen","Technológia módosítás",IF(VLOOKUP(B293,'[1]TERMELŐ_11.30.'!A:U,20,FALSE)&lt;&gt;"nem","Ismétlő","Új igény"))</f>
        <v>Új igény</v>
      </c>
      <c r="L293" s="12">
        <f>+_xlfn.MAXIFS('[1]TERMELŐ_11.30.'!$P:$P,'[1]TERMELŐ_11.30.'!$A:$A,[1]publikáció!$B293)</f>
        <v>49.99</v>
      </c>
      <c r="M293" s="12">
        <f>+_xlfn.MAXIFS('[1]TERMELŐ_11.30.'!$Q:$Q,'[1]TERMELŐ_11.30.'!$A:$A,[1]publikáció!$B293)</f>
        <v>10.16</v>
      </c>
      <c r="N293" s="10" t="str">
        <f>+IF(VLOOKUP(B293,'[1]TERMELŐ_11.30.'!A:G,7,FALSE)="","",VLOOKUP(B293,'[1]TERMELŐ_11.30.'!A:G,7,FALSE))</f>
        <v>VARK</v>
      </c>
      <c r="O293" s="10">
        <f>+VLOOKUP(B293,'[1]TERMELŐ_11.30.'!A:I,9,FALSE)</f>
        <v>132</v>
      </c>
      <c r="P293" s="10" t="str">
        <f>+IF(OR(VLOOKUP(B293,'[1]TERMELŐ_11.30.'!A:D,4,FALSE)="elutasított",(VLOOKUP(B293,'[1]TERMELŐ_11.30.'!A:D,4,FALSE)="kiesett")),"igen","nem")</f>
        <v>igen</v>
      </c>
      <c r="Q293" s="10" t="str">
        <f>+_xlfn.IFNA(VLOOKUP(IF(VLOOKUP(B293,'[1]TERMELŐ_11.30.'!A:BQ,69,FALSE)="","",VLOOKUP(B293,'[1]TERMELŐ_11.30.'!A:BQ,69,FALSE)),'[1]publikáció segéd tábla'!$D$1:$E$16,2,FALSE),"")</f>
        <v>54/2024 kormány rendelet</v>
      </c>
      <c r="R293" s="10" t="str">
        <f>IF(VLOOKUP(B293,'[1]TERMELŐ_11.30.'!A:AT,46,FALSE)="","",VLOOKUP(B293,'[1]TERMELŐ_11.30.'!A:AT,46,FALSE))</f>
        <v/>
      </c>
      <c r="S293" s="10"/>
      <c r="T293" s="13">
        <f>+VLOOKUP(B293,'[1]TERMELŐ_11.30.'!$A:$AR,37,FALSE)</f>
        <v>0</v>
      </c>
      <c r="U293" s="13">
        <f>+VLOOKUP(B293,'[1]TERMELŐ_11.30.'!$A:$AR,38,FALSE)+VLOOKUP(B293,'[1]TERMELŐ_11.30.'!$A:$AR,39,FALSE)+VLOOKUP(B293,'[1]TERMELŐ_11.30.'!$A:$AR,40,FALSE)+VLOOKUP(B293,'[1]TERMELŐ_11.30.'!$A:$AR,41,FALSE)+VLOOKUP(B293,'[1]TERMELŐ_11.30.'!$A:$AR,42,FALSE)+VLOOKUP(B293,'[1]TERMELŐ_11.30.'!$A:$AR,43,FALSE)+VLOOKUP(B293,'[1]TERMELŐ_11.30.'!$A:$AR,44,FALSE)</f>
        <v>0</v>
      </c>
      <c r="V293" s="14" t="str">
        <f>+IF(VLOOKUP(B293,'[1]TERMELŐ_11.30.'!A:AS,45,FALSE)="","",VLOOKUP(B293,'[1]TERMELŐ_11.30.'!A:AS,45,FALSE))</f>
        <v/>
      </c>
      <c r="W293" s="14" t="str">
        <f>IF(VLOOKUP(B293,'[1]TERMELŐ_11.30.'!A:AJ,36,FALSE)="","",VLOOKUP(B293,'[1]TERMELŐ_11.30.'!A:AJ,36,FALSE))</f>
        <v/>
      </c>
      <c r="X293" s="10"/>
      <c r="Y293" s="13">
        <f>+VLOOKUP(B293,'[1]TERMELŐ_11.30.'!$A:$BH,53,FALSE)</f>
        <v>0</v>
      </c>
      <c r="Z293" s="13">
        <f>+VLOOKUP(B293,'[1]TERMELŐ_11.30.'!$A:$BH,54,FALSE)+VLOOKUP(B293,'[1]TERMELŐ_11.30.'!$A:$BH,55,FALSE)+VLOOKUP(B293,'[1]TERMELŐ_11.30.'!$A:$BH,56,FALSE)+VLOOKUP(B293,'[1]TERMELŐ_11.30.'!$A:$BH,57,FALSE)+VLOOKUP(B293,'[1]TERMELŐ_11.30.'!$A:$BH,58,FALSE)+VLOOKUP(B293,'[1]TERMELŐ_11.30.'!$A:$BH,59,FALSE)+VLOOKUP(B293,'[1]TERMELŐ_11.30.'!$A:$BH,60,FALSE)</f>
        <v>0</v>
      </c>
      <c r="AA293" s="14" t="str">
        <f>IF(VLOOKUP(B293,'[1]TERMELŐ_11.30.'!A:AZ,51,FALSE)="","",VLOOKUP(B293,'[1]TERMELŐ_11.30.'!A:AZ,51,FALSE))</f>
        <v/>
      </c>
      <c r="AB293" s="14" t="str">
        <f>IF(VLOOKUP(B293,'[1]TERMELŐ_11.30.'!A:AZ,52,FALSE)="","",VLOOKUP(B293,'[1]TERMELŐ_11.30.'!A:AZ,52,FALSE))</f>
        <v/>
      </c>
    </row>
    <row r="294" spans="1:28" x14ac:dyDescent="0.3">
      <c r="A294" s="10" t="str">
        <f>VLOOKUP(VLOOKUP(B294,'[1]TERMELŐ_11.30.'!A:F,6,FALSE),'[1]publikáció segéd tábla'!$A$1:$B$7,2,FALSE)</f>
        <v>E.ON Észak-dunántúli Áramhálózati Zrt.</v>
      </c>
      <c r="B294" s="10" t="s">
        <v>260</v>
      </c>
      <c r="C294" s="11">
        <f>+SUMIFS('[1]TERMELŐ_11.30.'!$H:$H,'[1]TERMELŐ_11.30.'!$A:$A,[1]publikáció!$B294,'[1]TERMELŐ_11.30.'!$L:$L,[1]publikáció!C$4)</f>
        <v>21</v>
      </c>
      <c r="D294" s="11">
        <f>+SUMIFS('[1]TERMELŐ_11.30.'!$H:$H,'[1]TERMELŐ_11.30.'!$A:$A,[1]publikáció!$B294,'[1]TERMELŐ_11.30.'!$L:$L,[1]publikáció!D$4)</f>
        <v>0</v>
      </c>
      <c r="E294" s="11">
        <f>+SUMIFS('[1]TERMELŐ_11.30.'!$H:$H,'[1]TERMELŐ_11.30.'!$A:$A,[1]publikáció!$B294,'[1]TERMELŐ_11.30.'!$L:$L,[1]publikáció!E$4)</f>
        <v>0</v>
      </c>
      <c r="F294" s="11">
        <f>+SUMIFS('[1]TERMELŐ_11.30.'!$H:$H,'[1]TERMELŐ_11.30.'!$A:$A,[1]publikáció!$B294,'[1]TERMELŐ_11.30.'!$L:$L,[1]publikáció!F$4)</f>
        <v>0</v>
      </c>
      <c r="G294" s="11">
        <f>+SUMIFS('[1]TERMELŐ_11.30.'!$H:$H,'[1]TERMELŐ_11.30.'!$A:$A,[1]publikáció!$B294,'[1]TERMELŐ_11.30.'!$L:$L,[1]publikáció!G$4)</f>
        <v>0</v>
      </c>
      <c r="H294" s="11">
        <f>+SUMIFS('[1]TERMELŐ_11.30.'!$H:$H,'[1]TERMELŐ_11.30.'!$A:$A,[1]publikáció!$B294,'[1]TERMELŐ_11.30.'!$L:$L,[1]publikáció!H$4)</f>
        <v>0</v>
      </c>
      <c r="I294" s="11">
        <f>+SUMIFS('[1]TERMELŐ_11.30.'!$H:$H,'[1]TERMELŐ_11.30.'!$A:$A,[1]publikáció!$B294,'[1]TERMELŐ_11.30.'!$L:$L,[1]publikáció!I$4)</f>
        <v>0</v>
      </c>
      <c r="J294" s="11">
        <f>+SUMIFS('[1]TERMELŐ_11.30.'!$H:$H,'[1]TERMELŐ_11.30.'!$A:$A,[1]publikáció!$B294,'[1]TERMELŐ_11.30.'!$L:$L,[1]publikáció!J$4)</f>
        <v>0</v>
      </c>
      <c r="K294" s="11" t="str">
        <f>+IF(VLOOKUP(B294,'[1]TERMELŐ_11.30.'!A:U,21,FALSE)="igen","Technológia módosítás",IF(VLOOKUP(B294,'[1]TERMELŐ_11.30.'!A:U,20,FALSE)&lt;&gt;"nem","Ismétlő","Új igény"))</f>
        <v>Új igény</v>
      </c>
      <c r="L294" s="12">
        <f>+_xlfn.MAXIFS('[1]TERMELŐ_11.30.'!$P:$P,'[1]TERMELŐ_11.30.'!$A:$A,[1]publikáció!$B294)</f>
        <v>21</v>
      </c>
      <c r="M294" s="12">
        <f>+_xlfn.MAXIFS('[1]TERMELŐ_11.30.'!$Q:$Q,'[1]TERMELŐ_11.30.'!$A:$A,[1]publikáció!$B294)</f>
        <v>0.1</v>
      </c>
      <c r="N294" s="10" t="str">
        <f>+IF(VLOOKUP(B294,'[1]TERMELŐ_11.30.'!A:G,7,FALSE)="","",VLOOKUP(B294,'[1]TERMELŐ_11.30.'!A:G,7,FALSE))</f>
        <v> </v>
      </c>
      <c r="O294" s="10"/>
      <c r="P294" s="10" t="str">
        <f>+IF(OR(VLOOKUP(B294,'[1]TERMELŐ_11.30.'!A:D,4,FALSE)="elutasított",(VLOOKUP(B294,'[1]TERMELŐ_11.30.'!A:D,4,FALSE)="kiesett")),"igen","nem")</f>
        <v>igen</v>
      </c>
      <c r="Q294" s="10" t="str">
        <f>+_xlfn.IFNA(VLOOKUP(IF(VLOOKUP(B294,'[1]TERMELŐ_11.30.'!A:BQ,69,FALSE)="","",VLOOKUP(B294,'[1]TERMELŐ_11.30.'!A:BQ,69,FALSE)),'[1]publikáció segéd tábla'!$D$1:$E$16,2,FALSE),"")</f>
        <v>Hiányos igénybejelentés</v>
      </c>
      <c r="R294" s="10" t="str">
        <f>IF(VLOOKUP(B294,'[1]TERMELŐ_11.30.'!A:AT,46,FALSE)="","",VLOOKUP(B294,'[1]TERMELŐ_11.30.'!A:AT,46,FALSE))</f>
        <v/>
      </c>
      <c r="S294" s="10"/>
      <c r="T294" s="13">
        <f>+VLOOKUP(B294,'[1]TERMELŐ_11.30.'!$A:$AR,37,FALSE)</f>
        <v>0</v>
      </c>
      <c r="U294" s="13">
        <f>+VLOOKUP(B294,'[1]TERMELŐ_11.30.'!$A:$AR,38,FALSE)+VLOOKUP(B294,'[1]TERMELŐ_11.30.'!$A:$AR,39,FALSE)+VLOOKUP(B294,'[1]TERMELŐ_11.30.'!$A:$AR,40,FALSE)+VLOOKUP(B294,'[1]TERMELŐ_11.30.'!$A:$AR,41,FALSE)+VLOOKUP(B294,'[1]TERMELŐ_11.30.'!$A:$AR,42,FALSE)+VLOOKUP(B294,'[1]TERMELŐ_11.30.'!$A:$AR,43,FALSE)+VLOOKUP(B294,'[1]TERMELŐ_11.30.'!$A:$AR,44,FALSE)</f>
        <v>0</v>
      </c>
      <c r="V294" s="14" t="str">
        <f>+IF(VLOOKUP(B294,'[1]TERMELŐ_11.30.'!A:AS,45,FALSE)="","",VLOOKUP(B294,'[1]TERMELŐ_11.30.'!A:AS,45,FALSE))</f>
        <v/>
      </c>
      <c r="W294" s="14" t="str">
        <f>IF(VLOOKUP(B294,'[1]TERMELŐ_11.30.'!A:AJ,36,FALSE)="","",VLOOKUP(B294,'[1]TERMELŐ_11.30.'!A:AJ,36,FALSE))</f>
        <v/>
      </c>
      <c r="X294" s="10"/>
      <c r="Y294" s="13">
        <f>+VLOOKUP(B294,'[1]TERMELŐ_11.30.'!$A:$BH,53,FALSE)</f>
        <v>0</v>
      </c>
      <c r="Z294" s="13">
        <f>+VLOOKUP(B294,'[1]TERMELŐ_11.30.'!$A:$BH,54,FALSE)+VLOOKUP(B294,'[1]TERMELŐ_11.30.'!$A:$BH,55,FALSE)+VLOOKUP(B294,'[1]TERMELŐ_11.30.'!$A:$BH,56,FALSE)+VLOOKUP(B294,'[1]TERMELŐ_11.30.'!$A:$BH,57,FALSE)+VLOOKUP(B294,'[1]TERMELŐ_11.30.'!$A:$BH,58,FALSE)+VLOOKUP(B294,'[1]TERMELŐ_11.30.'!$A:$BH,59,FALSE)+VLOOKUP(B294,'[1]TERMELŐ_11.30.'!$A:$BH,60,FALSE)</f>
        <v>0</v>
      </c>
      <c r="AA294" s="14" t="str">
        <f>IF(VLOOKUP(B294,'[1]TERMELŐ_11.30.'!A:AZ,51,FALSE)="","",VLOOKUP(B294,'[1]TERMELŐ_11.30.'!A:AZ,51,FALSE))</f>
        <v/>
      </c>
      <c r="AB294" s="14" t="str">
        <f>IF(VLOOKUP(B294,'[1]TERMELŐ_11.30.'!A:AZ,52,FALSE)="","",VLOOKUP(B294,'[1]TERMELŐ_11.30.'!A:AZ,52,FALSE))</f>
        <v/>
      </c>
    </row>
    <row r="295" spans="1:28" x14ac:dyDescent="0.3">
      <c r="A295" s="10" t="str">
        <f>VLOOKUP(VLOOKUP(B295,'[1]TERMELŐ_11.30.'!A:F,6,FALSE),'[1]publikáció segéd tábla'!$A$1:$B$7,2,FALSE)</f>
        <v>E.ON Észak-dunántúli Áramhálózati Zrt.</v>
      </c>
      <c r="B295" s="10" t="s">
        <v>261</v>
      </c>
      <c r="C295" s="11">
        <f>+SUMIFS('[1]TERMELŐ_11.30.'!$H:$H,'[1]TERMELŐ_11.30.'!$A:$A,[1]publikáció!$B295,'[1]TERMELŐ_11.30.'!$L:$L,[1]publikáció!C$4)</f>
        <v>0</v>
      </c>
      <c r="D295" s="11">
        <f>+SUMIFS('[1]TERMELŐ_11.30.'!$H:$H,'[1]TERMELŐ_11.30.'!$A:$A,[1]publikáció!$B295,'[1]TERMELŐ_11.30.'!$L:$L,[1]publikáció!D$4)</f>
        <v>49.5</v>
      </c>
      <c r="E295" s="11">
        <f>+SUMIFS('[1]TERMELŐ_11.30.'!$H:$H,'[1]TERMELŐ_11.30.'!$A:$A,[1]publikáció!$B295,'[1]TERMELŐ_11.30.'!$L:$L,[1]publikáció!E$4)</f>
        <v>0</v>
      </c>
      <c r="F295" s="11">
        <f>+SUMIFS('[1]TERMELŐ_11.30.'!$H:$H,'[1]TERMELŐ_11.30.'!$A:$A,[1]publikáció!$B295,'[1]TERMELŐ_11.30.'!$L:$L,[1]publikáció!F$4)</f>
        <v>0</v>
      </c>
      <c r="G295" s="11">
        <f>+SUMIFS('[1]TERMELŐ_11.30.'!$H:$H,'[1]TERMELŐ_11.30.'!$A:$A,[1]publikáció!$B295,'[1]TERMELŐ_11.30.'!$L:$L,[1]publikáció!G$4)</f>
        <v>0</v>
      </c>
      <c r="H295" s="11">
        <f>+SUMIFS('[1]TERMELŐ_11.30.'!$H:$H,'[1]TERMELŐ_11.30.'!$A:$A,[1]publikáció!$B295,'[1]TERMELŐ_11.30.'!$L:$L,[1]publikáció!H$4)</f>
        <v>0</v>
      </c>
      <c r="I295" s="11">
        <f>+SUMIFS('[1]TERMELŐ_11.30.'!$H:$H,'[1]TERMELŐ_11.30.'!$A:$A,[1]publikáció!$B295,'[1]TERMELŐ_11.30.'!$L:$L,[1]publikáció!I$4)</f>
        <v>0</v>
      </c>
      <c r="J295" s="11">
        <f>+SUMIFS('[1]TERMELŐ_11.30.'!$H:$H,'[1]TERMELŐ_11.30.'!$A:$A,[1]publikáció!$B295,'[1]TERMELŐ_11.30.'!$L:$L,[1]publikáció!J$4)</f>
        <v>0</v>
      </c>
      <c r="K295" s="11" t="str">
        <f>+IF(VLOOKUP(B295,'[1]TERMELŐ_11.30.'!A:U,21,FALSE)="igen","Technológia módosítás",IF(VLOOKUP(B295,'[1]TERMELŐ_11.30.'!A:U,20,FALSE)&lt;&gt;"nem","Ismétlő","Új igény"))</f>
        <v>Új igény</v>
      </c>
      <c r="L295" s="12">
        <f>+_xlfn.MAXIFS('[1]TERMELŐ_11.30.'!$P:$P,'[1]TERMELŐ_11.30.'!$A:$A,[1]publikáció!$B295)</f>
        <v>49.5</v>
      </c>
      <c r="M295" s="12">
        <f>+_xlfn.MAXIFS('[1]TERMELŐ_11.30.'!$Q:$Q,'[1]TERMELŐ_11.30.'!$A:$A,[1]publikáció!$B295)</f>
        <v>0</v>
      </c>
      <c r="N295" s="10" t="str">
        <f>+IF(VLOOKUP(B295,'[1]TERMELŐ_11.30.'!A:G,7,FALSE)="","",VLOOKUP(B295,'[1]TERMELŐ_11.30.'!A:G,7,FALSE))</f>
        <v>Új_F</v>
      </c>
      <c r="O295" s="10">
        <f>+VLOOKUP(B295,'[1]TERMELŐ_11.30.'!A:I,9,FALSE)</f>
        <v>132</v>
      </c>
      <c r="P295" s="10" t="str">
        <f>+IF(OR(VLOOKUP(B295,'[1]TERMELŐ_11.30.'!A:D,4,FALSE)="elutasított",(VLOOKUP(B295,'[1]TERMELŐ_11.30.'!A:D,4,FALSE)="kiesett")),"igen","nem")</f>
        <v>igen</v>
      </c>
      <c r="Q295" s="10" t="str">
        <f>+_xlfn.IFNA(VLOOKUP(IF(VLOOKUP(B295,'[1]TERMELŐ_11.30.'!A:BQ,69,FALSE)="","",VLOOKUP(B295,'[1]TERMELŐ_11.30.'!A:BQ,69,FALSE)),'[1]publikáció segéd tábla'!$D$1:$E$16,2,FALSE),"")</f>
        <v>54/2024 kormány rendelet</v>
      </c>
      <c r="R295" s="10" t="str">
        <f>IF(VLOOKUP(B295,'[1]TERMELŐ_11.30.'!A:AT,46,FALSE)="","",VLOOKUP(B295,'[1]TERMELŐ_11.30.'!A:AT,46,FALSE))</f>
        <v/>
      </c>
      <c r="S295" s="10"/>
      <c r="T295" s="13">
        <f>+VLOOKUP(B295,'[1]TERMELŐ_11.30.'!$A:$AR,37,FALSE)</f>
        <v>0</v>
      </c>
      <c r="U295" s="13">
        <f>+VLOOKUP(B295,'[1]TERMELŐ_11.30.'!$A:$AR,38,FALSE)+VLOOKUP(B295,'[1]TERMELŐ_11.30.'!$A:$AR,39,FALSE)+VLOOKUP(B295,'[1]TERMELŐ_11.30.'!$A:$AR,40,FALSE)+VLOOKUP(B295,'[1]TERMELŐ_11.30.'!$A:$AR,41,FALSE)+VLOOKUP(B295,'[1]TERMELŐ_11.30.'!$A:$AR,42,FALSE)+VLOOKUP(B295,'[1]TERMELŐ_11.30.'!$A:$AR,43,FALSE)+VLOOKUP(B295,'[1]TERMELŐ_11.30.'!$A:$AR,44,FALSE)</f>
        <v>0</v>
      </c>
      <c r="V295" s="14" t="str">
        <f>+IF(VLOOKUP(B295,'[1]TERMELŐ_11.30.'!A:AS,45,FALSE)="","",VLOOKUP(B295,'[1]TERMELŐ_11.30.'!A:AS,45,FALSE))</f>
        <v/>
      </c>
      <c r="W295" s="14" t="str">
        <f>IF(VLOOKUP(B295,'[1]TERMELŐ_11.30.'!A:AJ,36,FALSE)="","",VLOOKUP(B295,'[1]TERMELŐ_11.30.'!A:AJ,36,FALSE))</f>
        <v/>
      </c>
      <c r="X295" s="10"/>
      <c r="Y295" s="13">
        <f>+VLOOKUP(B295,'[1]TERMELŐ_11.30.'!$A:$BH,53,FALSE)</f>
        <v>0</v>
      </c>
      <c r="Z295" s="13">
        <f>+VLOOKUP(B295,'[1]TERMELŐ_11.30.'!$A:$BH,54,FALSE)+VLOOKUP(B295,'[1]TERMELŐ_11.30.'!$A:$BH,55,FALSE)+VLOOKUP(B295,'[1]TERMELŐ_11.30.'!$A:$BH,56,FALSE)+VLOOKUP(B295,'[1]TERMELŐ_11.30.'!$A:$BH,57,FALSE)+VLOOKUP(B295,'[1]TERMELŐ_11.30.'!$A:$BH,58,FALSE)+VLOOKUP(B295,'[1]TERMELŐ_11.30.'!$A:$BH,59,FALSE)+VLOOKUP(B295,'[1]TERMELŐ_11.30.'!$A:$BH,60,FALSE)</f>
        <v>0</v>
      </c>
      <c r="AA295" s="14" t="str">
        <f>IF(VLOOKUP(B295,'[1]TERMELŐ_11.30.'!A:AZ,51,FALSE)="","",VLOOKUP(B295,'[1]TERMELŐ_11.30.'!A:AZ,51,FALSE))</f>
        <v/>
      </c>
      <c r="AB295" s="14" t="str">
        <f>IF(VLOOKUP(B295,'[1]TERMELŐ_11.30.'!A:AZ,52,FALSE)="","",VLOOKUP(B295,'[1]TERMELŐ_11.30.'!A:AZ,52,FALSE))</f>
        <v/>
      </c>
    </row>
    <row r="296" spans="1:28" x14ac:dyDescent="0.3">
      <c r="A296" s="10" t="str">
        <f>VLOOKUP(VLOOKUP(B296,'[1]TERMELŐ_11.30.'!A:F,6,FALSE),'[1]publikáció segéd tábla'!$A$1:$B$7,2,FALSE)</f>
        <v>E.ON Észak-dunántúli Áramhálózati Zrt.</v>
      </c>
      <c r="B296" s="10" t="s">
        <v>262</v>
      </c>
      <c r="C296" s="11">
        <f>+SUMIFS('[1]TERMELŐ_11.30.'!$H:$H,'[1]TERMELŐ_11.30.'!$A:$A,[1]publikáció!$B296,'[1]TERMELŐ_11.30.'!$L:$L,[1]publikáció!C$4)</f>
        <v>2.99</v>
      </c>
      <c r="D296" s="11">
        <f>+SUMIFS('[1]TERMELŐ_11.30.'!$H:$H,'[1]TERMELŐ_11.30.'!$A:$A,[1]publikáció!$B296,'[1]TERMELŐ_11.30.'!$L:$L,[1]publikáció!D$4)</f>
        <v>0</v>
      </c>
      <c r="E296" s="11">
        <f>+SUMIFS('[1]TERMELŐ_11.30.'!$H:$H,'[1]TERMELŐ_11.30.'!$A:$A,[1]publikáció!$B296,'[1]TERMELŐ_11.30.'!$L:$L,[1]publikáció!E$4)</f>
        <v>2</v>
      </c>
      <c r="F296" s="11">
        <f>+SUMIFS('[1]TERMELŐ_11.30.'!$H:$H,'[1]TERMELŐ_11.30.'!$A:$A,[1]publikáció!$B296,'[1]TERMELŐ_11.30.'!$L:$L,[1]publikáció!F$4)</f>
        <v>0</v>
      </c>
      <c r="G296" s="11">
        <f>+SUMIFS('[1]TERMELŐ_11.30.'!$H:$H,'[1]TERMELŐ_11.30.'!$A:$A,[1]publikáció!$B296,'[1]TERMELŐ_11.30.'!$L:$L,[1]publikáció!G$4)</f>
        <v>0</v>
      </c>
      <c r="H296" s="11">
        <f>+SUMIFS('[1]TERMELŐ_11.30.'!$H:$H,'[1]TERMELŐ_11.30.'!$A:$A,[1]publikáció!$B296,'[1]TERMELŐ_11.30.'!$L:$L,[1]publikáció!H$4)</f>
        <v>0</v>
      </c>
      <c r="I296" s="11">
        <f>+SUMIFS('[1]TERMELŐ_11.30.'!$H:$H,'[1]TERMELŐ_11.30.'!$A:$A,[1]publikáció!$B296,'[1]TERMELŐ_11.30.'!$L:$L,[1]publikáció!I$4)</f>
        <v>0</v>
      </c>
      <c r="J296" s="11">
        <f>+SUMIFS('[1]TERMELŐ_11.30.'!$H:$H,'[1]TERMELŐ_11.30.'!$A:$A,[1]publikáció!$B296,'[1]TERMELŐ_11.30.'!$L:$L,[1]publikáció!J$4)</f>
        <v>0</v>
      </c>
      <c r="K296" s="11" t="str">
        <f>+IF(VLOOKUP(B296,'[1]TERMELŐ_11.30.'!A:U,21,FALSE)="igen","Technológia módosítás",IF(VLOOKUP(B296,'[1]TERMELŐ_11.30.'!A:U,20,FALSE)&lt;&gt;"nem","Ismétlő","Új igény"))</f>
        <v>Új igény</v>
      </c>
      <c r="L296" s="12">
        <f>+_xlfn.MAXIFS('[1]TERMELŐ_11.30.'!$P:$P,'[1]TERMELŐ_11.30.'!$A:$A,[1]publikáció!$B296)</f>
        <v>4.99</v>
      </c>
      <c r="M296" s="12">
        <f>+_xlfn.MAXIFS('[1]TERMELŐ_11.30.'!$Q:$Q,'[1]TERMELŐ_11.30.'!$A:$A,[1]publikáció!$B296)</f>
        <v>2.16</v>
      </c>
      <c r="N296" s="10" t="str">
        <f>+IF(VLOOKUP(B296,'[1]TERMELŐ_11.30.'!A:G,7,FALSE)="","",VLOOKUP(B296,'[1]TERMELŐ_11.30.'!A:G,7,FALSE))</f>
        <v>ZIRC</v>
      </c>
      <c r="O296" s="10">
        <f>+VLOOKUP(B296,'[1]TERMELŐ_11.30.'!A:I,9,FALSE)</f>
        <v>22</v>
      </c>
      <c r="P296" s="10" t="str">
        <f>+IF(OR(VLOOKUP(B296,'[1]TERMELŐ_11.30.'!A:D,4,FALSE)="elutasított",(VLOOKUP(B296,'[1]TERMELŐ_11.30.'!A:D,4,FALSE)="kiesett")),"igen","nem")</f>
        <v>igen</v>
      </c>
      <c r="Q296" s="10" t="str">
        <f>+_xlfn.IFNA(VLOOKUP(IF(VLOOKUP(B296,'[1]TERMELŐ_11.30.'!A:BQ,69,FALSE)="","",VLOOKUP(B296,'[1]TERMELŐ_11.30.'!A:BQ,69,FALSE)),'[1]publikáció segéd tábla'!$D$1:$E$16,2,FALSE),"")</f>
        <v>54/2024 kormány rendelet</v>
      </c>
      <c r="R296" s="10" t="str">
        <f>IF(VLOOKUP(B296,'[1]TERMELŐ_11.30.'!A:AT,46,FALSE)="","",VLOOKUP(B296,'[1]TERMELŐ_11.30.'!A:AT,46,FALSE))</f>
        <v/>
      </c>
      <c r="S296" s="10"/>
      <c r="T296" s="13">
        <f>+VLOOKUP(B296,'[1]TERMELŐ_11.30.'!$A:$AR,37,FALSE)</f>
        <v>0</v>
      </c>
      <c r="U296" s="13">
        <f>+VLOOKUP(B296,'[1]TERMELŐ_11.30.'!$A:$AR,38,FALSE)+VLOOKUP(B296,'[1]TERMELŐ_11.30.'!$A:$AR,39,FALSE)+VLOOKUP(B296,'[1]TERMELŐ_11.30.'!$A:$AR,40,FALSE)+VLOOKUP(B296,'[1]TERMELŐ_11.30.'!$A:$AR,41,FALSE)+VLOOKUP(B296,'[1]TERMELŐ_11.30.'!$A:$AR,42,FALSE)+VLOOKUP(B296,'[1]TERMELŐ_11.30.'!$A:$AR,43,FALSE)+VLOOKUP(B296,'[1]TERMELŐ_11.30.'!$A:$AR,44,FALSE)</f>
        <v>0</v>
      </c>
      <c r="V296" s="14" t="str">
        <f>+IF(VLOOKUP(B296,'[1]TERMELŐ_11.30.'!A:AS,45,FALSE)="","",VLOOKUP(B296,'[1]TERMELŐ_11.30.'!A:AS,45,FALSE))</f>
        <v/>
      </c>
      <c r="W296" s="14" t="str">
        <f>IF(VLOOKUP(B296,'[1]TERMELŐ_11.30.'!A:AJ,36,FALSE)="","",VLOOKUP(B296,'[1]TERMELŐ_11.30.'!A:AJ,36,FALSE))</f>
        <v/>
      </c>
      <c r="X296" s="10"/>
      <c r="Y296" s="13">
        <f>+VLOOKUP(B296,'[1]TERMELŐ_11.30.'!$A:$BH,53,FALSE)</f>
        <v>0</v>
      </c>
      <c r="Z296" s="13">
        <f>+VLOOKUP(B296,'[1]TERMELŐ_11.30.'!$A:$BH,54,FALSE)+VLOOKUP(B296,'[1]TERMELŐ_11.30.'!$A:$BH,55,FALSE)+VLOOKUP(B296,'[1]TERMELŐ_11.30.'!$A:$BH,56,FALSE)+VLOOKUP(B296,'[1]TERMELŐ_11.30.'!$A:$BH,57,FALSE)+VLOOKUP(B296,'[1]TERMELŐ_11.30.'!$A:$BH,58,FALSE)+VLOOKUP(B296,'[1]TERMELŐ_11.30.'!$A:$BH,59,FALSE)+VLOOKUP(B296,'[1]TERMELŐ_11.30.'!$A:$BH,60,FALSE)</f>
        <v>0</v>
      </c>
      <c r="AA296" s="14" t="str">
        <f>IF(VLOOKUP(B296,'[1]TERMELŐ_11.30.'!A:AZ,51,FALSE)="","",VLOOKUP(B296,'[1]TERMELŐ_11.30.'!A:AZ,51,FALSE))</f>
        <v/>
      </c>
      <c r="AB296" s="14" t="str">
        <f>IF(VLOOKUP(B296,'[1]TERMELŐ_11.30.'!A:AZ,52,FALSE)="","",VLOOKUP(B296,'[1]TERMELŐ_11.30.'!A:AZ,52,FALSE))</f>
        <v/>
      </c>
    </row>
    <row r="297" spans="1:28" x14ac:dyDescent="0.3">
      <c r="A297" s="10" t="str">
        <f>VLOOKUP(VLOOKUP(B297,'[1]TERMELŐ_11.30.'!A:F,6,FALSE),'[1]publikáció segéd tábla'!$A$1:$B$7,2,FALSE)</f>
        <v>E.ON Észak-dunántúli Áramhálózati Zrt.</v>
      </c>
      <c r="B297" s="10" t="s">
        <v>263</v>
      </c>
      <c r="C297" s="11">
        <f>+SUMIFS('[1]TERMELŐ_11.30.'!$H:$H,'[1]TERMELŐ_11.30.'!$A:$A,[1]publikáció!$B297,'[1]TERMELŐ_11.30.'!$L:$L,[1]publikáció!C$4)</f>
        <v>0</v>
      </c>
      <c r="D297" s="11">
        <f>+SUMIFS('[1]TERMELŐ_11.30.'!$H:$H,'[1]TERMELŐ_11.30.'!$A:$A,[1]publikáció!$B297,'[1]TERMELŐ_11.30.'!$L:$L,[1]publikáció!D$4)</f>
        <v>0</v>
      </c>
      <c r="E297" s="11">
        <f>+SUMIFS('[1]TERMELŐ_11.30.'!$H:$H,'[1]TERMELŐ_11.30.'!$A:$A,[1]publikáció!$B297,'[1]TERMELŐ_11.30.'!$L:$L,[1]publikáció!E$4)</f>
        <v>0</v>
      </c>
      <c r="F297" s="11">
        <f>+SUMIFS('[1]TERMELŐ_11.30.'!$H:$H,'[1]TERMELŐ_11.30.'!$A:$A,[1]publikáció!$B297,'[1]TERMELŐ_11.30.'!$L:$L,[1]publikáció!F$4)</f>
        <v>8.1999999999999993</v>
      </c>
      <c r="G297" s="11">
        <f>+SUMIFS('[1]TERMELŐ_11.30.'!$H:$H,'[1]TERMELŐ_11.30.'!$A:$A,[1]publikáció!$B297,'[1]TERMELŐ_11.30.'!$L:$L,[1]publikáció!G$4)</f>
        <v>0</v>
      </c>
      <c r="H297" s="11">
        <f>+SUMIFS('[1]TERMELŐ_11.30.'!$H:$H,'[1]TERMELŐ_11.30.'!$A:$A,[1]publikáció!$B297,'[1]TERMELŐ_11.30.'!$L:$L,[1]publikáció!H$4)</f>
        <v>0</v>
      </c>
      <c r="I297" s="11">
        <f>+SUMIFS('[1]TERMELŐ_11.30.'!$H:$H,'[1]TERMELŐ_11.30.'!$A:$A,[1]publikáció!$B297,'[1]TERMELŐ_11.30.'!$L:$L,[1]publikáció!I$4)</f>
        <v>0</v>
      </c>
      <c r="J297" s="11">
        <f>+SUMIFS('[1]TERMELŐ_11.30.'!$H:$H,'[1]TERMELŐ_11.30.'!$A:$A,[1]publikáció!$B297,'[1]TERMELŐ_11.30.'!$L:$L,[1]publikáció!J$4)</f>
        <v>0</v>
      </c>
      <c r="K297" s="11" t="str">
        <f>+IF(VLOOKUP(B297,'[1]TERMELŐ_11.30.'!A:U,21,FALSE)="igen","Technológia módosítás",IF(VLOOKUP(B297,'[1]TERMELŐ_11.30.'!A:U,20,FALSE)&lt;&gt;"nem","Ismétlő","Új igény"))</f>
        <v>Új igény</v>
      </c>
      <c r="L297" s="12">
        <f>+_xlfn.MAXIFS('[1]TERMELŐ_11.30.'!$P:$P,'[1]TERMELŐ_11.30.'!$A:$A,[1]publikáció!$B297)</f>
        <v>5</v>
      </c>
      <c r="M297" s="12">
        <f>+_xlfn.MAXIFS('[1]TERMELŐ_11.30.'!$Q:$Q,'[1]TERMELŐ_11.30.'!$A:$A,[1]publikáció!$B297)</f>
        <v>0.15</v>
      </c>
      <c r="N297" s="10" t="str">
        <f>+IF(VLOOKUP(B297,'[1]TERMELŐ_11.30.'!A:G,7,FALSE)="","",VLOOKUP(B297,'[1]TERMELŐ_11.30.'!A:G,7,FALSE))</f>
        <v>MOVR</v>
      </c>
      <c r="O297" s="10">
        <f>+VLOOKUP(B297,'[1]TERMELŐ_11.30.'!A:I,9,FALSE)</f>
        <v>22</v>
      </c>
      <c r="P297" s="10" t="str">
        <f>+IF(OR(VLOOKUP(B297,'[1]TERMELŐ_11.30.'!A:D,4,FALSE)="elutasított",(VLOOKUP(B297,'[1]TERMELŐ_11.30.'!A:D,4,FALSE)="kiesett")),"igen","nem")</f>
        <v>igen</v>
      </c>
      <c r="Q297" s="10" t="str">
        <f>+_xlfn.IFNA(VLOOKUP(IF(VLOOKUP(B297,'[1]TERMELŐ_11.30.'!A:BQ,69,FALSE)="","",VLOOKUP(B297,'[1]TERMELŐ_11.30.'!A:BQ,69,FALSE)),'[1]publikáció segéd tábla'!$D$1:$E$16,2,FALSE),"")</f>
        <v>54/2024 kormány rendelet</v>
      </c>
      <c r="R297" s="10" t="str">
        <f>IF(VLOOKUP(B297,'[1]TERMELŐ_11.30.'!A:AT,46,FALSE)="","",VLOOKUP(B297,'[1]TERMELŐ_11.30.'!A:AT,46,FALSE))</f>
        <v/>
      </c>
      <c r="S297" s="10"/>
      <c r="T297" s="13">
        <f>+VLOOKUP(B297,'[1]TERMELŐ_11.30.'!$A:$AR,37,FALSE)</f>
        <v>0</v>
      </c>
      <c r="U297" s="13">
        <f>+VLOOKUP(B297,'[1]TERMELŐ_11.30.'!$A:$AR,38,FALSE)+VLOOKUP(B297,'[1]TERMELŐ_11.30.'!$A:$AR,39,FALSE)+VLOOKUP(B297,'[1]TERMELŐ_11.30.'!$A:$AR,40,FALSE)+VLOOKUP(B297,'[1]TERMELŐ_11.30.'!$A:$AR,41,FALSE)+VLOOKUP(B297,'[1]TERMELŐ_11.30.'!$A:$AR,42,FALSE)+VLOOKUP(B297,'[1]TERMELŐ_11.30.'!$A:$AR,43,FALSE)+VLOOKUP(B297,'[1]TERMELŐ_11.30.'!$A:$AR,44,FALSE)</f>
        <v>0</v>
      </c>
      <c r="V297" s="14" t="str">
        <f>+IF(VLOOKUP(B297,'[1]TERMELŐ_11.30.'!A:AS,45,FALSE)="","",VLOOKUP(B297,'[1]TERMELŐ_11.30.'!A:AS,45,FALSE))</f>
        <v/>
      </c>
      <c r="W297" s="14" t="str">
        <f>IF(VLOOKUP(B297,'[1]TERMELŐ_11.30.'!A:AJ,36,FALSE)="","",VLOOKUP(B297,'[1]TERMELŐ_11.30.'!A:AJ,36,FALSE))</f>
        <v/>
      </c>
      <c r="X297" s="10"/>
      <c r="Y297" s="13">
        <f>+VLOOKUP(B297,'[1]TERMELŐ_11.30.'!$A:$BH,53,FALSE)</f>
        <v>0</v>
      </c>
      <c r="Z297" s="13">
        <f>+VLOOKUP(B297,'[1]TERMELŐ_11.30.'!$A:$BH,54,FALSE)+VLOOKUP(B297,'[1]TERMELŐ_11.30.'!$A:$BH,55,FALSE)+VLOOKUP(B297,'[1]TERMELŐ_11.30.'!$A:$BH,56,FALSE)+VLOOKUP(B297,'[1]TERMELŐ_11.30.'!$A:$BH,57,FALSE)+VLOOKUP(B297,'[1]TERMELŐ_11.30.'!$A:$BH,58,FALSE)+VLOOKUP(B297,'[1]TERMELŐ_11.30.'!$A:$BH,59,FALSE)+VLOOKUP(B297,'[1]TERMELŐ_11.30.'!$A:$BH,60,FALSE)</f>
        <v>0</v>
      </c>
      <c r="AA297" s="14" t="str">
        <f>IF(VLOOKUP(B297,'[1]TERMELŐ_11.30.'!A:AZ,51,FALSE)="","",VLOOKUP(B297,'[1]TERMELŐ_11.30.'!A:AZ,51,FALSE))</f>
        <v/>
      </c>
      <c r="AB297" s="14" t="str">
        <f>IF(VLOOKUP(B297,'[1]TERMELŐ_11.30.'!A:AZ,52,FALSE)="","",VLOOKUP(B297,'[1]TERMELŐ_11.30.'!A:AZ,52,FALSE))</f>
        <v/>
      </c>
    </row>
    <row r="298" spans="1:28" x14ac:dyDescent="0.3">
      <c r="A298" s="10" t="str">
        <f>VLOOKUP(VLOOKUP(B298,'[1]TERMELŐ_11.30.'!A:F,6,FALSE),'[1]publikáció segéd tábla'!$A$1:$B$7,2,FALSE)</f>
        <v>E.ON Észak-dunántúli Áramhálózati Zrt.</v>
      </c>
      <c r="B298" s="10" t="s">
        <v>264</v>
      </c>
      <c r="C298" s="11">
        <f>+SUMIFS('[1]TERMELŐ_11.30.'!$H:$H,'[1]TERMELŐ_11.30.'!$A:$A,[1]publikáció!$B298,'[1]TERMELŐ_11.30.'!$L:$L,[1]publikáció!C$4)</f>
        <v>0.499</v>
      </c>
      <c r="D298" s="11">
        <f>+SUMIFS('[1]TERMELŐ_11.30.'!$H:$H,'[1]TERMELŐ_11.30.'!$A:$A,[1]publikáció!$B298,'[1]TERMELŐ_11.30.'!$L:$L,[1]publikáció!D$4)</f>
        <v>0</v>
      </c>
      <c r="E298" s="11">
        <f>+SUMIFS('[1]TERMELŐ_11.30.'!$H:$H,'[1]TERMELŐ_11.30.'!$A:$A,[1]publikáció!$B298,'[1]TERMELŐ_11.30.'!$L:$L,[1]publikáció!E$4)</f>
        <v>0</v>
      </c>
      <c r="F298" s="11">
        <f>+SUMIFS('[1]TERMELŐ_11.30.'!$H:$H,'[1]TERMELŐ_11.30.'!$A:$A,[1]publikáció!$B298,'[1]TERMELŐ_11.30.'!$L:$L,[1]publikáció!F$4)</f>
        <v>0</v>
      </c>
      <c r="G298" s="11">
        <f>+SUMIFS('[1]TERMELŐ_11.30.'!$H:$H,'[1]TERMELŐ_11.30.'!$A:$A,[1]publikáció!$B298,'[1]TERMELŐ_11.30.'!$L:$L,[1]publikáció!G$4)</f>
        <v>0</v>
      </c>
      <c r="H298" s="11">
        <f>+SUMIFS('[1]TERMELŐ_11.30.'!$H:$H,'[1]TERMELŐ_11.30.'!$A:$A,[1]publikáció!$B298,'[1]TERMELŐ_11.30.'!$L:$L,[1]publikáció!H$4)</f>
        <v>0</v>
      </c>
      <c r="I298" s="11">
        <f>+SUMIFS('[1]TERMELŐ_11.30.'!$H:$H,'[1]TERMELŐ_11.30.'!$A:$A,[1]publikáció!$B298,'[1]TERMELŐ_11.30.'!$L:$L,[1]publikáció!I$4)</f>
        <v>0</v>
      </c>
      <c r="J298" s="11">
        <f>+SUMIFS('[1]TERMELŐ_11.30.'!$H:$H,'[1]TERMELŐ_11.30.'!$A:$A,[1]publikáció!$B298,'[1]TERMELŐ_11.30.'!$L:$L,[1]publikáció!J$4)</f>
        <v>0</v>
      </c>
      <c r="K298" s="11" t="str">
        <f>+IF(VLOOKUP(B298,'[1]TERMELŐ_11.30.'!A:U,21,FALSE)="igen","Technológia módosítás",IF(VLOOKUP(B298,'[1]TERMELŐ_11.30.'!A:U,20,FALSE)&lt;&gt;"nem","Ismétlő","Új igény"))</f>
        <v>Új igény</v>
      </c>
      <c r="L298" s="12">
        <f>+_xlfn.MAXIFS('[1]TERMELŐ_11.30.'!$P:$P,'[1]TERMELŐ_11.30.'!$A:$A,[1]publikáció!$B298)</f>
        <v>0.499</v>
      </c>
      <c r="M298" s="12">
        <f>+_xlfn.MAXIFS('[1]TERMELŐ_11.30.'!$Q:$Q,'[1]TERMELŐ_11.30.'!$A:$A,[1]publikáció!$B298)</f>
        <v>0.01</v>
      </c>
      <c r="N298" s="10" t="str">
        <f>+IF(VLOOKUP(B298,'[1]TERMELŐ_11.30.'!A:G,7,FALSE)="","",VLOOKUP(B298,'[1]TERMELŐ_11.30.'!A:G,7,FALSE))</f>
        <v>PAPA</v>
      </c>
      <c r="O298" s="10">
        <f>+VLOOKUP(B298,'[1]TERMELŐ_11.30.'!A:I,9,FALSE)</f>
        <v>22</v>
      </c>
      <c r="P298" s="10" t="str">
        <f>+IF(OR(VLOOKUP(B298,'[1]TERMELŐ_11.30.'!A:D,4,FALSE)="elutasított",(VLOOKUP(B298,'[1]TERMELŐ_11.30.'!A:D,4,FALSE)="kiesett")),"igen","nem")</f>
        <v>igen</v>
      </c>
      <c r="Q298" s="10" t="str">
        <f>+_xlfn.IFNA(VLOOKUP(IF(VLOOKUP(B298,'[1]TERMELŐ_11.30.'!A:BQ,69,FALSE)="","",VLOOKUP(B298,'[1]TERMELŐ_11.30.'!A:BQ,69,FALSE)),'[1]publikáció segéd tábla'!$D$1:$E$16,2,FALSE),"")</f>
        <v>54/2024 kormány rendelet</v>
      </c>
      <c r="R298" s="10" t="str">
        <f>IF(VLOOKUP(B298,'[1]TERMELŐ_11.30.'!A:AT,46,FALSE)="","",VLOOKUP(B298,'[1]TERMELŐ_11.30.'!A:AT,46,FALSE))</f>
        <v/>
      </c>
      <c r="S298" s="10"/>
      <c r="T298" s="13">
        <f>+VLOOKUP(B298,'[1]TERMELŐ_11.30.'!$A:$AR,37,FALSE)</f>
        <v>0</v>
      </c>
      <c r="U298" s="13">
        <f>+VLOOKUP(B298,'[1]TERMELŐ_11.30.'!$A:$AR,38,FALSE)+VLOOKUP(B298,'[1]TERMELŐ_11.30.'!$A:$AR,39,FALSE)+VLOOKUP(B298,'[1]TERMELŐ_11.30.'!$A:$AR,40,FALSE)+VLOOKUP(B298,'[1]TERMELŐ_11.30.'!$A:$AR,41,FALSE)+VLOOKUP(B298,'[1]TERMELŐ_11.30.'!$A:$AR,42,FALSE)+VLOOKUP(B298,'[1]TERMELŐ_11.30.'!$A:$AR,43,FALSE)+VLOOKUP(B298,'[1]TERMELŐ_11.30.'!$A:$AR,44,FALSE)</f>
        <v>0</v>
      </c>
      <c r="V298" s="14" t="str">
        <f>+IF(VLOOKUP(B298,'[1]TERMELŐ_11.30.'!A:AS,45,FALSE)="","",VLOOKUP(B298,'[1]TERMELŐ_11.30.'!A:AS,45,FALSE))</f>
        <v/>
      </c>
      <c r="W298" s="14" t="str">
        <f>IF(VLOOKUP(B298,'[1]TERMELŐ_11.30.'!A:AJ,36,FALSE)="","",VLOOKUP(B298,'[1]TERMELŐ_11.30.'!A:AJ,36,FALSE))</f>
        <v/>
      </c>
      <c r="X298" s="10"/>
      <c r="Y298" s="13">
        <f>+VLOOKUP(B298,'[1]TERMELŐ_11.30.'!$A:$BH,53,FALSE)</f>
        <v>0</v>
      </c>
      <c r="Z298" s="13">
        <f>+VLOOKUP(B298,'[1]TERMELŐ_11.30.'!$A:$BH,54,FALSE)+VLOOKUP(B298,'[1]TERMELŐ_11.30.'!$A:$BH,55,FALSE)+VLOOKUP(B298,'[1]TERMELŐ_11.30.'!$A:$BH,56,FALSE)+VLOOKUP(B298,'[1]TERMELŐ_11.30.'!$A:$BH,57,FALSE)+VLOOKUP(B298,'[1]TERMELŐ_11.30.'!$A:$BH,58,FALSE)+VLOOKUP(B298,'[1]TERMELŐ_11.30.'!$A:$BH,59,FALSE)+VLOOKUP(B298,'[1]TERMELŐ_11.30.'!$A:$BH,60,FALSE)</f>
        <v>0</v>
      </c>
      <c r="AA298" s="14" t="str">
        <f>IF(VLOOKUP(B298,'[1]TERMELŐ_11.30.'!A:AZ,51,FALSE)="","",VLOOKUP(B298,'[1]TERMELŐ_11.30.'!A:AZ,51,FALSE))</f>
        <v/>
      </c>
      <c r="AB298" s="14" t="str">
        <f>IF(VLOOKUP(B298,'[1]TERMELŐ_11.30.'!A:AZ,52,FALSE)="","",VLOOKUP(B298,'[1]TERMELŐ_11.30.'!A:AZ,52,FALSE))</f>
        <v/>
      </c>
    </row>
    <row r="299" spans="1:28" x14ac:dyDescent="0.3">
      <c r="A299" s="10" t="str">
        <f>VLOOKUP(VLOOKUP(B299,'[1]TERMELŐ_11.30.'!A:F,6,FALSE),'[1]publikáció segéd tábla'!$A$1:$B$7,2,FALSE)</f>
        <v>E.ON Észak-dunántúli Áramhálózati Zrt.</v>
      </c>
      <c r="B299" s="10" t="s">
        <v>265</v>
      </c>
      <c r="C299" s="11">
        <f>+SUMIFS('[1]TERMELŐ_11.30.'!$H:$H,'[1]TERMELŐ_11.30.'!$A:$A,[1]publikáció!$B299,'[1]TERMELŐ_11.30.'!$L:$L,[1]publikáció!C$4)</f>
        <v>0</v>
      </c>
      <c r="D299" s="11">
        <f>+SUMIFS('[1]TERMELŐ_11.30.'!$H:$H,'[1]TERMELŐ_11.30.'!$A:$A,[1]publikáció!$B299,'[1]TERMELŐ_11.30.'!$L:$L,[1]publikáció!D$4)</f>
        <v>0</v>
      </c>
      <c r="E299" s="11">
        <f>+SUMIFS('[1]TERMELŐ_11.30.'!$H:$H,'[1]TERMELŐ_11.30.'!$A:$A,[1]publikáció!$B299,'[1]TERMELŐ_11.30.'!$L:$L,[1]publikáció!E$4)</f>
        <v>16</v>
      </c>
      <c r="F299" s="11">
        <f>+SUMIFS('[1]TERMELŐ_11.30.'!$H:$H,'[1]TERMELŐ_11.30.'!$A:$A,[1]publikáció!$B299,'[1]TERMELŐ_11.30.'!$L:$L,[1]publikáció!F$4)</f>
        <v>0</v>
      </c>
      <c r="G299" s="11">
        <f>+SUMIFS('[1]TERMELŐ_11.30.'!$H:$H,'[1]TERMELŐ_11.30.'!$A:$A,[1]publikáció!$B299,'[1]TERMELŐ_11.30.'!$L:$L,[1]publikáció!G$4)</f>
        <v>0</v>
      </c>
      <c r="H299" s="11">
        <f>+SUMIFS('[1]TERMELŐ_11.30.'!$H:$H,'[1]TERMELŐ_11.30.'!$A:$A,[1]publikáció!$B299,'[1]TERMELŐ_11.30.'!$L:$L,[1]publikáció!H$4)</f>
        <v>0</v>
      </c>
      <c r="I299" s="11">
        <f>+SUMIFS('[1]TERMELŐ_11.30.'!$H:$H,'[1]TERMELŐ_11.30.'!$A:$A,[1]publikáció!$B299,'[1]TERMELŐ_11.30.'!$L:$L,[1]publikáció!I$4)</f>
        <v>0</v>
      </c>
      <c r="J299" s="11">
        <f>+SUMIFS('[1]TERMELŐ_11.30.'!$H:$H,'[1]TERMELŐ_11.30.'!$A:$A,[1]publikáció!$B299,'[1]TERMELŐ_11.30.'!$L:$L,[1]publikáció!J$4)</f>
        <v>0</v>
      </c>
      <c r="K299" s="11" t="str">
        <f>+IF(VLOOKUP(B299,'[1]TERMELŐ_11.30.'!A:U,21,FALSE)="igen","Technológia módosítás",IF(VLOOKUP(B299,'[1]TERMELŐ_11.30.'!A:U,20,FALSE)&lt;&gt;"nem","Ismétlő","Új igény"))</f>
        <v>Új igény</v>
      </c>
      <c r="L299" s="12">
        <f>+_xlfn.MAXIFS('[1]TERMELŐ_11.30.'!$P:$P,'[1]TERMELŐ_11.30.'!$A:$A,[1]publikáció!$B299)</f>
        <v>16</v>
      </c>
      <c r="M299" s="12">
        <f>+_xlfn.MAXIFS('[1]TERMELŐ_11.30.'!$Q:$Q,'[1]TERMELŐ_11.30.'!$A:$A,[1]publikáció!$B299)</f>
        <v>16</v>
      </c>
      <c r="N299" s="10" t="str">
        <f>+IF(VLOOKUP(B299,'[1]TERMELŐ_11.30.'!A:G,7,FALSE)="","",VLOOKUP(B299,'[1]TERMELŐ_11.30.'!A:G,7,FALSE))</f>
        <v>RAKH</v>
      </c>
      <c r="O299" s="10">
        <f>+VLOOKUP(B299,'[1]TERMELŐ_11.30.'!A:I,9,FALSE)</f>
        <v>22</v>
      </c>
      <c r="P299" s="10" t="str">
        <f>+IF(OR(VLOOKUP(B299,'[1]TERMELŐ_11.30.'!A:D,4,FALSE)="elutasított",(VLOOKUP(B299,'[1]TERMELŐ_11.30.'!A:D,4,FALSE)="kiesett")),"igen","nem")</f>
        <v>igen</v>
      </c>
      <c r="Q299" s="10" t="str">
        <f>+_xlfn.IFNA(VLOOKUP(IF(VLOOKUP(B299,'[1]TERMELŐ_11.30.'!A:BQ,69,FALSE)="","",VLOOKUP(B299,'[1]TERMELŐ_11.30.'!A:BQ,69,FALSE)),'[1]publikáció segéd tábla'!$D$1:$E$16,2,FALSE),"")</f>
        <v>54/2024 kormány rendelet</v>
      </c>
      <c r="R299" s="10" t="str">
        <f>IF(VLOOKUP(B299,'[1]TERMELŐ_11.30.'!A:AT,46,FALSE)="","",VLOOKUP(B299,'[1]TERMELŐ_11.30.'!A:AT,46,FALSE))</f>
        <v/>
      </c>
      <c r="S299" s="10"/>
      <c r="T299" s="13">
        <f>+VLOOKUP(B299,'[1]TERMELŐ_11.30.'!$A:$AR,37,FALSE)</f>
        <v>0</v>
      </c>
      <c r="U299" s="13">
        <f>+VLOOKUP(B299,'[1]TERMELŐ_11.30.'!$A:$AR,38,FALSE)+VLOOKUP(B299,'[1]TERMELŐ_11.30.'!$A:$AR,39,FALSE)+VLOOKUP(B299,'[1]TERMELŐ_11.30.'!$A:$AR,40,FALSE)+VLOOKUP(B299,'[1]TERMELŐ_11.30.'!$A:$AR,41,FALSE)+VLOOKUP(B299,'[1]TERMELŐ_11.30.'!$A:$AR,42,FALSE)+VLOOKUP(B299,'[1]TERMELŐ_11.30.'!$A:$AR,43,FALSE)+VLOOKUP(B299,'[1]TERMELŐ_11.30.'!$A:$AR,44,FALSE)</f>
        <v>0</v>
      </c>
      <c r="V299" s="14" t="str">
        <f>+IF(VLOOKUP(B299,'[1]TERMELŐ_11.30.'!A:AS,45,FALSE)="","",VLOOKUP(B299,'[1]TERMELŐ_11.30.'!A:AS,45,FALSE))</f>
        <v/>
      </c>
      <c r="W299" s="14" t="str">
        <f>IF(VLOOKUP(B299,'[1]TERMELŐ_11.30.'!A:AJ,36,FALSE)="","",VLOOKUP(B299,'[1]TERMELŐ_11.30.'!A:AJ,36,FALSE))</f>
        <v/>
      </c>
      <c r="X299" s="10"/>
      <c r="Y299" s="13">
        <f>+VLOOKUP(B299,'[1]TERMELŐ_11.30.'!$A:$BH,53,FALSE)</f>
        <v>0</v>
      </c>
      <c r="Z299" s="13">
        <f>+VLOOKUP(B299,'[1]TERMELŐ_11.30.'!$A:$BH,54,FALSE)+VLOOKUP(B299,'[1]TERMELŐ_11.30.'!$A:$BH,55,FALSE)+VLOOKUP(B299,'[1]TERMELŐ_11.30.'!$A:$BH,56,FALSE)+VLOOKUP(B299,'[1]TERMELŐ_11.30.'!$A:$BH,57,FALSE)+VLOOKUP(B299,'[1]TERMELŐ_11.30.'!$A:$BH,58,FALSE)+VLOOKUP(B299,'[1]TERMELŐ_11.30.'!$A:$BH,59,FALSE)+VLOOKUP(B299,'[1]TERMELŐ_11.30.'!$A:$BH,60,FALSE)</f>
        <v>0</v>
      </c>
      <c r="AA299" s="14" t="str">
        <f>IF(VLOOKUP(B299,'[1]TERMELŐ_11.30.'!A:AZ,51,FALSE)="","",VLOOKUP(B299,'[1]TERMELŐ_11.30.'!A:AZ,51,FALSE))</f>
        <v/>
      </c>
      <c r="AB299" s="14" t="str">
        <f>IF(VLOOKUP(B299,'[1]TERMELŐ_11.30.'!A:AZ,52,FALSE)="","",VLOOKUP(B299,'[1]TERMELŐ_11.30.'!A:AZ,52,FALSE))</f>
        <v/>
      </c>
    </row>
    <row r="300" spans="1:28" x14ac:dyDescent="0.3">
      <c r="A300" s="10" t="str">
        <f>VLOOKUP(VLOOKUP(B300,'[1]TERMELŐ_11.30.'!A:F,6,FALSE),'[1]publikáció segéd tábla'!$A$1:$B$7,2,FALSE)</f>
        <v>E.ON Észak-dunántúli Áramhálózati Zrt.</v>
      </c>
      <c r="B300" s="10" t="s">
        <v>266</v>
      </c>
      <c r="C300" s="11">
        <f>+SUMIFS('[1]TERMELŐ_11.30.'!$H:$H,'[1]TERMELŐ_11.30.'!$A:$A,[1]publikáció!$B300,'[1]TERMELŐ_11.30.'!$L:$L,[1]publikáció!C$4)</f>
        <v>0</v>
      </c>
      <c r="D300" s="11">
        <f>+SUMIFS('[1]TERMELŐ_11.30.'!$H:$H,'[1]TERMELŐ_11.30.'!$A:$A,[1]publikáció!$B300,'[1]TERMELŐ_11.30.'!$L:$L,[1]publikáció!D$4)</f>
        <v>0</v>
      </c>
      <c r="E300" s="11">
        <f>+SUMIFS('[1]TERMELŐ_11.30.'!$H:$H,'[1]TERMELŐ_11.30.'!$A:$A,[1]publikáció!$B300,'[1]TERMELŐ_11.30.'!$L:$L,[1]publikáció!E$4)</f>
        <v>0</v>
      </c>
      <c r="F300" s="11">
        <f>+SUMIFS('[1]TERMELŐ_11.30.'!$H:$H,'[1]TERMELŐ_11.30.'!$A:$A,[1]publikáció!$B300,'[1]TERMELŐ_11.30.'!$L:$L,[1]publikáció!F$4)</f>
        <v>0</v>
      </c>
      <c r="G300" s="11">
        <f>+SUMIFS('[1]TERMELŐ_11.30.'!$H:$H,'[1]TERMELŐ_11.30.'!$A:$A,[1]publikáció!$B300,'[1]TERMELŐ_11.30.'!$L:$L,[1]publikáció!G$4)</f>
        <v>1.79</v>
      </c>
      <c r="H300" s="11">
        <f>+SUMIFS('[1]TERMELŐ_11.30.'!$H:$H,'[1]TERMELŐ_11.30.'!$A:$A,[1]publikáció!$B300,'[1]TERMELŐ_11.30.'!$L:$L,[1]publikáció!H$4)</f>
        <v>0</v>
      </c>
      <c r="I300" s="11">
        <f>+SUMIFS('[1]TERMELŐ_11.30.'!$H:$H,'[1]TERMELŐ_11.30.'!$A:$A,[1]publikáció!$B300,'[1]TERMELŐ_11.30.'!$L:$L,[1]publikáció!I$4)</f>
        <v>0</v>
      </c>
      <c r="J300" s="11">
        <f>+SUMIFS('[1]TERMELŐ_11.30.'!$H:$H,'[1]TERMELŐ_11.30.'!$A:$A,[1]publikáció!$B300,'[1]TERMELŐ_11.30.'!$L:$L,[1]publikáció!J$4)</f>
        <v>0</v>
      </c>
      <c r="K300" s="11" t="str">
        <f>+IF(VLOOKUP(B300,'[1]TERMELŐ_11.30.'!A:U,21,FALSE)="igen","Technológia módosítás",IF(VLOOKUP(B300,'[1]TERMELŐ_11.30.'!A:U,20,FALSE)&lt;&gt;"nem","Ismétlő","Új igény"))</f>
        <v>Új igény</v>
      </c>
      <c r="L300" s="12">
        <f>+_xlfn.MAXIFS('[1]TERMELŐ_11.30.'!$P:$P,'[1]TERMELŐ_11.30.'!$A:$A,[1]publikáció!$B300)</f>
        <v>0.8</v>
      </c>
      <c r="M300" s="12">
        <f>+_xlfn.MAXIFS('[1]TERMELŐ_11.30.'!$Q:$Q,'[1]TERMELŐ_11.30.'!$A:$A,[1]publikáció!$B300)</f>
        <v>0.1</v>
      </c>
      <c r="N300" s="10" t="str">
        <f>+IF(VLOOKUP(B300,'[1]TERMELŐ_11.30.'!A:G,7,FALSE)="","",VLOOKUP(B300,'[1]TERMELŐ_11.30.'!A:G,7,FALSE))</f>
        <v>TET_</v>
      </c>
      <c r="O300" s="10">
        <f>+VLOOKUP(B300,'[1]TERMELŐ_11.30.'!A:I,9,FALSE)</f>
        <v>22</v>
      </c>
      <c r="P300" s="10" t="str">
        <f>+IF(OR(VLOOKUP(B300,'[1]TERMELŐ_11.30.'!A:D,4,FALSE)="elutasított",(VLOOKUP(B300,'[1]TERMELŐ_11.30.'!A:D,4,FALSE)="kiesett")),"igen","nem")</f>
        <v>igen</v>
      </c>
      <c r="Q300" s="10" t="str">
        <f>+_xlfn.IFNA(VLOOKUP(IF(VLOOKUP(B300,'[1]TERMELŐ_11.30.'!A:BQ,69,FALSE)="","",VLOOKUP(B300,'[1]TERMELŐ_11.30.'!A:BQ,69,FALSE)),'[1]publikáció segéd tábla'!$D$1:$E$16,2,FALSE),"")</f>
        <v>54/2024 kormány rendelet</v>
      </c>
      <c r="R300" s="10" t="str">
        <f>IF(VLOOKUP(B300,'[1]TERMELŐ_11.30.'!A:AT,46,FALSE)="","",VLOOKUP(B300,'[1]TERMELŐ_11.30.'!A:AT,46,FALSE))</f>
        <v/>
      </c>
      <c r="S300" s="10"/>
      <c r="T300" s="13">
        <f>+VLOOKUP(B300,'[1]TERMELŐ_11.30.'!$A:$AR,37,FALSE)</f>
        <v>0</v>
      </c>
      <c r="U300" s="13">
        <f>+VLOOKUP(B300,'[1]TERMELŐ_11.30.'!$A:$AR,38,FALSE)+VLOOKUP(B300,'[1]TERMELŐ_11.30.'!$A:$AR,39,FALSE)+VLOOKUP(B300,'[1]TERMELŐ_11.30.'!$A:$AR,40,FALSE)+VLOOKUP(B300,'[1]TERMELŐ_11.30.'!$A:$AR,41,FALSE)+VLOOKUP(B300,'[1]TERMELŐ_11.30.'!$A:$AR,42,FALSE)+VLOOKUP(B300,'[1]TERMELŐ_11.30.'!$A:$AR,43,FALSE)+VLOOKUP(B300,'[1]TERMELŐ_11.30.'!$A:$AR,44,FALSE)</f>
        <v>0</v>
      </c>
      <c r="V300" s="14" t="str">
        <f>+IF(VLOOKUP(B300,'[1]TERMELŐ_11.30.'!A:AS,45,FALSE)="","",VLOOKUP(B300,'[1]TERMELŐ_11.30.'!A:AS,45,FALSE))</f>
        <v/>
      </c>
      <c r="W300" s="14" t="str">
        <f>IF(VLOOKUP(B300,'[1]TERMELŐ_11.30.'!A:AJ,36,FALSE)="","",VLOOKUP(B300,'[1]TERMELŐ_11.30.'!A:AJ,36,FALSE))</f>
        <v/>
      </c>
      <c r="X300" s="10"/>
      <c r="Y300" s="13">
        <f>+VLOOKUP(B300,'[1]TERMELŐ_11.30.'!$A:$BH,53,FALSE)</f>
        <v>0</v>
      </c>
      <c r="Z300" s="13">
        <f>+VLOOKUP(B300,'[1]TERMELŐ_11.30.'!$A:$BH,54,FALSE)+VLOOKUP(B300,'[1]TERMELŐ_11.30.'!$A:$BH,55,FALSE)+VLOOKUP(B300,'[1]TERMELŐ_11.30.'!$A:$BH,56,FALSE)+VLOOKUP(B300,'[1]TERMELŐ_11.30.'!$A:$BH,57,FALSE)+VLOOKUP(B300,'[1]TERMELŐ_11.30.'!$A:$BH,58,FALSE)+VLOOKUP(B300,'[1]TERMELŐ_11.30.'!$A:$BH,59,FALSE)+VLOOKUP(B300,'[1]TERMELŐ_11.30.'!$A:$BH,60,FALSE)</f>
        <v>0</v>
      </c>
      <c r="AA300" s="14" t="str">
        <f>IF(VLOOKUP(B300,'[1]TERMELŐ_11.30.'!A:AZ,51,FALSE)="","",VLOOKUP(B300,'[1]TERMELŐ_11.30.'!A:AZ,51,FALSE))</f>
        <v/>
      </c>
      <c r="AB300" s="14" t="str">
        <f>IF(VLOOKUP(B300,'[1]TERMELŐ_11.30.'!A:AZ,52,FALSE)="","",VLOOKUP(B300,'[1]TERMELŐ_11.30.'!A:AZ,52,FALSE))</f>
        <v/>
      </c>
    </row>
    <row r="301" spans="1:28" x14ac:dyDescent="0.3">
      <c r="A301" s="10" t="str">
        <f>VLOOKUP(VLOOKUP(B301,'[1]TERMELŐ_11.30.'!A:F,6,FALSE),'[1]publikáció segéd tábla'!$A$1:$B$7,2,FALSE)</f>
        <v>E.ON Észak-dunántúli Áramhálózati Zrt.</v>
      </c>
      <c r="B301" s="10" t="s">
        <v>267</v>
      </c>
      <c r="C301" s="11">
        <f>+SUMIFS('[1]TERMELŐ_11.30.'!$H:$H,'[1]TERMELŐ_11.30.'!$A:$A,[1]publikáció!$B301,'[1]TERMELŐ_11.30.'!$L:$L,[1]publikáció!C$4)</f>
        <v>50</v>
      </c>
      <c r="D301" s="11">
        <f>+SUMIFS('[1]TERMELŐ_11.30.'!$H:$H,'[1]TERMELŐ_11.30.'!$A:$A,[1]publikáció!$B301,'[1]TERMELŐ_11.30.'!$L:$L,[1]publikáció!D$4)</f>
        <v>0</v>
      </c>
      <c r="E301" s="11">
        <f>+SUMIFS('[1]TERMELŐ_11.30.'!$H:$H,'[1]TERMELŐ_11.30.'!$A:$A,[1]publikáció!$B301,'[1]TERMELŐ_11.30.'!$L:$L,[1]publikáció!E$4)</f>
        <v>16</v>
      </c>
      <c r="F301" s="11">
        <f>+SUMIFS('[1]TERMELŐ_11.30.'!$H:$H,'[1]TERMELŐ_11.30.'!$A:$A,[1]publikáció!$B301,'[1]TERMELŐ_11.30.'!$L:$L,[1]publikáció!F$4)</f>
        <v>0</v>
      </c>
      <c r="G301" s="11">
        <f>+SUMIFS('[1]TERMELŐ_11.30.'!$H:$H,'[1]TERMELŐ_11.30.'!$A:$A,[1]publikáció!$B301,'[1]TERMELŐ_11.30.'!$L:$L,[1]publikáció!G$4)</f>
        <v>0</v>
      </c>
      <c r="H301" s="11">
        <f>+SUMIFS('[1]TERMELŐ_11.30.'!$H:$H,'[1]TERMELŐ_11.30.'!$A:$A,[1]publikáció!$B301,'[1]TERMELŐ_11.30.'!$L:$L,[1]publikáció!H$4)</f>
        <v>0</v>
      </c>
      <c r="I301" s="11">
        <f>+SUMIFS('[1]TERMELŐ_11.30.'!$H:$H,'[1]TERMELŐ_11.30.'!$A:$A,[1]publikáció!$B301,'[1]TERMELŐ_11.30.'!$L:$L,[1]publikáció!I$4)</f>
        <v>0</v>
      </c>
      <c r="J301" s="11">
        <f>+SUMIFS('[1]TERMELŐ_11.30.'!$H:$H,'[1]TERMELŐ_11.30.'!$A:$A,[1]publikáció!$B301,'[1]TERMELŐ_11.30.'!$L:$L,[1]publikáció!J$4)</f>
        <v>0</v>
      </c>
      <c r="K301" s="11" t="str">
        <f>+IF(VLOOKUP(B301,'[1]TERMELŐ_11.30.'!A:U,21,FALSE)="igen","Technológia módosítás",IF(VLOOKUP(B301,'[1]TERMELŐ_11.30.'!A:U,20,FALSE)&lt;&gt;"nem","Ismétlő","Új igény"))</f>
        <v>Új igény</v>
      </c>
      <c r="L301" s="12">
        <f>+_xlfn.MAXIFS('[1]TERMELŐ_11.30.'!$P:$P,'[1]TERMELŐ_11.30.'!$A:$A,[1]publikáció!$B301)</f>
        <v>50</v>
      </c>
      <c r="M301" s="12">
        <f>+_xlfn.MAXIFS('[1]TERMELŐ_11.30.'!$Q:$Q,'[1]TERMELŐ_11.30.'!$A:$A,[1]publikáció!$B301)</f>
        <v>16</v>
      </c>
      <c r="N301" s="10" t="str">
        <f>+IF(VLOOKUP(B301,'[1]TERMELŐ_11.30.'!A:G,7,FALSE)="","",VLOOKUP(B301,'[1]TERMELŐ_11.30.'!A:G,7,FALSE))</f>
        <v>Új_L</v>
      </c>
      <c r="O301" s="10">
        <f>+VLOOKUP(B301,'[1]TERMELŐ_11.30.'!A:I,9,FALSE)</f>
        <v>132</v>
      </c>
      <c r="P301" s="10" t="str">
        <f>+IF(OR(VLOOKUP(B301,'[1]TERMELŐ_11.30.'!A:D,4,FALSE)="elutasított",(VLOOKUP(B301,'[1]TERMELŐ_11.30.'!A:D,4,FALSE)="kiesett")),"igen","nem")</f>
        <v>igen</v>
      </c>
      <c r="Q301" s="10" t="str">
        <f>+_xlfn.IFNA(VLOOKUP(IF(VLOOKUP(B301,'[1]TERMELŐ_11.30.'!A:BQ,69,FALSE)="","",VLOOKUP(B301,'[1]TERMELŐ_11.30.'!A:BQ,69,FALSE)),'[1]publikáció segéd tábla'!$D$1:$E$16,2,FALSE),"")</f>
        <v>54/2024 kormány rendelet</v>
      </c>
      <c r="R301" s="10" t="str">
        <f>IF(VLOOKUP(B301,'[1]TERMELŐ_11.30.'!A:AT,46,FALSE)="","",VLOOKUP(B301,'[1]TERMELŐ_11.30.'!A:AT,46,FALSE))</f>
        <v/>
      </c>
      <c r="S301" s="10"/>
      <c r="T301" s="13">
        <f>+VLOOKUP(B301,'[1]TERMELŐ_11.30.'!$A:$AR,37,FALSE)</f>
        <v>0</v>
      </c>
      <c r="U301" s="13">
        <f>+VLOOKUP(B301,'[1]TERMELŐ_11.30.'!$A:$AR,38,FALSE)+VLOOKUP(B301,'[1]TERMELŐ_11.30.'!$A:$AR,39,FALSE)+VLOOKUP(B301,'[1]TERMELŐ_11.30.'!$A:$AR,40,FALSE)+VLOOKUP(B301,'[1]TERMELŐ_11.30.'!$A:$AR,41,FALSE)+VLOOKUP(B301,'[1]TERMELŐ_11.30.'!$A:$AR,42,FALSE)+VLOOKUP(B301,'[1]TERMELŐ_11.30.'!$A:$AR,43,FALSE)+VLOOKUP(B301,'[1]TERMELŐ_11.30.'!$A:$AR,44,FALSE)</f>
        <v>0</v>
      </c>
      <c r="V301" s="14" t="str">
        <f>+IF(VLOOKUP(B301,'[1]TERMELŐ_11.30.'!A:AS,45,FALSE)="","",VLOOKUP(B301,'[1]TERMELŐ_11.30.'!A:AS,45,FALSE))</f>
        <v/>
      </c>
      <c r="W301" s="14" t="str">
        <f>IF(VLOOKUP(B301,'[1]TERMELŐ_11.30.'!A:AJ,36,FALSE)="","",VLOOKUP(B301,'[1]TERMELŐ_11.30.'!A:AJ,36,FALSE))</f>
        <v/>
      </c>
      <c r="X301" s="10"/>
      <c r="Y301" s="13">
        <f>+VLOOKUP(B301,'[1]TERMELŐ_11.30.'!$A:$BH,53,FALSE)</f>
        <v>0</v>
      </c>
      <c r="Z301" s="13">
        <f>+VLOOKUP(B301,'[1]TERMELŐ_11.30.'!$A:$BH,54,FALSE)+VLOOKUP(B301,'[1]TERMELŐ_11.30.'!$A:$BH,55,FALSE)+VLOOKUP(B301,'[1]TERMELŐ_11.30.'!$A:$BH,56,FALSE)+VLOOKUP(B301,'[1]TERMELŐ_11.30.'!$A:$BH,57,FALSE)+VLOOKUP(B301,'[1]TERMELŐ_11.30.'!$A:$BH,58,FALSE)+VLOOKUP(B301,'[1]TERMELŐ_11.30.'!$A:$BH,59,FALSE)+VLOOKUP(B301,'[1]TERMELŐ_11.30.'!$A:$BH,60,FALSE)</f>
        <v>0</v>
      </c>
      <c r="AA301" s="14" t="str">
        <f>IF(VLOOKUP(B301,'[1]TERMELŐ_11.30.'!A:AZ,51,FALSE)="","",VLOOKUP(B301,'[1]TERMELŐ_11.30.'!A:AZ,51,FALSE))</f>
        <v/>
      </c>
      <c r="AB301" s="14" t="str">
        <f>IF(VLOOKUP(B301,'[1]TERMELŐ_11.30.'!A:AZ,52,FALSE)="","",VLOOKUP(B301,'[1]TERMELŐ_11.30.'!A:AZ,52,FALSE))</f>
        <v/>
      </c>
    </row>
    <row r="302" spans="1:28" x14ac:dyDescent="0.3">
      <c r="A302" s="10" t="str">
        <f>VLOOKUP(VLOOKUP(B302,'[1]TERMELŐ_11.30.'!A:F,6,FALSE),'[1]publikáció segéd tábla'!$A$1:$B$7,2,FALSE)</f>
        <v>E.ON Észak-dunántúli Áramhálózati Zrt.</v>
      </c>
      <c r="B302" s="10" t="s">
        <v>268</v>
      </c>
      <c r="C302" s="11">
        <f>+SUMIFS('[1]TERMELŐ_11.30.'!$H:$H,'[1]TERMELŐ_11.30.'!$A:$A,[1]publikáció!$B302,'[1]TERMELŐ_11.30.'!$L:$L,[1]publikáció!C$4)</f>
        <v>0</v>
      </c>
      <c r="D302" s="11">
        <f>+SUMIFS('[1]TERMELŐ_11.30.'!$H:$H,'[1]TERMELŐ_11.30.'!$A:$A,[1]publikáció!$B302,'[1]TERMELŐ_11.30.'!$L:$L,[1]publikáció!D$4)</f>
        <v>0</v>
      </c>
      <c r="E302" s="11">
        <f>+SUMIFS('[1]TERMELŐ_11.30.'!$H:$H,'[1]TERMELŐ_11.30.'!$A:$A,[1]publikáció!$B302,'[1]TERMELŐ_11.30.'!$L:$L,[1]publikáció!E$4)</f>
        <v>0</v>
      </c>
      <c r="F302" s="11">
        <f>+SUMIFS('[1]TERMELŐ_11.30.'!$H:$H,'[1]TERMELŐ_11.30.'!$A:$A,[1]publikáció!$B302,'[1]TERMELŐ_11.30.'!$L:$L,[1]publikáció!F$4)</f>
        <v>0</v>
      </c>
      <c r="G302" s="11">
        <f>+SUMIFS('[1]TERMELŐ_11.30.'!$H:$H,'[1]TERMELŐ_11.30.'!$A:$A,[1]publikáció!$B302,'[1]TERMELŐ_11.30.'!$L:$L,[1]publikáció!G$4)</f>
        <v>0.498</v>
      </c>
      <c r="H302" s="11">
        <f>+SUMIFS('[1]TERMELŐ_11.30.'!$H:$H,'[1]TERMELŐ_11.30.'!$A:$A,[1]publikáció!$B302,'[1]TERMELŐ_11.30.'!$L:$L,[1]publikáció!H$4)</f>
        <v>0</v>
      </c>
      <c r="I302" s="11">
        <f>+SUMIFS('[1]TERMELŐ_11.30.'!$H:$H,'[1]TERMELŐ_11.30.'!$A:$A,[1]publikáció!$B302,'[1]TERMELŐ_11.30.'!$L:$L,[1]publikáció!I$4)</f>
        <v>0</v>
      </c>
      <c r="J302" s="11">
        <f>+SUMIFS('[1]TERMELŐ_11.30.'!$H:$H,'[1]TERMELŐ_11.30.'!$A:$A,[1]publikáció!$B302,'[1]TERMELŐ_11.30.'!$L:$L,[1]publikáció!J$4)</f>
        <v>0</v>
      </c>
      <c r="K302" s="11" t="str">
        <f>+IF(VLOOKUP(B302,'[1]TERMELŐ_11.30.'!A:U,21,FALSE)="igen","Technológia módosítás",IF(VLOOKUP(B302,'[1]TERMELŐ_11.30.'!A:U,20,FALSE)&lt;&gt;"nem","Ismétlő","Új igény"))</f>
        <v>Új igény</v>
      </c>
      <c r="L302" s="12">
        <f>+_xlfn.MAXIFS('[1]TERMELŐ_11.30.'!$P:$P,'[1]TERMELŐ_11.30.'!$A:$A,[1]publikáció!$B302)</f>
        <v>0.498</v>
      </c>
      <c r="M302" s="12">
        <f>+_xlfn.MAXIFS('[1]TERMELŐ_11.30.'!$Q:$Q,'[1]TERMELŐ_11.30.'!$A:$A,[1]publikáció!$B302)</f>
        <v>3.5000000000000003E-2</v>
      </c>
      <c r="N302" s="10" t="str">
        <f>+IF(VLOOKUP(B302,'[1]TERMELŐ_11.30.'!A:G,7,FALSE)="","",VLOOKUP(B302,'[1]TERMELŐ_11.30.'!A:G,7,FALSE))</f>
        <v>GYRD</v>
      </c>
      <c r="O302" s="10">
        <f>+VLOOKUP(B302,'[1]TERMELŐ_11.30.'!A:I,9,FALSE)</f>
        <v>22</v>
      </c>
      <c r="P302" s="10" t="str">
        <f>+IF(OR(VLOOKUP(B302,'[1]TERMELŐ_11.30.'!A:D,4,FALSE)="elutasított",(VLOOKUP(B302,'[1]TERMELŐ_11.30.'!A:D,4,FALSE)="kiesett")),"igen","nem")</f>
        <v>igen</v>
      </c>
      <c r="Q302" s="10" t="str">
        <f>+_xlfn.IFNA(VLOOKUP(IF(VLOOKUP(B302,'[1]TERMELŐ_11.30.'!A:BQ,69,FALSE)="","",VLOOKUP(B302,'[1]TERMELŐ_11.30.'!A:BQ,69,FALSE)),'[1]publikáció segéd tábla'!$D$1:$E$16,2,FALSE),"")</f>
        <v>54/2024 kormány rendelet</v>
      </c>
      <c r="R302" s="10" t="str">
        <f>IF(VLOOKUP(B302,'[1]TERMELŐ_11.30.'!A:AT,46,FALSE)="","",VLOOKUP(B302,'[1]TERMELŐ_11.30.'!A:AT,46,FALSE))</f>
        <v/>
      </c>
      <c r="S302" s="10"/>
      <c r="T302" s="13">
        <f>+VLOOKUP(B302,'[1]TERMELŐ_11.30.'!$A:$AR,37,FALSE)</f>
        <v>0</v>
      </c>
      <c r="U302" s="13">
        <f>+VLOOKUP(B302,'[1]TERMELŐ_11.30.'!$A:$AR,38,FALSE)+VLOOKUP(B302,'[1]TERMELŐ_11.30.'!$A:$AR,39,FALSE)+VLOOKUP(B302,'[1]TERMELŐ_11.30.'!$A:$AR,40,FALSE)+VLOOKUP(B302,'[1]TERMELŐ_11.30.'!$A:$AR,41,FALSE)+VLOOKUP(B302,'[1]TERMELŐ_11.30.'!$A:$AR,42,FALSE)+VLOOKUP(B302,'[1]TERMELŐ_11.30.'!$A:$AR,43,FALSE)+VLOOKUP(B302,'[1]TERMELŐ_11.30.'!$A:$AR,44,FALSE)</f>
        <v>0</v>
      </c>
      <c r="V302" s="14" t="str">
        <f>+IF(VLOOKUP(B302,'[1]TERMELŐ_11.30.'!A:AS,45,FALSE)="","",VLOOKUP(B302,'[1]TERMELŐ_11.30.'!A:AS,45,FALSE))</f>
        <v/>
      </c>
      <c r="W302" s="14" t="str">
        <f>IF(VLOOKUP(B302,'[1]TERMELŐ_11.30.'!A:AJ,36,FALSE)="","",VLOOKUP(B302,'[1]TERMELŐ_11.30.'!A:AJ,36,FALSE))</f>
        <v/>
      </c>
      <c r="X302" s="10"/>
      <c r="Y302" s="13">
        <f>+VLOOKUP(B302,'[1]TERMELŐ_11.30.'!$A:$BH,53,FALSE)</f>
        <v>0</v>
      </c>
      <c r="Z302" s="13">
        <f>+VLOOKUP(B302,'[1]TERMELŐ_11.30.'!$A:$BH,54,FALSE)+VLOOKUP(B302,'[1]TERMELŐ_11.30.'!$A:$BH,55,FALSE)+VLOOKUP(B302,'[1]TERMELŐ_11.30.'!$A:$BH,56,FALSE)+VLOOKUP(B302,'[1]TERMELŐ_11.30.'!$A:$BH,57,FALSE)+VLOOKUP(B302,'[1]TERMELŐ_11.30.'!$A:$BH,58,FALSE)+VLOOKUP(B302,'[1]TERMELŐ_11.30.'!$A:$BH,59,FALSE)+VLOOKUP(B302,'[1]TERMELŐ_11.30.'!$A:$BH,60,FALSE)</f>
        <v>0</v>
      </c>
      <c r="AA302" s="14" t="str">
        <f>IF(VLOOKUP(B302,'[1]TERMELŐ_11.30.'!A:AZ,51,FALSE)="","",VLOOKUP(B302,'[1]TERMELŐ_11.30.'!A:AZ,51,FALSE))</f>
        <v/>
      </c>
      <c r="AB302" s="14" t="str">
        <f>IF(VLOOKUP(B302,'[1]TERMELŐ_11.30.'!A:AZ,52,FALSE)="","",VLOOKUP(B302,'[1]TERMELŐ_11.30.'!A:AZ,52,FALSE))</f>
        <v/>
      </c>
    </row>
    <row r="303" spans="1:28" x14ac:dyDescent="0.3">
      <c r="A303" s="10" t="str">
        <f>VLOOKUP(VLOOKUP(B303,'[1]TERMELŐ_11.30.'!A:F,6,FALSE),'[1]publikáció segéd tábla'!$A$1:$B$7,2,FALSE)</f>
        <v>E.ON Észak-dunántúli Áramhálózati Zrt.</v>
      </c>
      <c r="B303" s="10" t="s">
        <v>269</v>
      </c>
      <c r="C303" s="11">
        <f>+SUMIFS('[1]TERMELŐ_11.30.'!$H:$H,'[1]TERMELŐ_11.30.'!$A:$A,[1]publikáció!$B303,'[1]TERMELŐ_11.30.'!$L:$L,[1]publikáció!C$4)</f>
        <v>19.989999999999998</v>
      </c>
      <c r="D303" s="11">
        <f>+SUMIFS('[1]TERMELŐ_11.30.'!$H:$H,'[1]TERMELŐ_11.30.'!$A:$A,[1]publikáció!$B303,'[1]TERMELŐ_11.30.'!$L:$L,[1]publikáció!D$4)</f>
        <v>0</v>
      </c>
      <c r="E303" s="11">
        <f>+SUMIFS('[1]TERMELŐ_11.30.'!$H:$H,'[1]TERMELŐ_11.30.'!$A:$A,[1]publikáció!$B303,'[1]TERMELŐ_11.30.'!$L:$L,[1]publikáció!E$4)</f>
        <v>20</v>
      </c>
      <c r="F303" s="11">
        <f>+SUMIFS('[1]TERMELŐ_11.30.'!$H:$H,'[1]TERMELŐ_11.30.'!$A:$A,[1]publikáció!$B303,'[1]TERMELŐ_11.30.'!$L:$L,[1]publikáció!F$4)</f>
        <v>0</v>
      </c>
      <c r="G303" s="11">
        <f>+SUMIFS('[1]TERMELŐ_11.30.'!$H:$H,'[1]TERMELŐ_11.30.'!$A:$A,[1]publikáció!$B303,'[1]TERMELŐ_11.30.'!$L:$L,[1]publikáció!G$4)</f>
        <v>0</v>
      </c>
      <c r="H303" s="11">
        <f>+SUMIFS('[1]TERMELŐ_11.30.'!$H:$H,'[1]TERMELŐ_11.30.'!$A:$A,[1]publikáció!$B303,'[1]TERMELŐ_11.30.'!$L:$L,[1]publikáció!H$4)</f>
        <v>0</v>
      </c>
      <c r="I303" s="11">
        <f>+SUMIFS('[1]TERMELŐ_11.30.'!$H:$H,'[1]TERMELŐ_11.30.'!$A:$A,[1]publikáció!$B303,'[1]TERMELŐ_11.30.'!$L:$L,[1]publikáció!I$4)</f>
        <v>0</v>
      </c>
      <c r="J303" s="11">
        <f>+SUMIFS('[1]TERMELŐ_11.30.'!$H:$H,'[1]TERMELŐ_11.30.'!$A:$A,[1]publikáció!$B303,'[1]TERMELŐ_11.30.'!$L:$L,[1]publikáció!J$4)</f>
        <v>0</v>
      </c>
      <c r="K303" s="11" t="str">
        <f>+IF(VLOOKUP(B303,'[1]TERMELŐ_11.30.'!A:U,21,FALSE)="igen","Technológia módosítás",IF(VLOOKUP(B303,'[1]TERMELŐ_11.30.'!A:U,20,FALSE)&lt;&gt;"nem","Ismétlő","Új igény"))</f>
        <v>Új igény</v>
      </c>
      <c r="L303" s="12">
        <f>+_xlfn.MAXIFS('[1]TERMELŐ_11.30.'!$P:$P,'[1]TERMELŐ_11.30.'!$A:$A,[1]publikáció!$B303)</f>
        <v>19.989999999999998</v>
      </c>
      <c r="M303" s="12">
        <f>+_xlfn.MAXIFS('[1]TERMELŐ_11.30.'!$Q:$Q,'[1]TERMELŐ_11.30.'!$A:$A,[1]publikáció!$B303)</f>
        <v>19.989999999999998</v>
      </c>
      <c r="N303" s="10" t="str">
        <f>+IF(VLOOKUP(B303,'[1]TERMELŐ_11.30.'!A:G,7,FALSE)="","",VLOOKUP(B303,'[1]TERMELŐ_11.30.'!A:G,7,FALSE))</f>
        <v>Új_B</v>
      </c>
      <c r="O303" s="10">
        <f>+VLOOKUP(B303,'[1]TERMELŐ_11.30.'!A:I,9,FALSE)</f>
        <v>132</v>
      </c>
      <c r="P303" s="10" t="str">
        <f>+IF(OR(VLOOKUP(B303,'[1]TERMELŐ_11.30.'!A:D,4,FALSE)="elutasított",(VLOOKUP(B303,'[1]TERMELŐ_11.30.'!A:D,4,FALSE)="kiesett")),"igen","nem")</f>
        <v>igen</v>
      </c>
      <c r="Q303" s="10" t="str">
        <f>+_xlfn.IFNA(VLOOKUP(IF(VLOOKUP(B303,'[1]TERMELŐ_11.30.'!A:BQ,69,FALSE)="","",VLOOKUP(B303,'[1]TERMELŐ_11.30.'!A:BQ,69,FALSE)),'[1]publikáció segéd tábla'!$D$1:$E$16,2,FALSE),"")</f>
        <v>54/2024 kormány rendelet</v>
      </c>
      <c r="R303" s="10" t="str">
        <f>IF(VLOOKUP(B303,'[1]TERMELŐ_11.30.'!A:AT,46,FALSE)="","",VLOOKUP(B303,'[1]TERMELŐ_11.30.'!A:AT,46,FALSE))</f>
        <v/>
      </c>
      <c r="S303" s="10"/>
      <c r="T303" s="13">
        <f>+VLOOKUP(B303,'[1]TERMELŐ_11.30.'!$A:$AR,37,FALSE)</f>
        <v>0</v>
      </c>
      <c r="U303" s="13">
        <f>+VLOOKUP(B303,'[1]TERMELŐ_11.30.'!$A:$AR,38,FALSE)+VLOOKUP(B303,'[1]TERMELŐ_11.30.'!$A:$AR,39,FALSE)+VLOOKUP(B303,'[1]TERMELŐ_11.30.'!$A:$AR,40,FALSE)+VLOOKUP(B303,'[1]TERMELŐ_11.30.'!$A:$AR,41,FALSE)+VLOOKUP(B303,'[1]TERMELŐ_11.30.'!$A:$AR,42,FALSE)+VLOOKUP(B303,'[1]TERMELŐ_11.30.'!$A:$AR,43,FALSE)+VLOOKUP(B303,'[1]TERMELŐ_11.30.'!$A:$AR,44,FALSE)</f>
        <v>0</v>
      </c>
      <c r="V303" s="14" t="str">
        <f>+IF(VLOOKUP(B303,'[1]TERMELŐ_11.30.'!A:AS,45,FALSE)="","",VLOOKUP(B303,'[1]TERMELŐ_11.30.'!A:AS,45,FALSE))</f>
        <v/>
      </c>
      <c r="W303" s="14" t="str">
        <f>IF(VLOOKUP(B303,'[1]TERMELŐ_11.30.'!A:AJ,36,FALSE)="","",VLOOKUP(B303,'[1]TERMELŐ_11.30.'!A:AJ,36,FALSE))</f>
        <v/>
      </c>
      <c r="X303" s="10"/>
      <c r="Y303" s="13">
        <f>+VLOOKUP(B303,'[1]TERMELŐ_11.30.'!$A:$BH,53,FALSE)</f>
        <v>0</v>
      </c>
      <c r="Z303" s="13">
        <f>+VLOOKUP(B303,'[1]TERMELŐ_11.30.'!$A:$BH,54,FALSE)+VLOOKUP(B303,'[1]TERMELŐ_11.30.'!$A:$BH,55,FALSE)+VLOOKUP(B303,'[1]TERMELŐ_11.30.'!$A:$BH,56,FALSE)+VLOOKUP(B303,'[1]TERMELŐ_11.30.'!$A:$BH,57,FALSE)+VLOOKUP(B303,'[1]TERMELŐ_11.30.'!$A:$BH,58,FALSE)+VLOOKUP(B303,'[1]TERMELŐ_11.30.'!$A:$BH,59,FALSE)+VLOOKUP(B303,'[1]TERMELŐ_11.30.'!$A:$BH,60,FALSE)</f>
        <v>0</v>
      </c>
      <c r="AA303" s="14" t="str">
        <f>IF(VLOOKUP(B303,'[1]TERMELŐ_11.30.'!A:AZ,51,FALSE)="","",VLOOKUP(B303,'[1]TERMELŐ_11.30.'!A:AZ,51,FALSE))</f>
        <v/>
      </c>
      <c r="AB303" s="14" t="str">
        <f>IF(VLOOKUP(B303,'[1]TERMELŐ_11.30.'!A:AZ,52,FALSE)="","",VLOOKUP(B303,'[1]TERMELŐ_11.30.'!A:AZ,52,FALSE))</f>
        <v/>
      </c>
    </row>
    <row r="304" spans="1:28" x14ac:dyDescent="0.3">
      <c r="A304" s="10" t="str">
        <f>VLOOKUP(VLOOKUP(B304,'[1]TERMELŐ_11.30.'!A:F,6,FALSE),'[1]publikáció segéd tábla'!$A$1:$B$7,2,FALSE)</f>
        <v>E.ON Észak-dunántúli Áramhálózati Zrt.</v>
      </c>
      <c r="B304" s="10" t="s">
        <v>270</v>
      </c>
      <c r="C304" s="11">
        <f>+SUMIFS('[1]TERMELŐ_11.30.'!$H:$H,'[1]TERMELŐ_11.30.'!$A:$A,[1]publikáció!$B304,'[1]TERMELŐ_11.30.'!$L:$L,[1]publikáció!C$4)</f>
        <v>8</v>
      </c>
      <c r="D304" s="11">
        <f>+SUMIFS('[1]TERMELŐ_11.30.'!$H:$H,'[1]TERMELŐ_11.30.'!$A:$A,[1]publikáció!$B304,'[1]TERMELŐ_11.30.'!$L:$L,[1]publikáció!D$4)</f>
        <v>0</v>
      </c>
      <c r="E304" s="11">
        <f>+SUMIFS('[1]TERMELŐ_11.30.'!$H:$H,'[1]TERMELŐ_11.30.'!$A:$A,[1]publikáció!$B304,'[1]TERMELŐ_11.30.'!$L:$L,[1]publikáció!E$4)</f>
        <v>3</v>
      </c>
      <c r="F304" s="11">
        <f>+SUMIFS('[1]TERMELŐ_11.30.'!$H:$H,'[1]TERMELŐ_11.30.'!$A:$A,[1]publikáció!$B304,'[1]TERMELŐ_11.30.'!$L:$L,[1]publikáció!F$4)</f>
        <v>0</v>
      </c>
      <c r="G304" s="11">
        <f>+SUMIFS('[1]TERMELŐ_11.30.'!$H:$H,'[1]TERMELŐ_11.30.'!$A:$A,[1]publikáció!$B304,'[1]TERMELŐ_11.30.'!$L:$L,[1]publikáció!G$4)</f>
        <v>0</v>
      </c>
      <c r="H304" s="11">
        <f>+SUMIFS('[1]TERMELŐ_11.30.'!$H:$H,'[1]TERMELŐ_11.30.'!$A:$A,[1]publikáció!$B304,'[1]TERMELŐ_11.30.'!$L:$L,[1]publikáció!H$4)</f>
        <v>0</v>
      </c>
      <c r="I304" s="11">
        <f>+SUMIFS('[1]TERMELŐ_11.30.'!$H:$H,'[1]TERMELŐ_11.30.'!$A:$A,[1]publikáció!$B304,'[1]TERMELŐ_11.30.'!$L:$L,[1]publikáció!I$4)</f>
        <v>0</v>
      </c>
      <c r="J304" s="11">
        <f>+SUMIFS('[1]TERMELŐ_11.30.'!$H:$H,'[1]TERMELŐ_11.30.'!$A:$A,[1]publikáció!$B304,'[1]TERMELŐ_11.30.'!$L:$L,[1]publikáció!J$4)</f>
        <v>0</v>
      </c>
      <c r="K304" s="11" t="str">
        <f>+IF(VLOOKUP(B304,'[1]TERMELŐ_11.30.'!A:U,21,FALSE)="igen","Technológia módosítás",IF(VLOOKUP(B304,'[1]TERMELŐ_11.30.'!A:U,20,FALSE)&lt;&gt;"nem","Ismétlő","Új igény"))</f>
        <v>Új igény</v>
      </c>
      <c r="L304" s="12">
        <f>+_xlfn.MAXIFS('[1]TERMELŐ_11.30.'!$P:$P,'[1]TERMELŐ_11.30.'!$A:$A,[1]publikáció!$B304)</f>
        <v>8</v>
      </c>
      <c r="M304" s="12">
        <f>+_xlfn.MAXIFS('[1]TERMELŐ_11.30.'!$Q:$Q,'[1]TERMELŐ_11.30.'!$A:$A,[1]publikáció!$B304)</f>
        <v>3</v>
      </c>
      <c r="N304" s="10" t="str">
        <f>+IF(VLOOKUP(B304,'[1]TERMELŐ_11.30.'!A:G,7,FALSE)="","",VLOOKUP(B304,'[1]TERMELŐ_11.30.'!A:G,7,FALSE))</f>
        <v>Új_L</v>
      </c>
      <c r="O304" s="10">
        <f>+VLOOKUP(B304,'[1]TERMELŐ_11.30.'!A:I,9,FALSE)</f>
        <v>22</v>
      </c>
      <c r="P304" s="10" t="str">
        <f>+IF(OR(VLOOKUP(B304,'[1]TERMELŐ_11.30.'!A:D,4,FALSE)="elutasított",(VLOOKUP(B304,'[1]TERMELŐ_11.30.'!A:D,4,FALSE)="kiesett")),"igen","nem")</f>
        <v>igen</v>
      </c>
      <c r="Q304" s="10" t="str">
        <f>+_xlfn.IFNA(VLOOKUP(IF(VLOOKUP(B304,'[1]TERMELŐ_11.30.'!A:BQ,69,FALSE)="","",VLOOKUP(B304,'[1]TERMELŐ_11.30.'!A:BQ,69,FALSE)),'[1]publikáció segéd tábla'!$D$1:$E$16,2,FALSE),"")</f>
        <v>54/2024 kormány rendelet</v>
      </c>
      <c r="R304" s="10" t="str">
        <f>IF(VLOOKUP(B304,'[1]TERMELŐ_11.30.'!A:AT,46,FALSE)="","",VLOOKUP(B304,'[1]TERMELŐ_11.30.'!A:AT,46,FALSE))</f>
        <v/>
      </c>
      <c r="S304" s="10"/>
      <c r="T304" s="13">
        <f>+VLOOKUP(B304,'[1]TERMELŐ_11.30.'!$A:$AR,37,FALSE)</f>
        <v>0</v>
      </c>
      <c r="U304" s="13">
        <f>+VLOOKUP(B304,'[1]TERMELŐ_11.30.'!$A:$AR,38,FALSE)+VLOOKUP(B304,'[1]TERMELŐ_11.30.'!$A:$AR,39,FALSE)+VLOOKUP(B304,'[1]TERMELŐ_11.30.'!$A:$AR,40,FALSE)+VLOOKUP(B304,'[1]TERMELŐ_11.30.'!$A:$AR,41,FALSE)+VLOOKUP(B304,'[1]TERMELŐ_11.30.'!$A:$AR,42,FALSE)+VLOOKUP(B304,'[1]TERMELŐ_11.30.'!$A:$AR,43,FALSE)+VLOOKUP(B304,'[1]TERMELŐ_11.30.'!$A:$AR,44,FALSE)</f>
        <v>0</v>
      </c>
      <c r="V304" s="14" t="str">
        <f>+IF(VLOOKUP(B304,'[1]TERMELŐ_11.30.'!A:AS,45,FALSE)="","",VLOOKUP(B304,'[1]TERMELŐ_11.30.'!A:AS,45,FALSE))</f>
        <v/>
      </c>
      <c r="W304" s="14" t="str">
        <f>IF(VLOOKUP(B304,'[1]TERMELŐ_11.30.'!A:AJ,36,FALSE)="","",VLOOKUP(B304,'[1]TERMELŐ_11.30.'!A:AJ,36,FALSE))</f>
        <v/>
      </c>
      <c r="X304" s="10"/>
      <c r="Y304" s="13">
        <f>+VLOOKUP(B304,'[1]TERMELŐ_11.30.'!$A:$BH,53,FALSE)</f>
        <v>0</v>
      </c>
      <c r="Z304" s="13">
        <f>+VLOOKUP(B304,'[1]TERMELŐ_11.30.'!$A:$BH,54,FALSE)+VLOOKUP(B304,'[1]TERMELŐ_11.30.'!$A:$BH,55,FALSE)+VLOOKUP(B304,'[1]TERMELŐ_11.30.'!$A:$BH,56,FALSE)+VLOOKUP(B304,'[1]TERMELŐ_11.30.'!$A:$BH,57,FALSE)+VLOOKUP(B304,'[1]TERMELŐ_11.30.'!$A:$BH,58,FALSE)+VLOOKUP(B304,'[1]TERMELŐ_11.30.'!$A:$BH,59,FALSE)+VLOOKUP(B304,'[1]TERMELŐ_11.30.'!$A:$BH,60,FALSE)</f>
        <v>0</v>
      </c>
      <c r="AA304" s="14" t="str">
        <f>IF(VLOOKUP(B304,'[1]TERMELŐ_11.30.'!A:AZ,51,FALSE)="","",VLOOKUP(B304,'[1]TERMELŐ_11.30.'!A:AZ,51,FALSE))</f>
        <v/>
      </c>
      <c r="AB304" s="14" t="str">
        <f>IF(VLOOKUP(B304,'[1]TERMELŐ_11.30.'!A:AZ,52,FALSE)="","",VLOOKUP(B304,'[1]TERMELŐ_11.30.'!A:AZ,52,FALSE))</f>
        <v/>
      </c>
    </row>
    <row r="305" spans="1:28" x14ac:dyDescent="0.3">
      <c r="A305" s="10" t="str">
        <f>VLOOKUP(VLOOKUP(B305,'[1]TERMELŐ_11.30.'!A:F,6,FALSE),'[1]publikáció segéd tábla'!$A$1:$B$7,2,FALSE)</f>
        <v>E.ON Észak-dunántúli Áramhálózati Zrt.</v>
      </c>
      <c r="B305" s="10" t="s">
        <v>271</v>
      </c>
      <c r="C305" s="11">
        <f>+SUMIFS('[1]TERMELŐ_11.30.'!$H:$H,'[1]TERMELŐ_11.30.'!$A:$A,[1]publikáció!$B305,'[1]TERMELŐ_11.30.'!$L:$L,[1]publikáció!C$4)</f>
        <v>2.1880000000000002</v>
      </c>
      <c r="D305" s="11">
        <f>+SUMIFS('[1]TERMELŐ_11.30.'!$H:$H,'[1]TERMELŐ_11.30.'!$A:$A,[1]publikáció!$B305,'[1]TERMELŐ_11.30.'!$L:$L,[1]publikáció!D$4)</f>
        <v>0</v>
      </c>
      <c r="E305" s="11">
        <f>+SUMIFS('[1]TERMELŐ_11.30.'!$H:$H,'[1]TERMELŐ_11.30.'!$A:$A,[1]publikáció!$B305,'[1]TERMELŐ_11.30.'!$L:$L,[1]publikáció!E$4)</f>
        <v>0.65700000000000003</v>
      </c>
      <c r="F305" s="11">
        <f>+SUMIFS('[1]TERMELŐ_11.30.'!$H:$H,'[1]TERMELŐ_11.30.'!$A:$A,[1]publikáció!$B305,'[1]TERMELŐ_11.30.'!$L:$L,[1]publikáció!F$4)</f>
        <v>0</v>
      </c>
      <c r="G305" s="11">
        <f>+SUMIFS('[1]TERMELŐ_11.30.'!$H:$H,'[1]TERMELŐ_11.30.'!$A:$A,[1]publikáció!$B305,'[1]TERMELŐ_11.30.'!$L:$L,[1]publikáció!G$4)</f>
        <v>0</v>
      </c>
      <c r="H305" s="11">
        <f>+SUMIFS('[1]TERMELŐ_11.30.'!$H:$H,'[1]TERMELŐ_11.30.'!$A:$A,[1]publikáció!$B305,'[1]TERMELŐ_11.30.'!$L:$L,[1]publikáció!H$4)</f>
        <v>0</v>
      </c>
      <c r="I305" s="11">
        <f>+SUMIFS('[1]TERMELŐ_11.30.'!$H:$H,'[1]TERMELŐ_11.30.'!$A:$A,[1]publikáció!$B305,'[1]TERMELŐ_11.30.'!$L:$L,[1]publikáció!I$4)</f>
        <v>0</v>
      </c>
      <c r="J305" s="11">
        <f>+SUMIFS('[1]TERMELŐ_11.30.'!$H:$H,'[1]TERMELŐ_11.30.'!$A:$A,[1]publikáció!$B305,'[1]TERMELŐ_11.30.'!$L:$L,[1]publikáció!J$4)</f>
        <v>0</v>
      </c>
      <c r="K305" s="11" t="str">
        <f>+IF(VLOOKUP(B305,'[1]TERMELŐ_11.30.'!A:U,21,FALSE)="igen","Technológia módosítás",IF(VLOOKUP(B305,'[1]TERMELŐ_11.30.'!A:U,20,FALSE)&lt;&gt;"nem","Ismétlő","Új igény"))</f>
        <v>Új igény</v>
      </c>
      <c r="L305" s="12">
        <f>+_xlfn.MAXIFS('[1]TERMELŐ_11.30.'!$P:$P,'[1]TERMELŐ_11.30.'!$A:$A,[1]publikáció!$B305)</f>
        <v>2.1880000000000002</v>
      </c>
      <c r="M305" s="12">
        <f>+_xlfn.MAXIFS('[1]TERMELŐ_11.30.'!$Q:$Q,'[1]TERMELŐ_11.30.'!$A:$A,[1]publikáció!$B305)</f>
        <v>0.03</v>
      </c>
      <c r="N305" s="10" t="str">
        <f>+IF(VLOOKUP(B305,'[1]TERMELŐ_11.30.'!A:G,7,FALSE)="","",VLOOKUP(B305,'[1]TERMELŐ_11.30.'!A:G,7,FALSE))</f>
        <v>MOVR</v>
      </c>
      <c r="O305" s="10">
        <f>+VLOOKUP(B305,'[1]TERMELŐ_11.30.'!A:I,9,FALSE)</f>
        <v>22</v>
      </c>
      <c r="P305" s="10" t="str">
        <f>+IF(OR(VLOOKUP(B305,'[1]TERMELŐ_11.30.'!A:D,4,FALSE)="elutasított",(VLOOKUP(B305,'[1]TERMELŐ_11.30.'!A:D,4,FALSE)="kiesett")),"igen","nem")</f>
        <v>igen</v>
      </c>
      <c r="Q305" s="10" t="str">
        <f>+_xlfn.IFNA(VLOOKUP(IF(VLOOKUP(B305,'[1]TERMELŐ_11.30.'!A:BQ,69,FALSE)="","",VLOOKUP(B305,'[1]TERMELŐ_11.30.'!A:BQ,69,FALSE)),'[1]publikáció segéd tábla'!$D$1:$E$16,2,FALSE),"")</f>
        <v>54/2024 kormány rendelet</v>
      </c>
      <c r="R305" s="10" t="str">
        <f>IF(VLOOKUP(B305,'[1]TERMELŐ_11.30.'!A:AT,46,FALSE)="","",VLOOKUP(B305,'[1]TERMELŐ_11.30.'!A:AT,46,FALSE))</f>
        <v/>
      </c>
      <c r="S305" s="10"/>
      <c r="T305" s="13">
        <f>+VLOOKUP(B305,'[1]TERMELŐ_11.30.'!$A:$AR,37,FALSE)</f>
        <v>0</v>
      </c>
      <c r="U305" s="13">
        <f>+VLOOKUP(B305,'[1]TERMELŐ_11.30.'!$A:$AR,38,FALSE)+VLOOKUP(B305,'[1]TERMELŐ_11.30.'!$A:$AR,39,FALSE)+VLOOKUP(B305,'[1]TERMELŐ_11.30.'!$A:$AR,40,FALSE)+VLOOKUP(B305,'[1]TERMELŐ_11.30.'!$A:$AR,41,FALSE)+VLOOKUP(B305,'[1]TERMELŐ_11.30.'!$A:$AR,42,FALSE)+VLOOKUP(B305,'[1]TERMELŐ_11.30.'!$A:$AR,43,FALSE)+VLOOKUP(B305,'[1]TERMELŐ_11.30.'!$A:$AR,44,FALSE)</f>
        <v>0</v>
      </c>
      <c r="V305" s="14" t="str">
        <f>+IF(VLOOKUP(B305,'[1]TERMELŐ_11.30.'!A:AS,45,FALSE)="","",VLOOKUP(B305,'[1]TERMELŐ_11.30.'!A:AS,45,FALSE))</f>
        <v/>
      </c>
      <c r="W305" s="14" t="str">
        <f>IF(VLOOKUP(B305,'[1]TERMELŐ_11.30.'!A:AJ,36,FALSE)="","",VLOOKUP(B305,'[1]TERMELŐ_11.30.'!A:AJ,36,FALSE))</f>
        <v/>
      </c>
      <c r="X305" s="10"/>
      <c r="Y305" s="13">
        <f>+VLOOKUP(B305,'[1]TERMELŐ_11.30.'!$A:$BH,53,FALSE)</f>
        <v>0</v>
      </c>
      <c r="Z305" s="13">
        <f>+VLOOKUP(B305,'[1]TERMELŐ_11.30.'!$A:$BH,54,FALSE)+VLOOKUP(B305,'[1]TERMELŐ_11.30.'!$A:$BH,55,FALSE)+VLOOKUP(B305,'[1]TERMELŐ_11.30.'!$A:$BH,56,FALSE)+VLOOKUP(B305,'[1]TERMELŐ_11.30.'!$A:$BH,57,FALSE)+VLOOKUP(B305,'[1]TERMELŐ_11.30.'!$A:$BH,58,FALSE)+VLOOKUP(B305,'[1]TERMELŐ_11.30.'!$A:$BH,59,FALSE)+VLOOKUP(B305,'[1]TERMELŐ_11.30.'!$A:$BH,60,FALSE)</f>
        <v>0</v>
      </c>
      <c r="AA305" s="14" t="str">
        <f>IF(VLOOKUP(B305,'[1]TERMELŐ_11.30.'!A:AZ,51,FALSE)="","",VLOOKUP(B305,'[1]TERMELŐ_11.30.'!A:AZ,51,FALSE))</f>
        <v/>
      </c>
      <c r="AB305" s="14" t="str">
        <f>IF(VLOOKUP(B305,'[1]TERMELŐ_11.30.'!A:AZ,52,FALSE)="","",VLOOKUP(B305,'[1]TERMELŐ_11.30.'!A:AZ,52,FALSE))</f>
        <v/>
      </c>
    </row>
    <row r="306" spans="1:28" x14ac:dyDescent="0.3">
      <c r="A306" s="10" t="str">
        <f>VLOOKUP(VLOOKUP(B306,'[1]TERMELŐ_11.30.'!A:F,6,FALSE),'[1]publikáció segéd tábla'!$A$1:$B$7,2,FALSE)</f>
        <v>E.ON Észak-dunántúli Áramhálózati Zrt.</v>
      </c>
      <c r="B306" s="10" t="s">
        <v>272</v>
      </c>
      <c r="C306" s="11">
        <f>+SUMIFS('[1]TERMELŐ_11.30.'!$H:$H,'[1]TERMELŐ_11.30.'!$A:$A,[1]publikáció!$B306,'[1]TERMELŐ_11.30.'!$L:$L,[1]publikáció!C$4)</f>
        <v>0.499</v>
      </c>
      <c r="D306" s="11">
        <f>+SUMIFS('[1]TERMELŐ_11.30.'!$H:$H,'[1]TERMELŐ_11.30.'!$A:$A,[1]publikáció!$B306,'[1]TERMELŐ_11.30.'!$L:$L,[1]publikáció!D$4)</f>
        <v>0</v>
      </c>
      <c r="E306" s="11">
        <f>+SUMIFS('[1]TERMELŐ_11.30.'!$H:$H,'[1]TERMELŐ_11.30.'!$A:$A,[1]publikáció!$B306,'[1]TERMELŐ_11.30.'!$L:$L,[1]publikáció!E$4)</f>
        <v>0</v>
      </c>
      <c r="F306" s="11">
        <f>+SUMIFS('[1]TERMELŐ_11.30.'!$H:$H,'[1]TERMELŐ_11.30.'!$A:$A,[1]publikáció!$B306,'[1]TERMELŐ_11.30.'!$L:$L,[1]publikáció!F$4)</f>
        <v>0</v>
      </c>
      <c r="G306" s="11">
        <f>+SUMIFS('[1]TERMELŐ_11.30.'!$H:$H,'[1]TERMELŐ_11.30.'!$A:$A,[1]publikáció!$B306,'[1]TERMELŐ_11.30.'!$L:$L,[1]publikáció!G$4)</f>
        <v>0</v>
      </c>
      <c r="H306" s="11">
        <f>+SUMIFS('[1]TERMELŐ_11.30.'!$H:$H,'[1]TERMELŐ_11.30.'!$A:$A,[1]publikáció!$B306,'[1]TERMELŐ_11.30.'!$L:$L,[1]publikáció!H$4)</f>
        <v>0</v>
      </c>
      <c r="I306" s="11">
        <f>+SUMIFS('[1]TERMELŐ_11.30.'!$H:$H,'[1]TERMELŐ_11.30.'!$A:$A,[1]publikáció!$B306,'[1]TERMELŐ_11.30.'!$L:$L,[1]publikáció!I$4)</f>
        <v>0</v>
      </c>
      <c r="J306" s="11">
        <f>+SUMIFS('[1]TERMELŐ_11.30.'!$H:$H,'[1]TERMELŐ_11.30.'!$A:$A,[1]publikáció!$B306,'[1]TERMELŐ_11.30.'!$L:$L,[1]publikáció!J$4)</f>
        <v>0</v>
      </c>
      <c r="K306" s="11" t="str">
        <f>+IF(VLOOKUP(B306,'[1]TERMELŐ_11.30.'!A:U,21,FALSE)="igen","Technológia módosítás",IF(VLOOKUP(B306,'[1]TERMELŐ_11.30.'!A:U,20,FALSE)&lt;&gt;"nem","Ismétlő","Új igény"))</f>
        <v>Új igény</v>
      </c>
      <c r="L306" s="12">
        <f>+_xlfn.MAXIFS('[1]TERMELŐ_11.30.'!$P:$P,'[1]TERMELŐ_11.30.'!$A:$A,[1]publikáció!$B306)</f>
        <v>0.499</v>
      </c>
      <c r="M306" s="12">
        <f>+_xlfn.MAXIFS('[1]TERMELŐ_11.30.'!$Q:$Q,'[1]TERMELŐ_11.30.'!$A:$A,[1]publikáció!$B306)</f>
        <v>0.01</v>
      </c>
      <c r="N306" s="10" t="str">
        <f>+IF(VLOOKUP(B306,'[1]TERMELŐ_11.30.'!A:G,7,FALSE)="","",VLOOKUP(B306,'[1]TERMELŐ_11.30.'!A:G,7,FALSE))</f>
        <v>ASZF</v>
      </c>
      <c r="O306" s="10">
        <f>+VLOOKUP(B306,'[1]TERMELŐ_11.30.'!A:I,9,FALSE)</f>
        <v>22</v>
      </c>
      <c r="P306" s="10" t="str">
        <f>+IF(OR(VLOOKUP(B306,'[1]TERMELŐ_11.30.'!A:D,4,FALSE)="elutasított",(VLOOKUP(B306,'[1]TERMELŐ_11.30.'!A:D,4,FALSE)="kiesett")),"igen","nem")</f>
        <v>igen</v>
      </c>
      <c r="Q306" s="10" t="str">
        <f>+_xlfn.IFNA(VLOOKUP(IF(VLOOKUP(B306,'[1]TERMELŐ_11.30.'!A:BQ,69,FALSE)="","",VLOOKUP(B306,'[1]TERMELŐ_11.30.'!A:BQ,69,FALSE)),'[1]publikáció segéd tábla'!$D$1:$E$16,2,FALSE),"")</f>
        <v>54/2024 kormány rendelet</v>
      </c>
      <c r="R306" s="10" t="str">
        <f>IF(VLOOKUP(B306,'[1]TERMELŐ_11.30.'!A:AT,46,FALSE)="","",VLOOKUP(B306,'[1]TERMELŐ_11.30.'!A:AT,46,FALSE))</f>
        <v/>
      </c>
      <c r="S306" s="10"/>
      <c r="T306" s="13">
        <f>+VLOOKUP(B306,'[1]TERMELŐ_11.30.'!$A:$AR,37,FALSE)</f>
        <v>0</v>
      </c>
      <c r="U306" s="13">
        <f>+VLOOKUP(B306,'[1]TERMELŐ_11.30.'!$A:$AR,38,FALSE)+VLOOKUP(B306,'[1]TERMELŐ_11.30.'!$A:$AR,39,FALSE)+VLOOKUP(B306,'[1]TERMELŐ_11.30.'!$A:$AR,40,FALSE)+VLOOKUP(B306,'[1]TERMELŐ_11.30.'!$A:$AR,41,FALSE)+VLOOKUP(B306,'[1]TERMELŐ_11.30.'!$A:$AR,42,FALSE)+VLOOKUP(B306,'[1]TERMELŐ_11.30.'!$A:$AR,43,FALSE)+VLOOKUP(B306,'[1]TERMELŐ_11.30.'!$A:$AR,44,FALSE)</f>
        <v>0</v>
      </c>
      <c r="V306" s="14" t="str">
        <f>+IF(VLOOKUP(B306,'[1]TERMELŐ_11.30.'!A:AS,45,FALSE)="","",VLOOKUP(B306,'[1]TERMELŐ_11.30.'!A:AS,45,FALSE))</f>
        <v/>
      </c>
      <c r="W306" s="14" t="str">
        <f>IF(VLOOKUP(B306,'[1]TERMELŐ_11.30.'!A:AJ,36,FALSE)="","",VLOOKUP(B306,'[1]TERMELŐ_11.30.'!A:AJ,36,FALSE))</f>
        <v/>
      </c>
      <c r="X306" s="10"/>
      <c r="Y306" s="13">
        <f>+VLOOKUP(B306,'[1]TERMELŐ_11.30.'!$A:$BH,53,FALSE)</f>
        <v>0</v>
      </c>
      <c r="Z306" s="13">
        <f>+VLOOKUP(B306,'[1]TERMELŐ_11.30.'!$A:$BH,54,FALSE)+VLOOKUP(B306,'[1]TERMELŐ_11.30.'!$A:$BH,55,FALSE)+VLOOKUP(B306,'[1]TERMELŐ_11.30.'!$A:$BH,56,FALSE)+VLOOKUP(B306,'[1]TERMELŐ_11.30.'!$A:$BH,57,FALSE)+VLOOKUP(B306,'[1]TERMELŐ_11.30.'!$A:$BH,58,FALSE)+VLOOKUP(B306,'[1]TERMELŐ_11.30.'!$A:$BH,59,FALSE)+VLOOKUP(B306,'[1]TERMELŐ_11.30.'!$A:$BH,60,FALSE)</f>
        <v>0</v>
      </c>
      <c r="AA306" s="14" t="str">
        <f>IF(VLOOKUP(B306,'[1]TERMELŐ_11.30.'!A:AZ,51,FALSE)="","",VLOOKUP(B306,'[1]TERMELŐ_11.30.'!A:AZ,51,FALSE))</f>
        <v/>
      </c>
      <c r="AB306" s="14" t="str">
        <f>IF(VLOOKUP(B306,'[1]TERMELŐ_11.30.'!A:AZ,52,FALSE)="","",VLOOKUP(B306,'[1]TERMELŐ_11.30.'!A:AZ,52,FALSE))</f>
        <v/>
      </c>
    </row>
    <row r="307" spans="1:28" x14ac:dyDescent="0.3">
      <c r="A307" s="10" t="str">
        <f>VLOOKUP(VLOOKUP(B307,'[1]TERMELŐ_11.30.'!A:F,6,FALSE),'[1]publikáció segéd tábla'!$A$1:$B$7,2,FALSE)</f>
        <v>E.ON Észak-dunántúli Áramhálózati Zrt.</v>
      </c>
      <c r="B307" s="10" t="s">
        <v>273</v>
      </c>
      <c r="C307" s="11">
        <f>+SUMIFS('[1]TERMELŐ_11.30.'!$H:$H,'[1]TERMELŐ_11.30.'!$A:$A,[1]publikáció!$B307,'[1]TERMELŐ_11.30.'!$L:$L,[1]publikáció!C$4)</f>
        <v>4.99</v>
      </c>
      <c r="D307" s="11">
        <f>+SUMIFS('[1]TERMELŐ_11.30.'!$H:$H,'[1]TERMELŐ_11.30.'!$A:$A,[1]publikáció!$B307,'[1]TERMELŐ_11.30.'!$L:$L,[1]publikáció!D$4)</f>
        <v>0</v>
      </c>
      <c r="E307" s="11">
        <f>+SUMIFS('[1]TERMELŐ_11.30.'!$H:$H,'[1]TERMELŐ_11.30.'!$A:$A,[1]publikáció!$B307,'[1]TERMELŐ_11.30.'!$L:$L,[1]publikáció!E$4)</f>
        <v>0</v>
      </c>
      <c r="F307" s="11">
        <f>+SUMIFS('[1]TERMELŐ_11.30.'!$H:$H,'[1]TERMELŐ_11.30.'!$A:$A,[1]publikáció!$B307,'[1]TERMELŐ_11.30.'!$L:$L,[1]publikáció!F$4)</f>
        <v>0</v>
      </c>
      <c r="G307" s="11">
        <f>+SUMIFS('[1]TERMELŐ_11.30.'!$H:$H,'[1]TERMELŐ_11.30.'!$A:$A,[1]publikáció!$B307,'[1]TERMELŐ_11.30.'!$L:$L,[1]publikáció!G$4)</f>
        <v>0</v>
      </c>
      <c r="H307" s="11">
        <f>+SUMIFS('[1]TERMELŐ_11.30.'!$H:$H,'[1]TERMELŐ_11.30.'!$A:$A,[1]publikáció!$B307,'[1]TERMELŐ_11.30.'!$L:$L,[1]publikáció!H$4)</f>
        <v>0</v>
      </c>
      <c r="I307" s="11">
        <f>+SUMIFS('[1]TERMELŐ_11.30.'!$H:$H,'[1]TERMELŐ_11.30.'!$A:$A,[1]publikáció!$B307,'[1]TERMELŐ_11.30.'!$L:$L,[1]publikáció!I$4)</f>
        <v>0</v>
      </c>
      <c r="J307" s="11">
        <f>+SUMIFS('[1]TERMELŐ_11.30.'!$H:$H,'[1]TERMELŐ_11.30.'!$A:$A,[1]publikáció!$B307,'[1]TERMELŐ_11.30.'!$L:$L,[1]publikáció!J$4)</f>
        <v>0</v>
      </c>
      <c r="K307" s="11" t="str">
        <f>+IF(VLOOKUP(B307,'[1]TERMELŐ_11.30.'!A:U,21,FALSE)="igen","Technológia módosítás",IF(VLOOKUP(B307,'[1]TERMELŐ_11.30.'!A:U,20,FALSE)&lt;&gt;"nem","Ismétlő","Új igény"))</f>
        <v>Új igény</v>
      </c>
      <c r="L307" s="12">
        <f>+_xlfn.MAXIFS('[1]TERMELŐ_11.30.'!$P:$P,'[1]TERMELŐ_11.30.'!$A:$A,[1]publikáció!$B307)</f>
        <v>4.99</v>
      </c>
      <c r="M307" s="12">
        <f>+_xlfn.MAXIFS('[1]TERMELŐ_11.30.'!$Q:$Q,'[1]TERMELŐ_11.30.'!$A:$A,[1]publikáció!$B307)</f>
        <v>0.16</v>
      </c>
      <c r="N307" s="10" t="str">
        <f>+IF(VLOOKUP(B307,'[1]TERMELŐ_11.30.'!A:G,7,FALSE)="","",VLOOKUP(B307,'[1]TERMELŐ_11.30.'!A:G,7,FALSE))</f>
        <v>IKER</v>
      </c>
      <c r="O307" s="10">
        <f>+VLOOKUP(B307,'[1]TERMELŐ_11.30.'!A:I,9,FALSE)</f>
        <v>22</v>
      </c>
      <c r="P307" s="10" t="str">
        <f>+IF(OR(VLOOKUP(B307,'[1]TERMELŐ_11.30.'!A:D,4,FALSE)="elutasított",(VLOOKUP(B307,'[1]TERMELŐ_11.30.'!A:D,4,FALSE)="kiesett")),"igen","nem")</f>
        <v>igen</v>
      </c>
      <c r="Q307" s="10" t="str">
        <f>+_xlfn.IFNA(VLOOKUP(IF(VLOOKUP(B307,'[1]TERMELŐ_11.30.'!A:BQ,69,FALSE)="","",VLOOKUP(B307,'[1]TERMELŐ_11.30.'!A:BQ,69,FALSE)),'[1]publikáció segéd tábla'!$D$1:$E$16,2,FALSE),"")</f>
        <v>54/2024 kormány rendelet</v>
      </c>
      <c r="R307" s="10" t="str">
        <f>IF(VLOOKUP(B307,'[1]TERMELŐ_11.30.'!A:AT,46,FALSE)="","",VLOOKUP(B307,'[1]TERMELŐ_11.30.'!A:AT,46,FALSE))</f>
        <v/>
      </c>
      <c r="S307" s="10"/>
      <c r="T307" s="13">
        <f>+VLOOKUP(B307,'[1]TERMELŐ_11.30.'!$A:$AR,37,FALSE)</f>
        <v>0</v>
      </c>
      <c r="U307" s="13">
        <f>+VLOOKUP(B307,'[1]TERMELŐ_11.30.'!$A:$AR,38,FALSE)+VLOOKUP(B307,'[1]TERMELŐ_11.30.'!$A:$AR,39,FALSE)+VLOOKUP(B307,'[1]TERMELŐ_11.30.'!$A:$AR,40,FALSE)+VLOOKUP(B307,'[1]TERMELŐ_11.30.'!$A:$AR,41,FALSE)+VLOOKUP(B307,'[1]TERMELŐ_11.30.'!$A:$AR,42,FALSE)+VLOOKUP(B307,'[1]TERMELŐ_11.30.'!$A:$AR,43,FALSE)+VLOOKUP(B307,'[1]TERMELŐ_11.30.'!$A:$AR,44,FALSE)</f>
        <v>0</v>
      </c>
      <c r="V307" s="14" t="str">
        <f>+IF(VLOOKUP(B307,'[1]TERMELŐ_11.30.'!A:AS,45,FALSE)="","",VLOOKUP(B307,'[1]TERMELŐ_11.30.'!A:AS,45,FALSE))</f>
        <v/>
      </c>
      <c r="W307" s="14" t="str">
        <f>IF(VLOOKUP(B307,'[1]TERMELŐ_11.30.'!A:AJ,36,FALSE)="","",VLOOKUP(B307,'[1]TERMELŐ_11.30.'!A:AJ,36,FALSE))</f>
        <v/>
      </c>
      <c r="X307" s="10"/>
      <c r="Y307" s="13">
        <f>+VLOOKUP(B307,'[1]TERMELŐ_11.30.'!$A:$BH,53,FALSE)</f>
        <v>0</v>
      </c>
      <c r="Z307" s="13">
        <f>+VLOOKUP(B307,'[1]TERMELŐ_11.30.'!$A:$BH,54,FALSE)+VLOOKUP(B307,'[1]TERMELŐ_11.30.'!$A:$BH,55,FALSE)+VLOOKUP(B307,'[1]TERMELŐ_11.30.'!$A:$BH,56,FALSE)+VLOOKUP(B307,'[1]TERMELŐ_11.30.'!$A:$BH,57,FALSE)+VLOOKUP(B307,'[1]TERMELŐ_11.30.'!$A:$BH,58,FALSE)+VLOOKUP(B307,'[1]TERMELŐ_11.30.'!$A:$BH,59,FALSE)+VLOOKUP(B307,'[1]TERMELŐ_11.30.'!$A:$BH,60,FALSE)</f>
        <v>0</v>
      </c>
      <c r="AA307" s="14" t="str">
        <f>IF(VLOOKUP(B307,'[1]TERMELŐ_11.30.'!A:AZ,51,FALSE)="","",VLOOKUP(B307,'[1]TERMELŐ_11.30.'!A:AZ,51,FALSE))</f>
        <v/>
      </c>
      <c r="AB307" s="14" t="str">
        <f>IF(VLOOKUP(B307,'[1]TERMELŐ_11.30.'!A:AZ,52,FALSE)="","",VLOOKUP(B307,'[1]TERMELŐ_11.30.'!A:AZ,52,FALSE))</f>
        <v/>
      </c>
    </row>
    <row r="308" spans="1:28" x14ac:dyDescent="0.3">
      <c r="A308" s="10" t="str">
        <f>VLOOKUP(VLOOKUP(B308,'[1]TERMELŐ_11.30.'!A:F,6,FALSE),'[1]publikáció segéd tábla'!$A$1:$B$7,2,FALSE)</f>
        <v>E.ON Észak-dunántúli Áramhálózati Zrt.</v>
      </c>
      <c r="B308" s="10" t="s">
        <v>274</v>
      </c>
      <c r="C308" s="11">
        <f>+SUMIFS('[1]TERMELŐ_11.30.'!$H:$H,'[1]TERMELŐ_11.30.'!$A:$A,[1]publikáció!$B308,'[1]TERMELŐ_11.30.'!$L:$L,[1]publikáció!C$4)</f>
        <v>0</v>
      </c>
      <c r="D308" s="11">
        <f>+SUMIFS('[1]TERMELŐ_11.30.'!$H:$H,'[1]TERMELŐ_11.30.'!$A:$A,[1]publikáció!$B308,'[1]TERMELŐ_11.30.'!$L:$L,[1]publikáció!D$4)</f>
        <v>0</v>
      </c>
      <c r="E308" s="11">
        <f>+SUMIFS('[1]TERMELŐ_11.30.'!$H:$H,'[1]TERMELŐ_11.30.'!$A:$A,[1]publikáció!$B308,'[1]TERMELŐ_11.30.'!$L:$L,[1]publikáció!E$4)</f>
        <v>0.99</v>
      </c>
      <c r="F308" s="11">
        <f>+SUMIFS('[1]TERMELŐ_11.30.'!$H:$H,'[1]TERMELŐ_11.30.'!$A:$A,[1]publikáció!$B308,'[1]TERMELŐ_11.30.'!$L:$L,[1]publikáció!F$4)</f>
        <v>0</v>
      </c>
      <c r="G308" s="11">
        <f>+SUMIFS('[1]TERMELŐ_11.30.'!$H:$H,'[1]TERMELŐ_11.30.'!$A:$A,[1]publikáció!$B308,'[1]TERMELŐ_11.30.'!$L:$L,[1]publikáció!G$4)</f>
        <v>0</v>
      </c>
      <c r="H308" s="11">
        <f>+SUMIFS('[1]TERMELŐ_11.30.'!$H:$H,'[1]TERMELŐ_11.30.'!$A:$A,[1]publikáció!$B308,'[1]TERMELŐ_11.30.'!$L:$L,[1]publikáció!H$4)</f>
        <v>0</v>
      </c>
      <c r="I308" s="11">
        <f>+SUMIFS('[1]TERMELŐ_11.30.'!$H:$H,'[1]TERMELŐ_11.30.'!$A:$A,[1]publikáció!$B308,'[1]TERMELŐ_11.30.'!$L:$L,[1]publikáció!I$4)</f>
        <v>0</v>
      </c>
      <c r="J308" s="11">
        <f>+SUMIFS('[1]TERMELŐ_11.30.'!$H:$H,'[1]TERMELŐ_11.30.'!$A:$A,[1]publikáció!$B308,'[1]TERMELŐ_11.30.'!$L:$L,[1]publikáció!J$4)</f>
        <v>0</v>
      </c>
      <c r="K308" s="11" t="str">
        <f>+IF(VLOOKUP(B308,'[1]TERMELŐ_11.30.'!A:U,21,FALSE)="igen","Technológia módosítás",IF(VLOOKUP(B308,'[1]TERMELŐ_11.30.'!A:U,20,FALSE)&lt;&gt;"nem","Ismétlő","Új igény"))</f>
        <v>Új igény</v>
      </c>
      <c r="L308" s="12">
        <f>+_xlfn.MAXIFS('[1]TERMELŐ_11.30.'!$P:$P,'[1]TERMELŐ_11.30.'!$A:$A,[1]publikáció!$B308)</f>
        <v>0.99</v>
      </c>
      <c r="M308" s="12">
        <f>+_xlfn.MAXIFS('[1]TERMELŐ_11.30.'!$Q:$Q,'[1]TERMELŐ_11.30.'!$A:$A,[1]publikáció!$B308)</f>
        <v>0.99</v>
      </c>
      <c r="N308" s="10" t="str">
        <f>+IF(VLOOKUP(B308,'[1]TERMELŐ_11.30.'!A:G,7,FALSE)="","",VLOOKUP(B308,'[1]TERMELŐ_11.30.'!A:G,7,FALSE))</f>
        <v>IKER</v>
      </c>
      <c r="O308" s="10">
        <f>+VLOOKUP(B308,'[1]TERMELŐ_11.30.'!A:I,9,FALSE)</f>
        <v>22</v>
      </c>
      <c r="P308" s="10" t="str">
        <f>+IF(OR(VLOOKUP(B308,'[1]TERMELŐ_11.30.'!A:D,4,FALSE)="elutasított",(VLOOKUP(B308,'[1]TERMELŐ_11.30.'!A:D,4,FALSE)="kiesett")),"igen","nem")</f>
        <v>igen</v>
      </c>
      <c r="Q308" s="10" t="str">
        <f>+_xlfn.IFNA(VLOOKUP(IF(VLOOKUP(B308,'[1]TERMELŐ_11.30.'!A:BQ,69,FALSE)="","",VLOOKUP(B308,'[1]TERMELŐ_11.30.'!A:BQ,69,FALSE)),'[1]publikáció segéd tábla'!$D$1:$E$16,2,FALSE),"")</f>
        <v>54/2024 kormány rendelet</v>
      </c>
      <c r="R308" s="10" t="str">
        <f>IF(VLOOKUP(B308,'[1]TERMELŐ_11.30.'!A:AT,46,FALSE)="","",VLOOKUP(B308,'[1]TERMELŐ_11.30.'!A:AT,46,FALSE))</f>
        <v/>
      </c>
      <c r="S308" s="10"/>
      <c r="T308" s="13">
        <f>+VLOOKUP(B308,'[1]TERMELŐ_11.30.'!$A:$AR,37,FALSE)</f>
        <v>0</v>
      </c>
      <c r="U308" s="13">
        <f>+VLOOKUP(B308,'[1]TERMELŐ_11.30.'!$A:$AR,38,FALSE)+VLOOKUP(B308,'[1]TERMELŐ_11.30.'!$A:$AR,39,FALSE)+VLOOKUP(B308,'[1]TERMELŐ_11.30.'!$A:$AR,40,FALSE)+VLOOKUP(B308,'[1]TERMELŐ_11.30.'!$A:$AR,41,FALSE)+VLOOKUP(B308,'[1]TERMELŐ_11.30.'!$A:$AR,42,FALSE)+VLOOKUP(B308,'[1]TERMELŐ_11.30.'!$A:$AR,43,FALSE)+VLOOKUP(B308,'[1]TERMELŐ_11.30.'!$A:$AR,44,FALSE)</f>
        <v>0</v>
      </c>
      <c r="V308" s="14" t="str">
        <f>+IF(VLOOKUP(B308,'[1]TERMELŐ_11.30.'!A:AS,45,FALSE)="","",VLOOKUP(B308,'[1]TERMELŐ_11.30.'!A:AS,45,FALSE))</f>
        <v/>
      </c>
      <c r="W308" s="14" t="str">
        <f>IF(VLOOKUP(B308,'[1]TERMELŐ_11.30.'!A:AJ,36,FALSE)="","",VLOOKUP(B308,'[1]TERMELŐ_11.30.'!A:AJ,36,FALSE))</f>
        <v/>
      </c>
      <c r="X308" s="10"/>
      <c r="Y308" s="13">
        <f>+VLOOKUP(B308,'[1]TERMELŐ_11.30.'!$A:$BH,53,FALSE)</f>
        <v>0</v>
      </c>
      <c r="Z308" s="13">
        <f>+VLOOKUP(B308,'[1]TERMELŐ_11.30.'!$A:$BH,54,FALSE)+VLOOKUP(B308,'[1]TERMELŐ_11.30.'!$A:$BH,55,FALSE)+VLOOKUP(B308,'[1]TERMELŐ_11.30.'!$A:$BH,56,FALSE)+VLOOKUP(B308,'[1]TERMELŐ_11.30.'!$A:$BH,57,FALSE)+VLOOKUP(B308,'[1]TERMELŐ_11.30.'!$A:$BH,58,FALSE)+VLOOKUP(B308,'[1]TERMELŐ_11.30.'!$A:$BH,59,FALSE)+VLOOKUP(B308,'[1]TERMELŐ_11.30.'!$A:$BH,60,FALSE)</f>
        <v>0</v>
      </c>
      <c r="AA308" s="14" t="str">
        <f>IF(VLOOKUP(B308,'[1]TERMELŐ_11.30.'!A:AZ,51,FALSE)="","",VLOOKUP(B308,'[1]TERMELŐ_11.30.'!A:AZ,51,FALSE))</f>
        <v/>
      </c>
      <c r="AB308" s="14" t="str">
        <f>IF(VLOOKUP(B308,'[1]TERMELŐ_11.30.'!A:AZ,52,FALSE)="","",VLOOKUP(B308,'[1]TERMELŐ_11.30.'!A:AZ,52,FALSE))</f>
        <v/>
      </c>
    </row>
    <row r="309" spans="1:28" x14ac:dyDescent="0.3">
      <c r="A309" s="10" t="str">
        <f>VLOOKUP(VLOOKUP(B309,'[1]TERMELŐ_11.30.'!A:F,6,FALSE),'[1]publikáció segéd tábla'!$A$1:$B$7,2,FALSE)</f>
        <v>E.ON Észak-dunántúli Áramhálózati Zrt.</v>
      </c>
      <c r="B309" s="10" t="s">
        <v>275</v>
      </c>
      <c r="C309" s="11">
        <f>+SUMIFS('[1]TERMELŐ_11.30.'!$H:$H,'[1]TERMELŐ_11.30.'!$A:$A,[1]publikáció!$B309,'[1]TERMELŐ_11.30.'!$L:$L,[1]publikáció!C$4)</f>
        <v>49.9</v>
      </c>
      <c r="D309" s="11">
        <f>+SUMIFS('[1]TERMELŐ_11.30.'!$H:$H,'[1]TERMELŐ_11.30.'!$A:$A,[1]publikáció!$B309,'[1]TERMELŐ_11.30.'!$L:$L,[1]publikáció!D$4)</f>
        <v>0</v>
      </c>
      <c r="E309" s="11">
        <f>+SUMIFS('[1]TERMELŐ_11.30.'!$H:$H,'[1]TERMELŐ_11.30.'!$A:$A,[1]publikáció!$B309,'[1]TERMELŐ_11.30.'!$L:$L,[1]publikáció!E$4)</f>
        <v>0</v>
      </c>
      <c r="F309" s="11">
        <f>+SUMIFS('[1]TERMELŐ_11.30.'!$H:$H,'[1]TERMELŐ_11.30.'!$A:$A,[1]publikáció!$B309,'[1]TERMELŐ_11.30.'!$L:$L,[1]publikáció!F$4)</f>
        <v>0</v>
      </c>
      <c r="G309" s="11">
        <f>+SUMIFS('[1]TERMELŐ_11.30.'!$H:$H,'[1]TERMELŐ_11.30.'!$A:$A,[1]publikáció!$B309,'[1]TERMELŐ_11.30.'!$L:$L,[1]publikáció!G$4)</f>
        <v>0</v>
      </c>
      <c r="H309" s="11">
        <f>+SUMIFS('[1]TERMELŐ_11.30.'!$H:$H,'[1]TERMELŐ_11.30.'!$A:$A,[1]publikáció!$B309,'[1]TERMELŐ_11.30.'!$L:$L,[1]publikáció!H$4)</f>
        <v>0</v>
      </c>
      <c r="I309" s="11">
        <f>+SUMIFS('[1]TERMELŐ_11.30.'!$H:$H,'[1]TERMELŐ_11.30.'!$A:$A,[1]publikáció!$B309,'[1]TERMELŐ_11.30.'!$L:$L,[1]publikáció!I$4)</f>
        <v>0</v>
      </c>
      <c r="J309" s="11">
        <f>+SUMIFS('[1]TERMELŐ_11.30.'!$H:$H,'[1]TERMELŐ_11.30.'!$A:$A,[1]publikáció!$B309,'[1]TERMELŐ_11.30.'!$L:$L,[1]publikáció!J$4)</f>
        <v>0</v>
      </c>
      <c r="K309" s="11" t="str">
        <f>+IF(VLOOKUP(B309,'[1]TERMELŐ_11.30.'!A:U,21,FALSE)="igen","Technológia módosítás",IF(VLOOKUP(B309,'[1]TERMELŐ_11.30.'!A:U,20,FALSE)&lt;&gt;"nem","Ismétlő","Új igény"))</f>
        <v>Új igény</v>
      </c>
      <c r="L309" s="12">
        <f>+_xlfn.MAXIFS('[1]TERMELŐ_11.30.'!$P:$P,'[1]TERMELŐ_11.30.'!$A:$A,[1]publikáció!$B309)</f>
        <v>49.9</v>
      </c>
      <c r="M309" s="12">
        <f>+_xlfn.MAXIFS('[1]TERMELŐ_11.30.'!$Q:$Q,'[1]TERMELŐ_11.30.'!$A:$A,[1]publikáció!$B309)</f>
        <v>0.16</v>
      </c>
      <c r="N309" s="10" t="str">
        <f>+IF(VLOOKUP(B309,'[1]TERMELŐ_11.30.'!A:G,7,FALSE)="","",VLOOKUP(B309,'[1]TERMELŐ_11.30.'!A:G,7,FALSE))</f>
        <v>Új_H</v>
      </c>
      <c r="O309" s="10">
        <f>+VLOOKUP(B309,'[1]TERMELŐ_11.30.'!A:I,9,FALSE)</f>
        <v>132</v>
      </c>
      <c r="P309" s="10" t="str">
        <f>+IF(OR(VLOOKUP(B309,'[1]TERMELŐ_11.30.'!A:D,4,FALSE)="elutasított",(VLOOKUP(B309,'[1]TERMELŐ_11.30.'!A:D,4,FALSE)="kiesett")),"igen","nem")</f>
        <v>igen</v>
      </c>
      <c r="Q309" s="10" t="str">
        <f>+_xlfn.IFNA(VLOOKUP(IF(VLOOKUP(B309,'[1]TERMELŐ_11.30.'!A:BQ,69,FALSE)="","",VLOOKUP(B309,'[1]TERMELŐ_11.30.'!A:BQ,69,FALSE)),'[1]publikáció segéd tábla'!$D$1:$E$16,2,FALSE),"")</f>
        <v>54/2024 kormány rendelet</v>
      </c>
      <c r="R309" s="10" t="str">
        <f>IF(VLOOKUP(B309,'[1]TERMELŐ_11.30.'!A:AT,46,FALSE)="","",VLOOKUP(B309,'[1]TERMELŐ_11.30.'!A:AT,46,FALSE))</f>
        <v/>
      </c>
      <c r="S309" s="10"/>
      <c r="T309" s="13">
        <f>+VLOOKUP(B309,'[1]TERMELŐ_11.30.'!$A:$AR,37,FALSE)</f>
        <v>0</v>
      </c>
      <c r="U309" s="13">
        <f>+VLOOKUP(B309,'[1]TERMELŐ_11.30.'!$A:$AR,38,FALSE)+VLOOKUP(B309,'[1]TERMELŐ_11.30.'!$A:$AR,39,FALSE)+VLOOKUP(B309,'[1]TERMELŐ_11.30.'!$A:$AR,40,FALSE)+VLOOKUP(B309,'[1]TERMELŐ_11.30.'!$A:$AR,41,FALSE)+VLOOKUP(B309,'[1]TERMELŐ_11.30.'!$A:$AR,42,FALSE)+VLOOKUP(B309,'[1]TERMELŐ_11.30.'!$A:$AR,43,FALSE)+VLOOKUP(B309,'[1]TERMELŐ_11.30.'!$A:$AR,44,FALSE)</f>
        <v>0</v>
      </c>
      <c r="V309" s="14" t="str">
        <f>+IF(VLOOKUP(B309,'[1]TERMELŐ_11.30.'!A:AS,45,FALSE)="","",VLOOKUP(B309,'[1]TERMELŐ_11.30.'!A:AS,45,FALSE))</f>
        <v/>
      </c>
      <c r="W309" s="14" t="str">
        <f>IF(VLOOKUP(B309,'[1]TERMELŐ_11.30.'!A:AJ,36,FALSE)="","",VLOOKUP(B309,'[1]TERMELŐ_11.30.'!A:AJ,36,FALSE))</f>
        <v/>
      </c>
      <c r="X309" s="10"/>
      <c r="Y309" s="13">
        <f>+VLOOKUP(B309,'[1]TERMELŐ_11.30.'!$A:$BH,53,FALSE)</f>
        <v>0</v>
      </c>
      <c r="Z309" s="13">
        <f>+VLOOKUP(B309,'[1]TERMELŐ_11.30.'!$A:$BH,54,FALSE)+VLOOKUP(B309,'[1]TERMELŐ_11.30.'!$A:$BH,55,FALSE)+VLOOKUP(B309,'[1]TERMELŐ_11.30.'!$A:$BH,56,FALSE)+VLOOKUP(B309,'[1]TERMELŐ_11.30.'!$A:$BH,57,FALSE)+VLOOKUP(B309,'[1]TERMELŐ_11.30.'!$A:$BH,58,FALSE)+VLOOKUP(B309,'[1]TERMELŐ_11.30.'!$A:$BH,59,FALSE)+VLOOKUP(B309,'[1]TERMELŐ_11.30.'!$A:$BH,60,FALSE)</f>
        <v>0</v>
      </c>
      <c r="AA309" s="14" t="str">
        <f>IF(VLOOKUP(B309,'[1]TERMELŐ_11.30.'!A:AZ,51,FALSE)="","",VLOOKUP(B309,'[1]TERMELŐ_11.30.'!A:AZ,51,FALSE))</f>
        <v/>
      </c>
      <c r="AB309" s="14" t="str">
        <f>IF(VLOOKUP(B309,'[1]TERMELŐ_11.30.'!A:AZ,52,FALSE)="","",VLOOKUP(B309,'[1]TERMELŐ_11.30.'!A:AZ,52,FALSE))</f>
        <v/>
      </c>
    </row>
    <row r="310" spans="1:28" x14ac:dyDescent="0.3">
      <c r="A310" s="10" t="str">
        <f>VLOOKUP(VLOOKUP(B310,'[1]TERMELŐ_11.30.'!A:F,6,FALSE),'[1]publikáció segéd tábla'!$A$1:$B$7,2,FALSE)</f>
        <v>E.ON Észak-dunántúli Áramhálózati Zrt.</v>
      </c>
      <c r="B310" s="10" t="s">
        <v>276</v>
      </c>
      <c r="C310" s="11">
        <f>+SUMIFS('[1]TERMELŐ_11.30.'!$H:$H,'[1]TERMELŐ_11.30.'!$A:$A,[1]publikáció!$B310,'[1]TERMELŐ_11.30.'!$L:$L,[1]publikáció!C$4)</f>
        <v>12</v>
      </c>
      <c r="D310" s="11">
        <f>+SUMIFS('[1]TERMELŐ_11.30.'!$H:$H,'[1]TERMELŐ_11.30.'!$A:$A,[1]publikáció!$B310,'[1]TERMELŐ_11.30.'!$L:$L,[1]publikáció!D$4)</f>
        <v>0</v>
      </c>
      <c r="E310" s="11">
        <f>+SUMIFS('[1]TERMELŐ_11.30.'!$H:$H,'[1]TERMELŐ_11.30.'!$A:$A,[1]publikáció!$B310,'[1]TERMELŐ_11.30.'!$L:$L,[1]publikáció!E$4)</f>
        <v>1.2</v>
      </c>
      <c r="F310" s="11">
        <f>+SUMIFS('[1]TERMELŐ_11.30.'!$H:$H,'[1]TERMELŐ_11.30.'!$A:$A,[1]publikáció!$B310,'[1]TERMELŐ_11.30.'!$L:$L,[1]publikáció!F$4)</f>
        <v>0</v>
      </c>
      <c r="G310" s="11">
        <f>+SUMIFS('[1]TERMELŐ_11.30.'!$H:$H,'[1]TERMELŐ_11.30.'!$A:$A,[1]publikáció!$B310,'[1]TERMELŐ_11.30.'!$L:$L,[1]publikáció!G$4)</f>
        <v>0</v>
      </c>
      <c r="H310" s="11">
        <f>+SUMIFS('[1]TERMELŐ_11.30.'!$H:$H,'[1]TERMELŐ_11.30.'!$A:$A,[1]publikáció!$B310,'[1]TERMELŐ_11.30.'!$L:$L,[1]publikáció!H$4)</f>
        <v>0</v>
      </c>
      <c r="I310" s="11">
        <f>+SUMIFS('[1]TERMELŐ_11.30.'!$H:$H,'[1]TERMELŐ_11.30.'!$A:$A,[1]publikáció!$B310,'[1]TERMELŐ_11.30.'!$L:$L,[1]publikáció!I$4)</f>
        <v>0</v>
      </c>
      <c r="J310" s="11">
        <f>+SUMIFS('[1]TERMELŐ_11.30.'!$H:$H,'[1]TERMELŐ_11.30.'!$A:$A,[1]publikáció!$B310,'[1]TERMELŐ_11.30.'!$L:$L,[1]publikáció!J$4)</f>
        <v>0</v>
      </c>
      <c r="K310" s="11" t="str">
        <f>+IF(VLOOKUP(B310,'[1]TERMELŐ_11.30.'!A:U,21,FALSE)="igen","Technológia módosítás",IF(VLOOKUP(B310,'[1]TERMELŐ_11.30.'!A:U,20,FALSE)&lt;&gt;"nem","Ismétlő","Új igény"))</f>
        <v>Új igény</v>
      </c>
      <c r="L310" s="12">
        <f>+_xlfn.MAXIFS('[1]TERMELŐ_11.30.'!$P:$P,'[1]TERMELŐ_11.30.'!$A:$A,[1]publikáció!$B310)</f>
        <v>12</v>
      </c>
      <c r="M310" s="12">
        <f>+_xlfn.MAXIFS('[1]TERMELŐ_11.30.'!$Q:$Q,'[1]TERMELŐ_11.30.'!$A:$A,[1]publikáció!$B310)</f>
        <v>0.25</v>
      </c>
      <c r="N310" s="10" t="str">
        <f>+IF(VLOOKUP(B310,'[1]TERMELŐ_11.30.'!A:G,7,FALSE)="","",VLOOKUP(B310,'[1]TERMELŐ_11.30.'!A:G,7,FALSE))</f>
        <v>Új_H</v>
      </c>
      <c r="O310" s="10">
        <f>+VLOOKUP(B310,'[1]TERMELŐ_11.30.'!A:I,9,FALSE)</f>
        <v>132</v>
      </c>
      <c r="P310" s="10" t="str">
        <f>+IF(OR(VLOOKUP(B310,'[1]TERMELŐ_11.30.'!A:D,4,FALSE)="elutasított",(VLOOKUP(B310,'[1]TERMELŐ_11.30.'!A:D,4,FALSE)="kiesett")),"igen","nem")</f>
        <v>igen</v>
      </c>
      <c r="Q310" s="10" t="str">
        <f>+_xlfn.IFNA(VLOOKUP(IF(VLOOKUP(B310,'[1]TERMELŐ_11.30.'!A:BQ,69,FALSE)="","",VLOOKUP(B310,'[1]TERMELŐ_11.30.'!A:BQ,69,FALSE)),'[1]publikáció segéd tábla'!$D$1:$E$16,2,FALSE),"")</f>
        <v>54/2024 kormány rendelet</v>
      </c>
      <c r="R310" s="10" t="str">
        <f>IF(VLOOKUP(B310,'[1]TERMELŐ_11.30.'!A:AT,46,FALSE)="","",VLOOKUP(B310,'[1]TERMELŐ_11.30.'!A:AT,46,FALSE))</f>
        <v/>
      </c>
      <c r="S310" s="10"/>
      <c r="T310" s="13">
        <f>+VLOOKUP(B310,'[1]TERMELŐ_11.30.'!$A:$AR,37,FALSE)</f>
        <v>0</v>
      </c>
      <c r="U310" s="13">
        <f>+VLOOKUP(B310,'[1]TERMELŐ_11.30.'!$A:$AR,38,FALSE)+VLOOKUP(B310,'[1]TERMELŐ_11.30.'!$A:$AR,39,FALSE)+VLOOKUP(B310,'[1]TERMELŐ_11.30.'!$A:$AR,40,FALSE)+VLOOKUP(B310,'[1]TERMELŐ_11.30.'!$A:$AR,41,FALSE)+VLOOKUP(B310,'[1]TERMELŐ_11.30.'!$A:$AR,42,FALSE)+VLOOKUP(B310,'[1]TERMELŐ_11.30.'!$A:$AR,43,FALSE)+VLOOKUP(B310,'[1]TERMELŐ_11.30.'!$A:$AR,44,FALSE)</f>
        <v>0</v>
      </c>
      <c r="V310" s="14" t="str">
        <f>+IF(VLOOKUP(B310,'[1]TERMELŐ_11.30.'!A:AS,45,FALSE)="","",VLOOKUP(B310,'[1]TERMELŐ_11.30.'!A:AS,45,FALSE))</f>
        <v/>
      </c>
      <c r="W310" s="14" t="str">
        <f>IF(VLOOKUP(B310,'[1]TERMELŐ_11.30.'!A:AJ,36,FALSE)="","",VLOOKUP(B310,'[1]TERMELŐ_11.30.'!A:AJ,36,FALSE))</f>
        <v/>
      </c>
      <c r="X310" s="10"/>
      <c r="Y310" s="13">
        <f>+VLOOKUP(B310,'[1]TERMELŐ_11.30.'!$A:$BH,53,FALSE)</f>
        <v>0</v>
      </c>
      <c r="Z310" s="13">
        <f>+VLOOKUP(B310,'[1]TERMELŐ_11.30.'!$A:$BH,54,FALSE)+VLOOKUP(B310,'[1]TERMELŐ_11.30.'!$A:$BH,55,FALSE)+VLOOKUP(B310,'[1]TERMELŐ_11.30.'!$A:$BH,56,FALSE)+VLOOKUP(B310,'[1]TERMELŐ_11.30.'!$A:$BH,57,FALSE)+VLOOKUP(B310,'[1]TERMELŐ_11.30.'!$A:$BH,58,FALSE)+VLOOKUP(B310,'[1]TERMELŐ_11.30.'!$A:$BH,59,FALSE)+VLOOKUP(B310,'[1]TERMELŐ_11.30.'!$A:$BH,60,FALSE)</f>
        <v>0</v>
      </c>
      <c r="AA310" s="14" t="str">
        <f>IF(VLOOKUP(B310,'[1]TERMELŐ_11.30.'!A:AZ,51,FALSE)="","",VLOOKUP(B310,'[1]TERMELŐ_11.30.'!A:AZ,51,FALSE))</f>
        <v/>
      </c>
      <c r="AB310" s="14" t="str">
        <f>IF(VLOOKUP(B310,'[1]TERMELŐ_11.30.'!A:AZ,52,FALSE)="","",VLOOKUP(B310,'[1]TERMELŐ_11.30.'!A:AZ,52,FALSE))</f>
        <v/>
      </c>
    </row>
    <row r="311" spans="1:28" x14ac:dyDescent="0.3">
      <c r="A311" s="10" t="str">
        <f>VLOOKUP(VLOOKUP(B311,'[1]TERMELŐ_11.30.'!A:F,6,FALSE),'[1]publikáció segéd tábla'!$A$1:$B$7,2,FALSE)</f>
        <v>E.ON Észak-dunántúli Áramhálózati Zrt.</v>
      </c>
      <c r="B311" s="10" t="s">
        <v>277</v>
      </c>
      <c r="C311" s="11">
        <f>+SUMIFS('[1]TERMELŐ_11.30.'!$H:$H,'[1]TERMELŐ_11.30.'!$A:$A,[1]publikáció!$B311,'[1]TERMELŐ_11.30.'!$L:$L,[1]publikáció!C$4)</f>
        <v>0</v>
      </c>
      <c r="D311" s="11">
        <f>+SUMIFS('[1]TERMELŐ_11.30.'!$H:$H,'[1]TERMELŐ_11.30.'!$A:$A,[1]publikáció!$B311,'[1]TERMELŐ_11.30.'!$L:$L,[1]publikáció!D$4)</f>
        <v>24.99</v>
      </c>
      <c r="E311" s="11">
        <f>+SUMIFS('[1]TERMELŐ_11.30.'!$H:$H,'[1]TERMELŐ_11.30.'!$A:$A,[1]publikáció!$B311,'[1]TERMELŐ_11.30.'!$L:$L,[1]publikáció!E$4)</f>
        <v>5</v>
      </c>
      <c r="F311" s="11">
        <f>+SUMIFS('[1]TERMELŐ_11.30.'!$H:$H,'[1]TERMELŐ_11.30.'!$A:$A,[1]publikáció!$B311,'[1]TERMELŐ_11.30.'!$L:$L,[1]publikáció!F$4)</f>
        <v>0</v>
      </c>
      <c r="G311" s="11">
        <f>+SUMIFS('[1]TERMELŐ_11.30.'!$H:$H,'[1]TERMELŐ_11.30.'!$A:$A,[1]publikáció!$B311,'[1]TERMELŐ_11.30.'!$L:$L,[1]publikáció!G$4)</f>
        <v>0</v>
      </c>
      <c r="H311" s="11">
        <f>+SUMIFS('[1]TERMELŐ_11.30.'!$H:$H,'[1]TERMELŐ_11.30.'!$A:$A,[1]publikáció!$B311,'[1]TERMELŐ_11.30.'!$L:$L,[1]publikáció!H$4)</f>
        <v>0</v>
      </c>
      <c r="I311" s="11">
        <f>+SUMIFS('[1]TERMELŐ_11.30.'!$H:$H,'[1]TERMELŐ_11.30.'!$A:$A,[1]publikáció!$B311,'[1]TERMELŐ_11.30.'!$L:$L,[1]publikáció!I$4)</f>
        <v>0</v>
      </c>
      <c r="J311" s="11">
        <f>+SUMIFS('[1]TERMELŐ_11.30.'!$H:$H,'[1]TERMELŐ_11.30.'!$A:$A,[1]publikáció!$B311,'[1]TERMELŐ_11.30.'!$L:$L,[1]publikáció!J$4)</f>
        <v>0</v>
      </c>
      <c r="K311" s="11" t="str">
        <f>+IF(VLOOKUP(B311,'[1]TERMELŐ_11.30.'!A:U,21,FALSE)="igen","Technológia módosítás",IF(VLOOKUP(B311,'[1]TERMELŐ_11.30.'!A:U,20,FALSE)&lt;&gt;"nem","Ismétlő","Új igény"))</f>
        <v>Új igény</v>
      </c>
      <c r="L311" s="12">
        <f>+_xlfn.MAXIFS('[1]TERMELŐ_11.30.'!$P:$P,'[1]TERMELŐ_11.30.'!$A:$A,[1]publikáció!$B311)</f>
        <v>29.9</v>
      </c>
      <c r="M311" s="12">
        <f>+_xlfn.MAXIFS('[1]TERMELŐ_11.30.'!$Q:$Q,'[1]TERMELŐ_11.30.'!$A:$A,[1]publikáció!$B311)</f>
        <v>5.16</v>
      </c>
      <c r="N311" s="10" t="str">
        <f>+IF(VLOOKUP(B311,'[1]TERMELŐ_11.30.'!A:G,7,FALSE)="","",VLOOKUP(B311,'[1]TERMELŐ_11.30.'!A:G,7,FALSE))</f>
        <v>RAKH</v>
      </c>
      <c r="O311" s="10">
        <f>+VLOOKUP(B311,'[1]TERMELŐ_11.30.'!A:I,9,FALSE)</f>
        <v>132</v>
      </c>
      <c r="P311" s="10" t="str">
        <f>+IF(OR(VLOOKUP(B311,'[1]TERMELŐ_11.30.'!A:D,4,FALSE)="elutasított",(VLOOKUP(B311,'[1]TERMELŐ_11.30.'!A:D,4,FALSE)="kiesett")),"igen","nem")</f>
        <v>igen</v>
      </c>
      <c r="Q311" s="10" t="str">
        <f>+_xlfn.IFNA(VLOOKUP(IF(VLOOKUP(B311,'[1]TERMELŐ_11.30.'!A:BQ,69,FALSE)="","",VLOOKUP(B311,'[1]TERMELŐ_11.30.'!A:BQ,69,FALSE)),'[1]publikáció segéd tábla'!$D$1:$E$16,2,FALSE),"")</f>
        <v>54/2024 kormány rendelet</v>
      </c>
      <c r="R311" s="10" t="str">
        <f>IF(VLOOKUP(B311,'[1]TERMELŐ_11.30.'!A:AT,46,FALSE)="","",VLOOKUP(B311,'[1]TERMELŐ_11.30.'!A:AT,46,FALSE))</f>
        <v/>
      </c>
      <c r="S311" s="10"/>
      <c r="T311" s="13">
        <f>+VLOOKUP(B311,'[1]TERMELŐ_11.30.'!$A:$AR,37,FALSE)</f>
        <v>0</v>
      </c>
      <c r="U311" s="13">
        <f>+VLOOKUP(B311,'[1]TERMELŐ_11.30.'!$A:$AR,38,FALSE)+VLOOKUP(B311,'[1]TERMELŐ_11.30.'!$A:$AR,39,FALSE)+VLOOKUP(B311,'[1]TERMELŐ_11.30.'!$A:$AR,40,FALSE)+VLOOKUP(B311,'[1]TERMELŐ_11.30.'!$A:$AR,41,FALSE)+VLOOKUP(B311,'[1]TERMELŐ_11.30.'!$A:$AR,42,FALSE)+VLOOKUP(B311,'[1]TERMELŐ_11.30.'!$A:$AR,43,FALSE)+VLOOKUP(B311,'[1]TERMELŐ_11.30.'!$A:$AR,44,FALSE)</f>
        <v>0</v>
      </c>
      <c r="V311" s="14" t="str">
        <f>+IF(VLOOKUP(B311,'[1]TERMELŐ_11.30.'!A:AS,45,FALSE)="","",VLOOKUP(B311,'[1]TERMELŐ_11.30.'!A:AS,45,FALSE))</f>
        <v/>
      </c>
      <c r="W311" s="14" t="str">
        <f>IF(VLOOKUP(B311,'[1]TERMELŐ_11.30.'!A:AJ,36,FALSE)="","",VLOOKUP(B311,'[1]TERMELŐ_11.30.'!A:AJ,36,FALSE))</f>
        <v/>
      </c>
      <c r="X311" s="10"/>
      <c r="Y311" s="13">
        <f>+VLOOKUP(B311,'[1]TERMELŐ_11.30.'!$A:$BH,53,FALSE)</f>
        <v>0</v>
      </c>
      <c r="Z311" s="13">
        <f>+VLOOKUP(B311,'[1]TERMELŐ_11.30.'!$A:$BH,54,FALSE)+VLOOKUP(B311,'[1]TERMELŐ_11.30.'!$A:$BH,55,FALSE)+VLOOKUP(B311,'[1]TERMELŐ_11.30.'!$A:$BH,56,FALSE)+VLOOKUP(B311,'[1]TERMELŐ_11.30.'!$A:$BH,57,FALSE)+VLOOKUP(B311,'[1]TERMELŐ_11.30.'!$A:$BH,58,FALSE)+VLOOKUP(B311,'[1]TERMELŐ_11.30.'!$A:$BH,59,FALSE)+VLOOKUP(B311,'[1]TERMELŐ_11.30.'!$A:$BH,60,FALSE)</f>
        <v>0</v>
      </c>
      <c r="AA311" s="14" t="str">
        <f>IF(VLOOKUP(B311,'[1]TERMELŐ_11.30.'!A:AZ,51,FALSE)="","",VLOOKUP(B311,'[1]TERMELŐ_11.30.'!A:AZ,51,FALSE))</f>
        <v/>
      </c>
      <c r="AB311" s="14" t="str">
        <f>IF(VLOOKUP(B311,'[1]TERMELŐ_11.30.'!A:AZ,52,FALSE)="","",VLOOKUP(B311,'[1]TERMELŐ_11.30.'!A:AZ,52,FALSE))</f>
        <v/>
      </c>
    </row>
    <row r="312" spans="1:28" x14ac:dyDescent="0.3">
      <c r="A312" s="10" t="str">
        <f>VLOOKUP(VLOOKUP(B312,'[1]TERMELŐ_11.30.'!A:F,6,FALSE),'[1]publikáció segéd tábla'!$A$1:$B$7,2,FALSE)</f>
        <v>E.ON Észak-dunántúli Áramhálózati Zrt.</v>
      </c>
      <c r="B312" s="10" t="s">
        <v>278</v>
      </c>
      <c r="C312" s="11">
        <f>+SUMIFS('[1]TERMELŐ_11.30.'!$H:$H,'[1]TERMELŐ_11.30.'!$A:$A,[1]publikáció!$B312,'[1]TERMELŐ_11.30.'!$L:$L,[1]publikáció!C$4)</f>
        <v>2</v>
      </c>
      <c r="D312" s="11">
        <f>+SUMIFS('[1]TERMELŐ_11.30.'!$H:$H,'[1]TERMELŐ_11.30.'!$A:$A,[1]publikáció!$B312,'[1]TERMELŐ_11.30.'!$L:$L,[1]publikáció!D$4)</f>
        <v>0</v>
      </c>
      <c r="E312" s="11">
        <f>+SUMIFS('[1]TERMELŐ_11.30.'!$H:$H,'[1]TERMELŐ_11.30.'!$A:$A,[1]publikáció!$B312,'[1]TERMELŐ_11.30.'!$L:$L,[1]publikáció!E$4)</f>
        <v>0.3</v>
      </c>
      <c r="F312" s="11">
        <f>+SUMIFS('[1]TERMELŐ_11.30.'!$H:$H,'[1]TERMELŐ_11.30.'!$A:$A,[1]publikáció!$B312,'[1]TERMELŐ_11.30.'!$L:$L,[1]publikáció!F$4)</f>
        <v>0</v>
      </c>
      <c r="G312" s="11">
        <f>+SUMIFS('[1]TERMELŐ_11.30.'!$H:$H,'[1]TERMELŐ_11.30.'!$A:$A,[1]publikáció!$B312,'[1]TERMELŐ_11.30.'!$L:$L,[1]publikáció!G$4)</f>
        <v>0</v>
      </c>
      <c r="H312" s="11">
        <f>+SUMIFS('[1]TERMELŐ_11.30.'!$H:$H,'[1]TERMELŐ_11.30.'!$A:$A,[1]publikáció!$B312,'[1]TERMELŐ_11.30.'!$L:$L,[1]publikáció!H$4)</f>
        <v>0</v>
      </c>
      <c r="I312" s="11">
        <f>+SUMIFS('[1]TERMELŐ_11.30.'!$H:$H,'[1]TERMELŐ_11.30.'!$A:$A,[1]publikáció!$B312,'[1]TERMELŐ_11.30.'!$L:$L,[1]publikáció!I$4)</f>
        <v>0</v>
      </c>
      <c r="J312" s="11">
        <f>+SUMIFS('[1]TERMELŐ_11.30.'!$H:$H,'[1]TERMELŐ_11.30.'!$A:$A,[1]publikáció!$B312,'[1]TERMELŐ_11.30.'!$L:$L,[1]publikáció!J$4)</f>
        <v>0</v>
      </c>
      <c r="K312" s="11" t="str">
        <f>+IF(VLOOKUP(B312,'[1]TERMELŐ_11.30.'!A:U,21,FALSE)="igen","Technológia módosítás",IF(VLOOKUP(B312,'[1]TERMELŐ_11.30.'!A:U,20,FALSE)&lt;&gt;"nem","Ismétlő","Új igény"))</f>
        <v>Új igény</v>
      </c>
      <c r="L312" s="12">
        <f>+_xlfn.MAXIFS('[1]TERMELŐ_11.30.'!$P:$P,'[1]TERMELŐ_11.30.'!$A:$A,[1]publikáció!$B312)</f>
        <v>2</v>
      </c>
      <c r="M312" s="12">
        <f>+_xlfn.MAXIFS('[1]TERMELŐ_11.30.'!$Q:$Q,'[1]TERMELŐ_11.30.'!$A:$A,[1]publikáció!$B312)</f>
        <v>0.02</v>
      </c>
      <c r="N312" s="10" t="str">
        <f>+IF(VLOOKUP(B312,'[1]TERMELŐ_11.30.'!A:G,7,FALSE)="","",VLOOKUP(B312,'[1]TERMELŐ_11.30.'!A:G,7,FALSE))</f>
        <v>REPC</v>
      </c>
      <c r="O312" s="10">
        <f>+VLOOKUP(B312,'[1]TERMELŐ_11.30.'!A:I,9,FALSE)</f>
        <v>22</v>
      </c>
      <c r="P312" s="10" t="str">
        <f>+IF(OR(VLOOKUP(B312,'[1]TERMELŐ_11.30.'!A:D,4,FALSE)="elutasított",(VLOOKUP(B312,'[1]TERMELŐ_11.30.'!A:D,4,FALSE)="kiesett")),"igen","nem")</f>
        <v>igen</v>
      </c>
      <c r="Q312" s="10" t="str">
        <f>+_xlfn.IFNA(VLOOKUP(IF(VLOOKUP(B312,'[1]TERMELŐ_11.30.'!A:BQ,69,FALSE)="","",VLOOKUP(B312,'[1]TERMELŐ_11.30.'!A:BQ,69,FALSE)),'[1]publikáció segéd tábla'!$D$1:$E$16,2,FALSE),"")</f>
        <v>54/2024 kormány rendelet</v>
      </c>
      <c r="R312" s="10" t="str">
        <f>IF(VLOOKUP(B312,'[1]TERMELŐ_11.30.'!A:AT,46,FALSE)="","",VLOOKUP(B312,'[1]TERMELŐ_11.30.'!A:AT,46,FALSE))</f>
        <v/>
      </c>
      <c r="S312" s="10"/>
      <c r="T312" s="13">
        <f>+VLOOKUP(B312,'[1]TERMELŐ_11.30.'!$A:$AR,37,FALSE)</f>
        <v>0</v>
      </c>
      <c r="U312" s="13">
        <f>+VLOOKUP(B312,'[1]TERMELŐ_11.30.'!$A:$AR,38,FALSE)+VLOOKUP(B312,'[1]TERMELŐ_11.30.'!$A:$AR,39,FALSE)+VLOOKUP(B312,'[1]TERMELŐ_11.30.'!$A:$AR,40,FALSE)+VLOOKUP(B312,'[1]TERMELŐ_11.30.'!$A:$AR,41,FALSE)+VLOOKUP(B312,'[1]TERMELŐ_11.30.'!$A:$AR,42,FALSE)+VLOOKUP(B312,'[1]TERMELŐ_11.30.'!$A:$AR,43,FALSE)+VLOOKUP(B312,'[1]TERMELŐ_11.30.'!$A:$AR,44,FALSE)</f>
        <v>0</v>
      </c>
      <c r="V312" s="14" t="str">
        <f>+IF(VLOOKUP(B312,'[1]TERMELŐ_11.30.'!A:AS,45,FALSE)="","",VLOOKUP(B312,'[1]TERMELŐ_11.30.'!A:AS,45,FALSE))</f>
        <v/>
      </c>
      <c r="W312" s="14" t="str">
        <f>IF(VLOOKUP(B312,'[1]TERMELŐ_11.30.'!A:AJ,36,FALSE)="","",VLOOKUP(B312,'[1]TERMELŐ_11.30.'!A:AJ,36,FALSE))</f>
        <v/>
      </c>
      <c r="X312" s="10"/>
      <c r="Y312" s="13">
        <f>+VLOOKUP(B312,'[1]TERMELŐ_11.30.'!$A:$BH,53,FALSE)</f>
        <v>0</v>
      </c>
      <c r="Z312" s="13">
        <f>+VLOOKUP(B312,'[1]TERMELŐ_11.30.'!$A:$BH,54,FALSE)+VLOOKUP(B312,'[1]TERMELŐ_11.30.'!$A:$BH,55,FALSE)+VLOOKUP(B312,'[1]TERMELŐ_11.30.'!$A:$BH,56,FALSE)+VLOOKUP(B312,'[1]TERMELŐ_11.30.'!$A:$BH,57,FALSE)+VLOOKUP(B312,'[1]TERMELŐ_11.30.'!$A:$BH,58,FALSE)+VLOOKUP(B312,'[1]TERMELŐ_11.30.'!$A:$BH,59,FALSE)+VLOOKUP(B312,'[1]TERMELŐ_11.30.'!$A:$BH,60,FALSE)</f>
        <v>0</v>
      </c>
      <c r="AA312" s="14" t="str">
        <f>IF(VLOOKUP(B312,'[1]TERMELŐ_11.30.'!A:AZ,51,FALSE)="","",VLOOKUP(B312,'[1]TERMELŐ_11.30.'!A:AZ,51,FALSE))</f>
        <v/>
      </c>
      <c r="AB312" s="14" t="str">
        <f>IF(VLOOKUP(B312,'[1]TERMELŐ_11.30.'!A:AZ,52,FALSE)="","",VLOOKUP(B312,'[1]TERMELŐ_11.30.'!A:AZ,52,FALSE))</f>
        <v/>
      </c>
    </row>
    <row r="313" spans="1:28" x14ac:dyDescent="0.3">
      <c r="A313" s="10" t="str">
        <f>VLOOKUP(VLOOKUP(B313,'[1]TERMELŐ_11.30.'!A:F,6,FALSE),'[1]publikáció segéd tábla'!$A$1:$B$7,2,FALSE)</f>
        <v>E.ON Észak-dunántúli Áramhálózati Zrt.</v>
      </c>
      <c r="B313" s="10" t="s">
        <v>279</v>
      </c>
      <c r="C313" s="11">
        <f>+SUMIFS('[1]TERMELŐ_11.30.'!$H:$H,'[1]TERMELŐ_11.30.'!$A:$A,[1]publikáció!$B313,'[1]TERMELŐ_11.30.'!$L:$L,[1]publikáció!C$4)</f>
        <v>0</v>
      </c>
      <c r="D313" s="11">
        <f>+SUMIFS('[1]TERMELŐ_11.30.'!$H:$H,'[1]TERMELŐ_11.30.'!$A:$A,[1]publikáció!$B313,'[1]TERMELŐ_11.30.'!$L:$L,[1]publikáció!D$4)</f>
        <v>49.5</v>
      </c>
      <c r="E313" s="11">
        <f>+SUMIFS('[1]TERMELŐ_11.30.'!$H:$H,'[1]TERMELŐ_11.30.'!$A:$A,[1]publikáció!$B313,'[1]TERMELŐ_11.30.'!$L:$L,[1]publikáció!E$4)</f>
        <v>0</v>
      </c>
      <c r="F313" s="11">
        <f>+SUMIFS('[1]TERMELŐ_11.30.'!$H:$H,'[1]TERMELŐ_11.30.'!$A:$A,[1]publikáció!$B313,'[1]TERMELŐ_11.30.'!$L:$L,[1]publikáció!F$4)</f>
        <v>0</v>
      </c>
      <c r="G313" s="11">
        <f>+SUMIFS('[1]TERMELŐ_11.30.'!$H:$H,'[1]TERMELŐ_11.30.'!$A:$A,[1]publikáció!$B313,'[1]TERMELŐ_11.30.'!$L:$L,[1]publikáció!G$4)</f>
        <v>0</v>
      </c>
      <c r="H313" s="11">
        <f>+SUMIFS('[1]TERMELŐ_11.30.'!$H:$H,'[1]TERMELŐ_11.30.'!$A:$A,[1]publikáció!$B313,'[1]TERMELŐ_11.30.'!$L:$L,[1]publikáció!H$4)</f>
        <v>0</v>
      </c>
      <c r="I313" s="11">
        <f>+SUMIFS('[1]TERMELŐ_11.30.'!$H:$H,'[1]TERMELŐ_11.30.'!$A:$A,[1]publikáció!$B313,'[1]TERMELŐ_11.30.'!$L:$L,[1]publikáció!I$4)</f>
        <v>0</v>
      </c>
      <c r="J313" s="11">
        <f>+SUMIFS('[1]TERMELŐ_11.30.'!$H:$H,'[1]TERMELŐ_11.30.'!$A:$A,[1]publikáció!$B313,'[1]TERMELŐ_11.30.'!$L:$L,[1]publikáció!J$4)</f>
        <v>0</v>
      </c>
      <c r="K313" s="11" t="str">
        <f>+IF(VLOOKUP(B313,'[1]TERMELŐ_11.30.'!A:U,21,FALSE)="igen","Technológia módosítás",IF(VLOOKUP(B313,'[1]TERMELŐ_11.30.'!A:U,20,FALSE)&lt;&gt;"nem","Ismétlő","Új igény"))</f>
        <v>Új igény</v>
      </c>
      <c r="L313" s="12">
        <f>+_xlfn.MAXIFS('[1]TERMELŐ_11.30.'!$P:$P,'[1]TERMELŐ_11.30.'!$A:$A,[1]publikáció!$B313)</f>
        <v>49.5</v>
      </c>
      <c r="M313" s="12">
        <f>+_xlfn.MAXIFS('[1]TERMELŐ_11.30.'!$Q:$Q,'[1]TERMELŐ_11.30.'!$A:$A,[1]publikáció!$B313)</f>
        <v>0</v>
      </c>
      <c r="N313" s="10" t="str">
        <f>+IF(VLOOKUP(B313,'[1]TERMELŐ_11.30.'!A:G,7,FALSE)="","",VLOOKUP(B313,'[1]TERMELŐ_11.30.'!A:G,7,FALSE))</f>
        <v>Új_J</v>
      </c>
      <c r="O313" s="10">
        <f>+VLOOKUP(B313,'[1]TERMELŐ_11.30.'!A:I,9,FALSE)</f>
        <v>132</v>
      </c>
      <c r="P313" s="10" t="str">
        <f>+IF(OR(VLOOKUP(B313,'[1]TERMELŐ_11.30.'!A:D,4,FALSE)="elutasított",(VLOOKUP(B313,'[1]TERMELŐ_11.30.'!A:D,4,FALSE)="kiesett")),"igen","nem")</f>
        <v>igen</v>
      </c>
      <c r="Q313" s="10" t="str">
        <f>+_xlfn.IFNA(VLOOKUP(IF(VLOOKUP(B313,'[1]TERMELŐ_11.30.'!A:BQ,69,FALSE)="","",VLOOKUP(B313,'[1]TERMELŐ_11.30.'!A:BQ,69,FALSE)),'[1]publikáció segéd tábla'!$D$1:$E$16,2,FALSE),"")</f>
        <v>54/2024 kormány rendelet</v>
      </c>
      <c r="R313" s="10" t="str">
        <f>IF(VLOOKUP(B313,'[1]TERMELŐ_11.30.'!A:AT,46,FALSE)="","",VLOOKUP(B313,'[1]TERMELŐ_11.30.'!A:AT,46,FALSE))</f>
        <v/>
      </c>
      <c r="S313" s="10"/>
      <c r="T313" s="13">
        <f>+VLOOKUP(B313,'[1]TERMELŐ_11.30.'!$A:$AR,37,FALSE)</f>
        <v>0</v>
      </c>
      <c r="U313" s="13">
        <f>+VLOOKUP(B313,'[1]TERMELŐ_11.30.'!$A:$AR,38,FALSE)+VLOOKUP(B313,'[1]TERMELŐ_11.30.'!$A:$AR,39,FALSE)+VLOOKUP(B313,'[1]TERMELŐ_11.30.'!$A:$AR,40,FALSE)+VLOOKUP(B313,'[1]TERMELŐ_11.30.'!$A:$AR,41,FALSE)+VLOOKUP(B313,'[1]TERMELŐ_11.30.'!$A:$AR,42,FALSE)+VLOOKUP(B313,'[1]TERMELŐ_11.30.'!$A:$AR,43,FALSE)+VLOOKUP(B313,'[1]TERMELŐ_11.30.'!$A:$AR,44,FALSE)</f>
        <v>0</v>
      </c>
      <c r="V313" s="14" t="str">
        <f>+IF(VLOOKUP(B313,'[1]TERMELŐ_11.30.'!A:AS,45,FALSE)="","",VLOOKUP(B313,'[1]TERMELŐ_11.30.'!A:AS,45,FALSE))</f>
        <v/>
      </c>
      <c r="W313" s="14" t="str">
        <f>IF(VLOOKUP(B313,'[1]TERMELŐ_11.30.'!A:AJ,36,FALSE)="","",VLOOKUP(B313,'[1]TERMELŐ_11.30.'!A:AJ,36,FALSE))</f>
        <v/>
      </c>
      <c r="X313" s="10"/>
      <c r="Y313" s="13">
        <f>+VLOOKUP(B313,'[1]TERMELŐ_11.30.'!$A:$BH,53,FALSE)</f>
        <v>0</v>
      </c>
      <c r="Z313" s="13">
        <f>+VLOOKUP(B313,'[1]TERMELŐ_11.30.'!$A:$BH,54,FALSE)+VLOOKUP(B313,'[1]TERMELŐ_11.30.'!$A:$BH,55,FALSE)+VLOOKUP(B313,'[1]TERMELŐ_11.30.'!$A:$BH,56,FALSE)+VLOOKUP(B313,'[1]TERMELŐ_11.30.'!$A:$BH,57,FALSE)+VLOOKUP(B313,'[1]TERMELŐ_11.30.'!$A:$BH,58,FALSE)+VLOOKUP(B313,'[1]TERMELŐ_11.30.'!$A:$BH,59,FALSE)+VLOOKUP(B313,'[1]TERMELŐ_11.30.'!$A:$BH,60,FALSE)</f>
        <v>0</v>
      </c>
      <c r="AA313" s="14" t="str">
        <f>IF(VLOOKUP(B313,'[1]TERMELŐ_11.30.'!A:AZ,51,FALSE)="","",VLOOKUP(B313,'[1]TERMELŐ_11.30.'!A:AZ,51,FALSE))</f>
        <v/>
      </c>
      <c r="AB313" s="14" t="str">
        <f>IF(VLOOKUP(B313,'[1]TERMELŐ_11.30.'!A:AZ,52,FALSE)="","",VLOOKUP(B313,'[1]TERMELŐ_11.30.'!A:AZ,52,FALSE))</f>
        <v/>
      </c>
    </row>
    <row r="314" spans="1:28" x14ac:dyDescent="0.3">
      <c r="A314" s="10" t="str">
        <f>VLOOKUP(VLOOKUP(B314,'[1]TERMELŐ_11.30.'!A:F,6,FALSE),'[1]publikáció segéd tábla'!$A$1:$B$7,2,FALSE)</f>
        <v>E.ON Észak-dunántúli Áramhálózati Zrt.</v>
      </c>
      <c r="B314" s="10" t="s">
        <v>280</v>
      </c>
      <c r="C314" s="11">
        <f>+SUMIFS('[1]TERMELŐ_11.30.'!$H:$H,'[1]TERMELŐ_11.30.'!$A:$A,[1]publikáció!$B314,'[1]TERMELŐ_11.30.'!$L:$L,[1]publikáció!C$4)</f>
        <v>0</v>
      </c>
      <c r="D314" s="11">
        <f>+SUMIFS('[1]TERMELŐ_11.30.'!$H:$H,'[1]TERMELŐ_11.30.'!$A:$A,[1]publikáció!$B314,'[1]TERMELŐ_11.30.'!$L:$L,[1]publikáció!D$4)</f>
        <v>0</v>
      </c>
      <c r="E314" s="11">
        <f>+SUMIFS('[1]TERMELŐ_11.30.'!$H:$H,'[1]TERMELŐ_11.30.'!$A:$A,[1]publikáció!$B314,'[1]TERMELŐ_11.30.'!$L:$L,[1]publikáció!E$4)</f>
        <v>0.99</v>
      </c>
      <c r="F314" s="11">
        <f>+SUMIFS('[1]TERMELŐ_11.30.'!$H:$H,'[1]TERMELŐ_11.30.'!$A:$A,[1]publikáció!$B314,'[1]TERMELŐ_11.30.'!$L:$L,[1]publikáció!F$4)</f>
        <v>0</v>
      </c>
      <c r="G314" s="11">
        <f>+SUMIFS('[1]TERMELŐ_11.30.'!$H:$H,'[1]TERMELŐ_11.30.'!$A:$A,[1]publikáció!$B314,'[1]TERMELŐ_11.30.'!$L:$L,[1]publikáció!G$4)</f>
        <v>0</v>
      </c>
      <c r="H314" s="11">
        <f>+SUMIFS('[1]TERMELŐ_11.30.'!$H:$H,'[1]TERMELŐ_11.30.'!$A:$A,[1]publikáció!$B314,'[1]TERMELŐ_11.30.'!$L:$L,[1]publikáció!H$4)</f>
        <v>0</v>
      </c>
      <c r="I314" s="11">
        <f>+SUMIFS('[1]TERMELŐ_11.30.'!$H:$H,'[1]TERMELŐ_11.30.'!$A:$A,[1]publikáció!$B314,'[1]TERMELŐ_11.30.'!$L:$L,[1]publikáció!I$4)</f>
        <v>0</v>
      </c>
      <c r="J314" s="11">
        <f>+SUMIFS('[1]TERMELŐ_11.30.'!$H:$H,'[1]TERMELŐ_11.30.'!$A:$A,[1]publikáció!$B314,'[1]TERMELŐ_11.30.'!$L:$L,[1]publikáció!J$4)</f>
        <v>0</v>
      </c>
      <c r="K314" s="11" t="str">
        <f>+IF(VLOOKUP(B314,'[1]TERMELŐ_11.30.'!A:U,21,FALSE)="igen","Technológia módosítás",IF(VLOOKUP(B314,'[1]TERMELŐ_11.30.'!A:U,20,FALSE)&lt;&gt;"nem","Ismétlő","Új igény"))</f>
        <v>Új igény</v>
      </c>
      <c r="L314" s="12">
        <f>+_xlfn.MAXIFS('[1]TERMELŐ_11.30.'!$P:$P,'[1]TERMELŐ_11.30.'!$A:$A,[1]publikáció!$B314)</f>
        <v>0.99</v>
      </c>
      <c r="M314" s="12">
        <f>+_xlfn.MAXIFS('[1]TERMELŐ_11.30.'!$Q:$Q,'[1]TERMELŐ_11.30.'!$A:$A,[1]publikáció!$B314)</f>
        <v>0.99</v>
      </c>
      <c r="N314" s="10" t="str">
        <f>+IF(VLOOKUP(B314,'[1]TERMELŐ_11.30.'!A:G,7,FALSE)="","",VLOOKUP(B314,'[1]TERMELŐ_11.30.'!A:G,7,FALSE))</f>
        <v>IKER</v>
      </c>
      <c r="O314" s="10">
        <f>+VLOOKUP(B314,'[1]TERMELŐ_11.30.'!A:I,9,FALSE)</f>
        <v>22</v>
      </c>
      <c r="P314" s="10" t="str">
        <f>+IF(OR(VLOOKUP(B314,'[1]TERMELŐ_11.30.'!A:D,4,FALSE)="elutasított",(VLOOKUP(B314,'[1]TERMELŐ_11.30.'!A:D,4,FALSE)="kiesett")),"igen","nem")</f>
        <v>igen</v>
      </c>
      <c r="Q314" s="10" t="str">
        <f>+_xlfn.IFNA(VLOOKUP(IF(VLOOKUP(B314,'[1]TERMELŐ_11.30.'!A:BQ,69,FALSE)="","",VLOOKUP(B314,'[1]TERMELŐ_11.30.'!A:BQ,69,FALSE)),'[1]publikáció segéd tábla'!$D$1:$E$16,2,FALSE),"")</f>
        <v>54/2024 kormány rendelet</v>
      </c>
      <c r="R314" s="10" t="str">
        <f>IF(VLOOKUP(B314,'[1]TERMELŐ_11.30.'!A:AT,46,FALSE)="","",VLOOKUP(B314,'[1]TERMELŐ_11.30.'!A:AT,46,FALSE))</f>
        <v/>
      </c>
      <c r="S314" s="10"/>
      <c r="T314" s="13">
        <f>+VLOOKUP(B314,'[1]TERMELŐ_11.30.'!$A:$AR,37,FALSE)</f>
        <v>0</v>
      </c>
      <c r="U314" s="13">
        <f>+VLOOKUP(B314,'[1]TERMELŐ_11.30.'!$A:$AR,38,FALSE)+VLOOKUP(B314,'[1]TERMELŐ_11.30.'!$A:$AR,39,FALSE)+VLOOKUP(B314,'[1]TERMELŐ_11.30.'!$A:$AR,40,FALSE)+VLOOKUP(B314,'[1]TERMELŐ_11.30.'!$A:$AR,41,FALSE)+VLOOKUP(B314,'[1]TERMELŐ_11.30.'!$A:$AR,42,FALSE)+VLOOKUP(B314,'[1]TERMELŐ_11.30.'!$A:$AR,43,FALSE)+VLOOKUP(B314,'[1]TERMELŐ_11.30.'!$A:$AR,44,FALSE)</f>
        <v>0</v>
      </c>
      <c r="V314" s="14" t="str">
        <f>+IF(VLOOKUP(B314,'[1]TERMELŐ_11.30.'!A:AS,45,FALSE)="","",VLOOKUP(B314,'[1]TERMELŐ_11.30.'!A:AS,45,FALSE))</f>
        <v/>
      </c>
      <c r="W314" s="14" t="str">
        <f>IF(VLOOKUP(B314,'[1]TERMELŐ_11.30.'!A:AJ,36,FALSE)="","",VLOOKUP(B314,'[1]TERMELŐ_11.30.'!A:AJ,36,FALSE))</f>
        <v/>
      </c>
      <c r="X314" s="10"/>
      <c r="Y314" s="13">
        <f>+VLOOKUP(B314,'[1]TERMELŐ_11.30.'!$A:$BH,53,FALSE)</f>
        <v>0</v>
      </c>
      <c r="Z314" s="13">
        <f>+VLOOKUP(B314,'[1]TERMELŐ_11.30.'!$A:$BH,54,FALSE)+VLOOKUP(B314,'[1]TERMELŐ_11.30.'!$A:$BH,55,FALSE)+VLOOKUP(B314,'[1]TERMELŐ_11.30.'!$A:$BH,56,FALSE)+VLOOKUP(B314,'[1]TERMELŐ_11.30.'!$A:$BH,57,FALSE)+VLOOKUP(B314,'[1]TERMELŐ_11.30.'!$A:$BH,58,FALSE)+VLOOKUP(B314,'[1]TERMELŐ_11.30.'!$A:$BH,59,FALSE)+VLOOKUP(B314,'[1]TERMELŐ_11.30.'!$A:$BH,60,FALSE)</f>
        <v>0</v>
      </c>
      <c r="AA314" s="14" t="str">
        <f>IF(VLOOKUP(B314,'[1]TERMELŐ_11.30.'!A:AZ,51,FALSE)="","",VLOOKUP(B314,'[1]TERMELŐ_11.30.'!A:AZ,51,FALSE))</f>
        <v/>
      </c>
      <c r="AB314" s="14" t="str">
        <f>IF(VLOOKUP(B314,'[1]TERMELŐ_11.30.'!A:AZ,52,FALSE)="","",VLOOKUP(B314,'[1]TERMELŐ_11.30.'!A:AZ,52,FALSE))</f>
        <v/>
      </c>
    </row>
    <row r="315" spans="1:28" x14ac:dyDescent="0.3">
      <c r="A315" s="10" t="str">
        <f>VLOOKUP(VLOOKUP(B315,'[1]TERMELŐ_11.30.'!A:F,6,FALSE),'[1]publikáció segéd tábla'!$A$1:$B$7,2,FALSE)</f>
        <v>E.ON Észak-dunántúli Áramhálózati Zrt.</v>
      </c>
      <c r="B315" s="10" t="s">
        <v>281</v>
      </c>
      <c r="C315" s="11">
        <f>+SUMIFS('[1]TERMELŐ_11.30.'!$H:$H,'[1]TERMELŐ_11.30.'!$A:$A,[1]publikáció!$B315,'[1]TERMELŐ_11.30.'!$L:$L,[1]publikáció!C$4)</f>
        <v>0.499</v>
      </c>
      <c r="D315" s="11">
        <f>+SUMIFS('[1]TERMELŐ_11.30.'!$H:$H,'[1]TERMELŐ_11.30.'!$A:$A,[1]publikáció!$B315,'[1]TERMELŐ_11.30.'!$L:$L,[1]publikáció!D$4)</f>
        <v>0</v>
      </c>
      <c r="E315" s="11">
        <f>+SUMIFS('[1]TERMELŐ_11.30.'!$H:$H,'[1]TERMELŐ_11.30.'!$A:$A,[1]publikáció!$B315,'[1]TERMELŐ_11.30.'!$L:$L,[1]publikáció!E$4)</f>
        <v>0</v>
      </c>
      <c r="F315" s="11">
        <f>+SUMIFS('[1]TERMELŐ_11.30.'!$H:$H,'[1]TERMELŐ_11.30.'!$A:$A,[1]publikáció!$B315,'[1]TERMELŐ_11.30.'!$L:$L,[1]publikáció!F$4)</f>
        <v>0</v>
      </c>
      <c r="G315" s="11">
        <f>+SUMIFS('[1]TERMELŐ_11.30.'!$H:$H,'[1]TERMELŐ_11.30.'!$A:$A,[1]publikáció!$B315,'[1]TERMELŐ_11.30.'!$L:$L,[1]publikáció!G$4)</f>
        <v>0</v>
      </c>
      <c r="H315" s="11">
        <f>+SUMIFS('[1]TERMELŐ_11.30.'!$H:$H,'[1]TERMELŐ_11.30.'!$A:$A,[1]publikáció!$B315,'[1]TERMELŐ_11.30.'!$L:$L,[1]publikáció!H$4)</f>
        <v>0</v>
      </c>
      <c r="I315" s="11">
        <f>+SUMIFS('[1]TERMELŐ_11.30.'!$H:$H,'[1]TERMELŐ_11.30.'!$A:$A,[1]publikáció!$B315,'[1]TERMELŐ_11.30.'!$L:$L,[1]publikáció!I$4)</f>
        <v>0</v>
      </c>
      <c r="J315" s="11">
        <f>+SUMIFS('[1]TERMELŐ_11.30.'!$H:$H,'[1]TERMELŐ_11.30.'!$A:$A,[1]publikáció!$B315,'[1]TERMELŐ_11.30.'!$L:$L,[1]publikáció!J$4)</f>
        <v>0</v>
      </c>
      <c r="K315" s="11" t="str">
        <f>+IF(VLOOKUP(B315,'[1]TERMELŐ_11.30.'!A:U,21,FALSE)="igen","Technológia módosítás",IF(VLOOKUP(B315,'[1]TERMELŐ_11.30.'!A:U,20,FALSE)&lt;&gt;"nem","Ismétlő","Új igény"))</f>
        <v>Új igény</v>
      </c>
      <c r="L315" s="12">
        <f>+_xlfn.MAXIFS('[1]TERMELŐ_11.30.'!$P:$P,'[1]TERMELŐ_11.30.'!$A:$A,[1]publikáció!$B315)</f>
        <v>0.499</v>
      </c>
      <c r="M315" s="12">
        <f>+_xlfn.MAXIFS('[1]TERMELŐ_11.30.'!$Q:$Q,'[1]TERMELŐ_11.30.'!$A:$A,[1]publikáció!$B315)</f>
        <v>0.02</v>
      </c>
      <c r="N315" s="10" t="str">
        <f>+IF(VLOOKUP(B315,'[1]TERMELŐ_11.30.'!A:G,7,FALSE)="","",VLOOKUP(B315,'[1]TERMELŐ_11.30.'!A:G,7,FALSE))</f>
        <v>SUME</v>
      </c>
      <c r="O315" s="10">
        <f>+VLOOKUP(B315,'[1]TERMELŐ_11.30.'!A:I,9,FALSE)</f>
        <v>22</v>
      </c>
      <c r="P315" s="10" t="str">
        <f>+IF(OR(VLOOKUP(B315,'[1]TERMELŐ_11.30.'!A:D,4,FALSE)="elutasított",(VLOOKUP(B315,'[1]TERMELŐ_11.30.'!A:D,4,FALSE)="kiesett")),"igen","nem")</f>
        <v>igen</v>
      </c>
      <c r="Q315" s="10" t="str">
        <f>+_xlfn.IFNA(VLOOKUP(IF(VLOOKUP(B315,'[1]TERMELŐ_11.30.'!A:BQ,69,FALSE)="","",VLOOKUP(B315,'[1]TERMELŐ_11.30.'!A:BQ,69,FALSE)),'[1]publikáció segéd tábla'!$D$1:$E$16,2,FALSE),"")</f>
        <v>54/2024 kormány rendelet</v>
      </c>
      <c r="R315" s="10" t="str">
        <f>IF(VLOOKUP(B315,'[1]TERMELŐ_11.30.'!A:AT,46,FALSE)="","",VLOOKUP(B315,'[1]TERMELŐ_11.30.'!A:AT,46,FALSE))</f>
        <v/>
      </c>
      <c r="S315" s="10"/>
      <c r="T315" s="13">
        <f>+VLOOKUP(B315,'[1]TERMELŐ_11.30.'!$A:$AR,37,FALSE)</f>
        <v>0</v>
      </c>
      <c r="U315" s="13">
        <f>+VLOOKUP(B315,'[1]TERMELŐ_11.30.'!$A:$AR,38,FALSE)+VLOOKUP(B315,'[1]TERMELŐ_11.30.'!$A:$AR,39,FALSE)+VLOOKUP(B315,'[1]TERMELŐ_11.30.'!$A:$AR,40,FALSE)+VLOOKUP(B315,'[1]TERMELŐ_11.30.'!$A:$AR,41,FALSE)+VLOOKUP(B315,'[1]TERMELŐ_11.30.'!$A:$AR,42,FALSE)+VLOOKUP(B315,'[1]TERMELŐ_11.30.'!$A:$AR,43,FALSE)+VLOOKUP(B315,'[1]TERMELŐ_11.30.'!$A:$AR,44,FALSE)</f>
        <v>0</v>
      </c>
      <c r="V315" s="14" t="str">
        <f>+IF(VLOOKUP(B315,'[1]TERMELŐ_11.30.'!A:AS,45,FALSE)="","",VLOOKUP(B315,'[1]TERMELŐ_11.30.'!A:AS,45,FALSE))</f>
        <v/>
      </c>
      <c r="W315" s="14" t="str">
        <f>IF(VLOOKUP(B315,'[1]TERMELŐ_11.30.'!A:AJ,36,FALSE)="","",VLOOKUP(B315,'[1]TERMELŐ_11.30.'!A:AJ,36,FALSE))</f>
        <v/>
      </c>
      <c r="X315" s="10"/>
      <c r="Y315" s="13">
        <f>+VLOOKUP(B315,'[1]TERMELŐ_11.30.'!$A:$BH,53,FALSE)</f>
        <v>0</v>
      </c>
      <c r="Z315" s="13">
        <f>+VLOOKUP(B315,'[1]TERMELŐ_11.30.'!$A:$BH,54,FALSE)+VLOOKUP(B315,'[1]TERMELŐ_11.30.'!$A:$BH,55,FALSE)+VLOOKUP(B315,'[1]TERMELŐ_11.30.'!$A:$BH,56,FALSE)+VLOOKUP(B315,'[1]TERMELŐ_11.30.'!$A:$BH,57,FALSE)+VLOOKUP(B315,'[1]TERMELŐ_11.30.'!$A:$BH,58,FALSE)+VLOOKUP(B315,'[1]TERMELŐ_11.30.'!$A:$BH,59,FALSE)+VLOOKUP(B315,'[1]TERMELŐ_11.30.'!$A:$BH,60,FALSE)</f>
        <v>0</v>
      </c>
      <c r="AA315" s="14" t="str">
        <f>IF(VLOOKUP(B315,'[1]TERMELŐ_11.30.'!A:AZ,51,FALSE)="","",VLOOKUP(B315,'[1]TERMELŐ_11.30.'!A:AZ,51,FALSE))</f>
        <v/>
      </c>
      <c r="AB315" s="14" t="str">
        <f>IF(VLOOKUP(B315,'[1]TERMELŐ_11.30.'!A:AZ,52,FALSE)="","",VLOOKUP(B315,'[1]TERMELŐ_11.30.'!A:AZ,52,FALSE))</f>
        <v/>
      </c>
    </row>
    <row r="316" spans="1:28" x14ac:dyDescent="0.3">
      <c r="A316" s="10" t="str">
        <f>VLOOKUP(VLOOKUP(B316,'[1]TERMELŐ_11.30.'!A:F,6,FALSE),'[1]publikáció segéd tábla'!$A$1:$B$7,2,FALSE)</f>
        <v>E.ON Észak-dunántúli Áramhálózati Zrt.</v>
      </c>
      <c r="B316" s="10" t="s">
        <v>282</v>
      </c>
      <c r="C316" s="11">
        <f>+SUMIFS('[1]TERMELŐ_11.30.'!$H:$H,'[1]TERMELŐ_11.30.'!$A:$A,[1]publikáció!$B316,'[1]TERMELŐ_11.30.'!$L:$L,[1]publikáció!C$4)</f>
        <v>0.499</v>
      </c>
      <c r="D316" s="11">
        <f>+SUMIFS('[1]TERMELŐ_11.30.'!$H:$H,'[1]TERMELŐ_11.30.'!$A:$A,[1]publikáció!$B316,'[1]TERMELŐ_11.30.'!$L:$L,[1]publikáció!D$4)</f>
        <v>0</v>
      </c>
      <c r="E316" s="11">
        <f>+SUMIFS('[1]TERMELŐ_11.30.'!$H:$H,'[1]TERMELŐ_11.30.'!$A:$A,[1]publikáció!$B316,'[1]TERMELŐ_11.30.'!$L:$L,[1]publikáció!E$4)</f>
        <v>0</v>
      </c>
      <c r="F316" s="11">
        <f>+SUMIFS('[1]TERMELŐ_11.30.'!$H:$H,'[1]TERMELŐ_11.30.'!$A:$A,[1]publikáció!$B316,'[1]TERMELŐ_11.30.'!$L:$L,[1]publikáció!F$4)</f>
        <v>0</v>
      </c>
      <c r="G316" s="11">
        <f>+SUMIFS('[1]TERMELŐ_11.30.'!$H:$H,'[1]TERMELŐ_11.30.'!$A:$A,[1]publikáció!$B316,'[1]TERMELŐ_11.30.'!$L:$L,[1]publikáció!G$4)</f>
        <v>0</v>
      </c>
      <c r="H316" s="11">
        <f>+SUMIFS('[1]TERMELŐ_11.30.'!$H:$H,'[1]TERMELŐ_11.30.'!$A:$A,[1]publikáció!$B316,'[1]TERMELŐ_11.30.'!$L:$L,[1]publikáció!H$4)</f>
        <v>0</v>
      </c>
      <c r="I316" s="11">
        <f>+SUMIFS('[1]TERMELŐ_11.30.'!$H:$H,'[1]TERMELŐ_11.30.'!$A:$A,[1]publikáció!$B316,'[1]TERMELŐ_11.30.'!$L:$L,[1]publikáció!I$4)</f>
        <v>0</v>
      </c>
      <c r="J316" s="11">
        <f>+SUMIFS('[1]TERMELŐ_11.30.'!$H:$H,'[1]TERMELŐ_11.30.'!$A:$A,[1]publikáció!$B316,'[1]TERMELŐ_11.30.'!$L:$L,[1]publikáció!J$4)</f>
        <v>0</v>
      </c>
      <c r="K316" s="11" t="str">
        <f>+IF(VLOOKUP(B316,'[1]TERMELŐ_11.30.'!A:U,21,FALSE)="igen","Technológia módosítás",IF(VLOOKUP(B316,'[1]TERMELŐ_11.30.'!A:U,20,FALSE)&lt;&gt;"nem","Ismétlő","Új igény"))</f>
        <v>Új igény</v>
      </c>
      <c r="L316" s="12">
        <f>+_xlfn.MAXIFS('[1]TERMELŐ_11.30.'!$P:$P,'[1]TERMELŐ_11.30.'!$A:$A,[1]publikáció!$B316)</f>
        <v>0.499</v>
      </c>
      <c r="M316" s="12">
        <f>+_xlfn.MAXIFS('[1]TERMELŐ_11.30.'!$Q:$Q,'[1]TERMELŐ_11.30.'!$A:$A,[1]publikáció!$B316)</f>
        <v>0.02</v>
      </c>
      <c r="N316" s="10" t="str">
        <f>+IF(VLOOKUP(B316,'[1]TERMELŐ_11.30.'!A:G,7,FALSE)="","",VLOOKUP(B316,'[1]TERMELŐ_11.30.'!A:G,7,FALSE))</f>
        <v>SUME</v>
      </c>
      <c r="O316" s="10">
        <f>+VLOOKUP(B316,'[1]TERMELŐ_11.30.'!A:I,9,FALSE)</f>
        <v>22</v>
      </c>
      <c r="P316" s="10" t="str">
        <f>+IF(OR(VLOOKUP(B316,'[1]TERMELŐ_11.30.'!A:D,4,FALSE)="elutasított",(VLOOKUP(B316,'[1]TERMELŐ_11.30.'!A:D,4,FALSE)="kiesett")),"igen","nem")</f>
        <v>igen</v>
      </c>
      <c r="Q316" s="10" t="str">
        <f>+_xlfn.IFNA(VLOOKUP(IF(VLOOKUP(B316,'[1]TERMELŐ_11.30.'!A:BQ,69,FALSE)="","",VLOOKUP(B316,'[1]TERMELŐ_11.30.'!A:BQ,69,FALSE)),'[1]publikáció segéd tábla'!$D$1:$E$16,2,FALSE),"")</f>
        <v>54/2024 kormány rendelet</v>
      </c>
      <c r="R316" s="10" t="str">
        <f>IF(VLOOKUP(B316,'[1]TERMELŐ_11.30.'!A:AT,46,FALSE)="","",VLOOKUP(B316,'[1]TERMELŐ_11.30.'!A:AT,46,FALSE))</f>
        <v/>
      </c>
      <c r="S316" s="10"/>
      <c r="T316" s="13">
        <f>+VLOOKUP(B316,'[1]TERMELŐ_11.30.'!$A:$AR,37,FALSE)</f>
        <v>0</v>
      </c>
      <c r="U316" s="13">
        <f>+VLOOKUP(B316,'[1]TERMELŐ_11.30.'!$A:$AR,38,FALSE)+VLOOKUP(B316,'[1]TERMELŐ_11.30.'!$A:$AR,39,FALSE)+VLOOKUP(B316,'[1]TERMELŐ_11.30.'!$A:$AR,40,FALSE)+VLOOKUP(B316,'[1]TERMELŐ_11.30.'!$A:$AR,41,FALSE)+VLOOKUP(B316,'[1]TERMELŐ_11.30.'!$A:$AR,42,FALSE)+VLOOKUP(B316,'[1]TERMELŐ_11.30.'!$A:$AR,43,FALSE)+VLOOKUP(B316,'[1]TERMELŐ_11.30.'!$A:$AR,44,FALSE)</f>
        <v>0</v>
      </c>
      <c r="V316" s="14" t="str">
        <f>+IF(VLOOKUP(B316,'[1]TERMELŐ_11.30.'!A:AS,45,FALSE)="","",VLOOKUP(B316,'[1]TERMELŐ_11.30.'!A:AS,45,FALSE))</f>
        <v/>
      </c>
      <c r="W316" s="14" t="str">
        <f>IF(VLOOKUP(B316,'[1]TERMELŐ_11.30.'!A:AJ,36,FALSE)="","",VLOOKUP(B316,'[1]TERMELŐ_11.30.'!A:AJ,36,FALSE))</f>
        <v/>
      </c>
      <c r="X316" s="10"/>
      <c r="Y316" s="13">
        <f>+VLOOKUP(B316,'[1]TERMELŐ_11.30.'!$A:$BH,53,FALSE)</f>
        <v>0</v>
      </c>
      <c r="Z316" s="13">
        <f>+VLOOKUP(B316,'[1]TERMELŐ_11.30.'!$A:$BH,54,FALSE)+VLOOKUP(B316,'[1]TERMELŐ_11.30.'!$A:$BH,55,FALSE)+VLOOKUP(B316,'[1]TERMELŐ_11.30.'!$A:$BH,56,FALSE)+VLOOKUP(B316,'[1]TERMELŐ_11.30.'!$A:$BH,57,FALSE)+VLOOKUP(B316,'[1]TERMELŐ_11.30.'!$A:$BH,58,FALSE)+VLOOKUP(B316,'[1]TERMELŐ_11.30.'!$A:$BH,59,FALSE)+VLOOKUP(B316,'[1]TERMELŐ_11.30.'!$A:$BH,60,FALSE)</f>
        <v>0</v>
      </c>
      <c r="AA316" s="14" t="str">
        <f>IF(VLOOKUP(B316,'[1]TERMELŐ_11.30.'!A:AZ,51,FALSE)="","",VLOOKUP(B316,'[1]TERMELŐ_11.30.'!A:AZ,51,FALSE))</f>
        <v/>
      </c>
      <c r="AB316" s="14" t="str">
        <f>IF(VLOOKUP(B316,'[1]TERMELŐ_11.30.'!A:AZ,52,FALSE)="","",VLOOKUP(B316,'[1]TERMELŐ_11.30.'!A:AZ,52,FALSE))</f>
        <v/>
      </c>
    </row>
    <row r="317" spans="1:28" x14ac:dyDescent="0.3">
      <c r="A317" s="10" t="str">
        <f>VLOOKUP(VLOOKUP(B317,'[1]TERMELŐ_11.30.'!A:F,6,FALSE),'[1]publikáció segéd tábla'!$A$1:$B$7,2,FALSE)</f>
        <v>E.ON Észak-dunántúli Áramhálózati Zrt.</v>
      </c>
      <c r="B317" s="10" t="s">
        <v>283</v>
      </c>
      <c r="C317" s="11">
        <f>+SUMIFS('[1]TERMELŐ_11.30.'!$H:$H,'[1]TERMELŐ_11.30.'!$A:$A,[1]publikáció!$B317,'[1]TERMELŐ_11.30.'!$L:$L,[1]publikáció!C$4)</f>
        <v>0</v>
      </c>
      <c r="D317" s="11">
        <f>+SUMIFS('[1]TERMELŐ_11.30.'!$H:$H,'[1]TERMELŐ_11.30.'!$A:$A,[1]publikáció!$B317,'[1]TERMELŐ_11.30.'!$L:$L,[1]publikáció!D$4)</f>
        <v>49</v>
      </c>
      <c r="E317" s="11">
        <f>+SUMIFS('[1]TERMELŐ_11.30.'!$H:$H,'[1]TERMELŐ_11.30.'!$A:$A,[1]publikáció!$B317,'[1]TERMELŐ_11.30.'!$L:$L,[1]publikáció!E$4)</f>
        <v>49</v>
      </c>
      <c r="F317" s="11">
        <f>+SUMIFS('[1]TERMELŐ_11.30.'!$H:$H,'[1]TERMELŐ_11.30.'!$A:$A,[1]publikáció!$B317,'[1]TERMELŐ_11.30.'!$L:$L,[1]publikáció!F$4)</f>
        <v>0</v>
      </c>
      <c r="G317" s="11">
        <f>+SUMIFS('[1]TERMELŐ_11.30.'!$H:$H,'[1]TERMELŐ_11.30.'!$A:$A,[1]publikáció!$B317,'[1]TERMELŐ_11.30.'!$L:$L,[1]publikáció!G$4)</f>
        <v>0</v>
      </c>
      <c r="H317" s="11">
        <f>+SUMIFS('[1]TERMELŐ_11.30.'!$H:$H,'[1]TERMELŐ_11.30.'!$A:$A,[1]publikáció!$B317,'[1]TERMELŐ_11.30.'!$L:$L,[1]publikáció!H$4)</f>
        <v>0</v>
      </c>
      <c r="I317" s="11">
        <f>+SUMIFS('[1]TERMELŐ_11.30.'!$H:$H,'[1]TERMELŐ_11.30.'!$A:$A,[1]publikáció!$B317,'[1]TERMELŐ_11.30.'!$L:$L,[1]publikáció!I$4)</f>
        <v>0</v>
      </c>
      <c r="J317" s="11">
        <f>+SUMIFS('[1]TERMELŐ_11.30.'!$H:$H,'[1]TERMELŐ_11.30.'!$A:$A,[1]publikáció!$B317,'[1]TERMELŐ_11.30.'!$L:$L,[1]publikáció!J$4)</f>
        <v>0</v>
      </c>
      <c r="K317" s="11" t="str">
        <f>+IF(VLOOKUP(B317,'[1]TERMELŐ_11.30.'!A:U,21,FALSE)="igen","Technológia módosítás",IF(VLOOKUP(B317,'[1]TERMELŐ_11.30.'!A:U,20,FALSE)&lt;&gt;"nem","Ismétlő","Új igény"))</f>
        <v>Új igény</v>
      </c>
      <c r="L317" s="12">
        <f>+_xlfn.MAXIFS('[1]TERMELŐ_11.30.'!$P:$P,'[1]TERMELŐ_11.30.'!$A:$A,[1]publikáció!$B317)</f>
        <v>49</v>
      </c>
      <c r="M317" s="12">
        <f>+_xlfn.MAXIFS('[1]TERMELŐ_11.30.'!$Q:$Q,'[1]TERMELŐ_11.30.'!$A:$A,[1]publikáció!$B317)</f>
        <v>49</v>
      </c>
      <c r="N317" s="10" t="str">
        <f>+IF(VLOOKUP(B317,'[1]TERMELŐ_11.30.'!A:G,7,FALSE)="","",VLOOKUP(B317,'[1]TERMELŐ_11.30.'!A:G,7,FALSE))</f>
        <v>Új_I</v>
      </c>
      <c r="O317" s="10">
        <f>+VLOOKUP(B317,'[1]TERMELŐ_11.30.'!A:I,9,FALSE)</f>
        <v>132</v>
      </c>
      <c r="P317" s="10" t="str">
        <f>+IF(OR(VLOOKUP(B317,'[1]TERMELŐ_11.30.'!A:D,4,FALSE)="elutasított",(VLOOKUP(B317,'[1]TERMELŐ_11.30.'!A:D,4,FALSE)="kiesett")),"igen","nem")</f>
        <v>igen</v>
      </c>
      <c r="Q317" s="10" t="str">
        <f>+_xlfn.IFNA(VLOOKUP(IF(VLOOKUP(B317,'[1]TERMELŐ_11.30.'!A:BQ,69,FALSE)="","",VLOOKUP(B317,'[1]TERMELŐ_11.30.'!A:BQ,69,FALSE)),'[1]publikáció segéd tábla'!$D$1:$E$16,2,FALSE),"")</f>
        <v>54/2024 kormány rendelet</v>
      </c>
      <c r="R317" s="10" t="str">
        <f>IF(VLOOKUP(B317,'[1]TERMELŐ_11.30.'!A:AT,46,FALSE)="","",VLOOKUP(B317,'[1]TERMELŐ_11.30.'!A:AT,46,FALSE))</f>
        <v/>
      </c>
      <c r="S317" s="10"/>
      <c r="T317" s="13">
        <f>+VLOOKUP(B317,'[1]TERMELŐ_11.30.'!$A:$AR,37,FALSE)</f>
        <v>0</v>
      </c>
      <c r="U317" s="13">
        <f>+VLOOKUP(B317,'[1]TERMELŐ_11.30.'!$A:$AR,38,FALSE)+VLOOKUP(B317,'[1]TERMELŐ_11.30.'!$A:$AR,39,FALSE)+VLOOKUP(B317,'[1]TERMELŐ_11.30.'!$A:$AR,40,FALSE)+VLOOKUP(B317,'[1]TERMELŐ_11.30.'!$A:$AR,41,FALSE)+VLOOKUP(B317,'[1]TERMELŐ_11.30.'!$A:$AR,42,FALSE)+VLOOKUP(B317,'[1]TERMELŐ_11.30.'!$A:$AR,43,FALSE)+VLOOKUP(B317,'[1]TERMELŐ_11.30.'!$A:$AR,44,FALSE)</f>
        <v>0</v>
      </c>
      <c r="V317" s="14" t="str">
        <f>+IF(VLOOKUP(B317,'[1]TERMELŐ_11.30.'!A:AS,45,FALSE)="","",VLOOKUP(B317,'[1]TERMELŐ_11.30.'!A:AS,45,FALSE))</f>
        <v/>
      </c>
      <c r="W317" s="14" t="str">
        <f>IF(VLOOKUP(B317,'[1]TERMELŐ_11.30.'!A:AJ,36,FALSE)="","",VLOOKUP(B317,'[1]TERMELŐ_11.30.'!A:AJ,36,FALSE))</f>
        <v/>
      </c>
      <c r="X317" s="10"/>
      <c r="Y317" s="13">
        <f>+VLOOKUP(B317,'[1]TERMELŐ_11.30.'!$A:$BH,53,FALSE)</f>
        <v>0</v>
      </c>
      <c r="Z317" s="13">
        <f>+VLOOKUP(B317,'[1]TERMELŐ_11.30.'!$A:$BH,54,FALSE)+VLOOKUP(B317,'[1]TERMELŐ_11.30.'!$A:$BH,55,FALSE)+VLOOKUP(B317,'[1]TERMELŐ_11.30.'!$A:$BH,56,FALSE)+VLOOKUP(B317,'[1]TERMELŐ_11.30.'!$A:$BH,57,FALSE)+VLOOKUP(B317,'[1]TERMELŐ_11.30.'!$A:$BH,58,FALSE)+VLOOKUP(B317,'[1]TERMELŐ_11.30.'!$A:$BH,59,FALSE)+VLOOKUP(B317,'[1]TERMELŐ_11.30.'!$A:$BH,60,FALSE)</f>
        <v>0</v>
      </c>
      <c r="AA317" s="14" t="str">
        <f>IF(VLOOKUP(B317,'[1]TERMELŐ_11.30.'!A:AZ,51,FALSE)="","",VLOOKUP(B317,'[1]TERMELŐ_11.30.'!A:AZ,51,FALSE))</f>
        <v/>
      </c>
      <c r="AB317" s="14" t="str">
        <f>IF(VLOOKUP(B317,'[1]TERMELŐ_11.30.'!A:AZ,52,FALSE)="","",VLOOKUP(B317,'[1]TERMELŐ_11.30.'!A:AZ,52,FALSE))</f>
        <v/>
      </c>
    </row>
    <row r="318" spans="1:28" x14ac:dyDescent="0.3">
      <c r="A318" s="10" t="str">
        <f>VLOOKUP(VLOOKUP(B318,'[1]TERMELŐ_11.30.'!A:F,6,FALSE),'[1]publikáció segéd tábla'!$A$1:$B$7,2,FALSE)</f>
        <v>E.ON Észak-dunántúli Áramhálózati Zrt.</v>
      </c>
      <c r="B318" s="10" t="s">
        <v>284</v>
      </c>
      <c r="C318" s="11">
        <f>+SUMIFS('[1]TERMELŐ_11.30.'!$H:$H,'[1]TERMELŐ_11.30.'!$A:$A,[1]publikáció!$B318,'[1]TERMELŐ_11.30.'!$L:$L,[1]publikáció!C$4)</f>
        <v>1</v>
      </c>
      <c r="D318" s="11">
        <f>+SUMIFS('[1]TERMELŐ_11.30.'!$H:$H,'[1]TERMELŐ_11.30.'!$A:$A,[1]publikáció!$B318,'[1]TERMELŐ_11.30.'!$L:$L,[1]publikáció!D$4)</f>
        <v>0</v>
      </c>
      <c r="E318" s="11">
        <f>+SUMIFS('[1]TERMELŐ_11.30.'!$H:$H,'[1]TERMELŐ_11.30.'!$A:$A,[1]publikáció!$B318,'[1]TERMELŐ_11.30.'!$L:$L,[1]publikáció!E$4)</f>
        <v>0.15</v>
      </c>
      <c r="F318" s="11">
        <f>+SUMIFS('[1]TERMELŐ_11.30.'!$H:$H,'[1]TERMELŐ_11.30.'!$A:$A,[1]publikáció!$B318,'[1]TERMELŐ_11.30.'!$L:$L,[1]publikáció!F$4)</f>
        <v>0</v>
      </c>
      <c r="G318" s="11">
        <f>+SUMIFS('[1]TERMELŐ_11.30.'!$H:$H,'[1]TERMELŐ_11.30.'!$A:$A,[1]publikáció!$B318,'[1]TERMELŐ_11.30.'!$L:$L,[1]publikáció!G$4)</f>
        <v>0</v>
      </c>
      <c r="H318" s="11">
        <f>+SUMIFS('[1]TERMELŐ_11.30.'!$H:$H,'[1]TERMELŐ_11.30.'!$A:$A,[1]publikáció!$B318,'[1]TERMELŐ_11.30.'!$L:$L,[1]publikáció!H$4)</f>
        <v>0</v>
      </c>
      <c r="I318" s="11">
        <f>+SUMIFS('[1]TERMELŐ_11.30.'!$H:$H,'[1]TERMELŐ_11.30.'!$A:$A,[1]publikáció!$B318,'[1]TERMELŐ_11.30.'!$L:$L,[1]publikáció!I$4)</f>
        <v>0</v>
      </c>
      <c r="J318" s="11">
        <f>+SUMIFS('[1]TERMELŐ_11.30.'!$H:$H,'[1]TERMELŐ_11.30.'!$A:$A,[1]publikáció!$B318,'[1]TERMELŐ_11.30.'!$L:$L,[1]publikáció!J$4)</f>
        <v>0</v>
      </c>
      <c r="K318" s="11" t="str">
        <f>+IF(VLOOKUP(B318,'[1]TERMELŐ_11.30.'!A:U,21,FALSE)="igen","Technológia módosítás",IF(VLOOKUP(B318,'[1]TERMELŐ_11.30.'!A:U,20,FALSE)&lt;&gt;"nem","Ismétlő","Új igény"))</f>
        <v>Új igény</v>
      </c>
      <c r="L318" s="12">
        <f>+_xlfn.MAXIFS('[1]TERMELŐ_11.30.'!$P:$P,'[1]TERMELŐ_11.30.'!$A:$A,[1]publikáció!$B318)</f>
        <v>1</v>
      </c>
      <c r="M318" s="12">
        <f>+_xlfn.MAXIFS('[1]TERMELŐ_11.30.'!$Q:$Q,'[1]TERMELŐ_11.30.'!$A:$A,[1]publikáció!$B318)</f>
        <v>0.02</v>
      </c>
      <c r="N318" s="10" t="str">
        <f>+IF(VLOOKUP(B318,'[1]TERMELŐ_11.30.'!A:G,7,FALSE)="","",VLOOKUP(B318,'[1]TERMELŐ_11.30.'!A:G,7,FALSE))</f>
        <v>KAPU</v>
      </c>
      <c r="O318" s="10">
        <f>+VLOOKUP(B318,'[1]TERMELŐ_11.30.'!A:I,9,FALSE)</f>
        <v>22</v>
      </c>
      <c r="P318" s="10" t="str">
        <f>+IF(OR(VLOOKUP(B318,'[1]TERMELŐ_11.30.'!A:D,4,FALSE)="elutasított",(VLOOKUP(B318,'[1]TERMELŐ_11.30.'!A:D,4,FALSE)="kiesett")),"igen","nem")</f>
        <v>igen</v>
      </c>
      <c r="Q318" s="10" t="str">
        <f>+_xlfn.IFNA(VLOOKUP(IF(VLOOKUP(B318,'[1]TERMELŐ_11.30.'!A:BQ,69,FALSE)="","",VLOOKUP(B318,'[1]TERMELŐ_11.30.'!A:BQ,69,FALSE)),'[1]publikáció segéd tábla'!$D$1:$E$16,2,FALSE),"")</f>
        <v>54/2024 kormány rendelet</v>
      </c>
      <c r="R318" s="10" t="str">
        <f>IF(VLOOKUP(B318,'[1]TERMELŐ_11.30.'!A:AT,46,FALSE)="","",VLOOKUP(B318,'[1]TERMELŐ_11.30.'!A:AT,46,FALSE))</f>
        <v/>
      </c>
      <c r="S318" s="10"/>
      <c r="T318" s="13">
        <f>+VLOOKUP(B318,'[1]TERMELŐ_11.30.'!$A:$AR,37,FALSE)</f>
        <v>0</v>
      </c>
      <c r="U318" s="13">
        <f>+VLOOKUP(B318,'[1]TERMELŐ_11.30.'!$A:$AR,38,FALSE)+VLOOKUP(B318,'[1]TERMELŐ_11.30.'!$A:$AR,39,FALSE)+VLOOKUP(B318,'[1]TERMELŐ_11.30.'!$A:$AR,40,FALSE)+VLOOKUP(B318,'[1]TERMELŐ_11.30.'!$A:$AR,41,FALSE)+VLOOKUP(B318,'[1]TERMELŐ_11.30.'!$A:$AR,42,FALSE)+VLOOKUP(B318,'[1]TERMELŐ_11.30.'!$A:$AR,43,FALSE)+VLOOKUP(B318,'[1]TERMELŐ_11.30.'!$A:$AR,44,FALSE)</f>
        <v>0</v>
      </c>
      <c r="V318" s="14" t="str">
        <f>+IF(VLOOKUP(B318,'[1]TERMELŐ_11.30.'!A:AS,45,FALSE)="","",VLOOKUP(B318,'[1]TERMELŐ_11.30.'!A:AS,45,FALSE))</f>
        <v/>
      </c>
      <c r="W318" s="14" t="str">
        <f>IF(VLOOKUP(B318,'[1]TERMELŐ_11.30.'!A:AJ,36,FALSE)="","",VLOOKUP(B318,'[1]TERMELŐ_11.30.'!A:AJ,36,FALSE))</f>
        <v/>
      </c>
      <c r="X318" s="10"/>
      <c r="Y318" s="13">
        <f>+VLOOKUP(B318,'[1]TERMELŐ_11.30.'!$A:$BH,53,FALSE)</f>
        <v>0</v>
      </c>
      <c r="Z318" s="13">
        <f>+VLOOKUP(B318,'[1]TERMELŐ_11.30.'!$A:$BH,54,FALSE)+VLOOKUP(B318,'[1]TERMELŐ_11.30.'!$A:$BH,55,FALSE)+VLOOKUP(B318,'[1]TERMELŐ_11.30.'!$A:$BH,56,FALSE)+VLOOKUP(B318,'[1]TERMELŐ_11.30.'!$A:$BH,57,FALSE)+VLOOKUP(B318,'[1]TERMELŐ_11.30.'!$A:$BH,58,FALSE)+VLOOKUP(B318,'[1]TERMELŐ_11.30.'!$A:$BH,59,FALSE)+VLOOKUP(B318,'[1]TERMELŐ_11.30.'!$A:$BH,60,FALSE)</f>
        <v>0</v>
      </c>
      <c r="AA318" s="14" t="str">
        <f>IF(VLOOKUP(B318,'[1]TERMELŐ_11.30.'!A:AZ,51,FALSE)="","",VLOOKUP(B318,'[1]TERMELŐ_11.30.'!A:AZ,51,FALSE))</f>
        <v/>
      </c>
      <c r="AB318" s="14" t="str">
        <f>IF(VLOOKUP(B318,'[1]TERMELŐ_11.30.'!A:AZ,52,FALSE)="","",VLOOKUP(B318,'[1]TERMELŐ_11.30.'!A:AZ,52,FALSE))</f>
        <v/>
      </c>
    </row>
    <row r="319" spans="1:28" x14ac:dyDescent="0.3">
      <c r="A319" s="10" t="str">
        <f>VLOOKUP(VLOOKUP(B319,'[1]TERMELŐ_11.30.'!A:F,6,FALSE),'[1]publikáció segéd tábla'!$A$1:$B$7,2,FALSE)</f>
        <v>E.ON Észak-dunántúli Áramhálózati Zrt.</v>
      </c>
      <c r="B319" s="10" t="s">
        <v>285</v>
      </c>
      <c r="C319" s="11">
        <f>+SUMIFS('[1]TERMELŐ_11.30.'!$H:$H,'[1]TERMELŐ_11.30.'!$A:$A,[1]publikáció!$B319,'[1]TERMELŐ_11.30.'!$L:$L,[1]publikáció!C$4)</f>
        <v>0</v>
      </c>
      <c r="D319" s="11">
        <f>+SUMIFS('[1]TERMELŐ_11.30.'!$H:$H,'[1]TERMELŐ_11.30.'!$A:$A,[1]publikáció!$B319,'[1]TERMELŐ_11.30.'!$L:$L,[1]publikáció!D$4)</f>
        <v>0</v>
      </c>
      <c r="E319" s="11">
        <f>+SUMIFS('[1]TERMELŐ_11.30.'!$H:$H,'[1]TERMELŐ_11.30.'!$A:$A,[1]publikáció!$B319,'[1]TERMELŐ_11.30.'!$L:$L,[1]publikáció!E$4)</f>
        <v>7.5</v>
      </c>
      <c r="F319" s="11">
        <f>+SUMIFS('[1]TERMELŐ_11.30.'!$H:$H,'[1]TERMELŐ_11.30.'!$A:$A,[1]publikáció!$B319,'[1]TERMELŐ_11.30.'!$L:$L,[1]publikáció!F$4)</f>
        <v>0</v>
      </c>
      <c r="G319" s="11">
        <f>+SUMIFS('[1]TERMELŐ_11.30.'!$H:$H,'[1]TERMELŐ_11.30.'!$A:$A,[1]publikáció!$B319,'[1]TERMELŐ_11.30.'!$L:$L,[1]publikáció!G$4)</f>
        <v>0</v>
      </c>
      <c r="H319" s="11">
        <f>+SUMIFS('[1]TERMELŐ_11.30.'!$H:$H,'[1]TERMELŐ_11.30.'!$A:$A,[1]publikáció!$B319,'[1]TERMELŐ_11.30.'!$L:$L,[1]publikáció!H$4)</f>
        <v>0</v>
      </c>
      <c r="I319" s="11">
        <f>+SUMIFS('[1]TERMELŐ_11.30.'!$H:$H,'[1]TERMELŐ_11.30.'!$A:$A,[1]publikáció!$B319,'[1]TERMELŐ_11.30.'!$L:$L,[1]publikáció!I$4)</f>
        <v>0</v>
      </c>
      <c r="J319" s="11">
        <f>+SUMIFS('[1]TERMELŐ_11.30.'!$H:$H,'[1]TERMELŐ_11.30.'!$A:$A,[1]publikáció!$B319,'[1]TERMELŐ_11.30.'!$L:$L,[1]publikáció!J$4)</f>
        <v>0</v>
      </c>
      <c r="K319" s="11" t="str">
        <f>+IF(VLOOKUP(B319,'[1]TERMELŐ_11.30.'!A:U,21,FALSE)="igen","Technológia módosítás",IF(VLOOKUP(B319,'[1]TERMELŐ_11.30.'!A:U,20,FALSE)&lt;&gt;"nem","Ismétlő","Új igény"))</f>
        <v>Új igény</v>
      </c>
      <c r="L319" s="12">
        <f>+_xlfn.MAXIFS('[1]TERMELŐ_11.30.'!$P:$P,'[1]TERMELŐ_11.30.'!$A:$A,[1]publikáció!$B319)</f>
        <v>7.5</v>
      </c>
      <c r="M319" s="12">
        <f>+_xlfn.MAXIFS('[1]TERMELŐ_11.30.'!$Q:$Q,'[1]TERMELŐ_11.30.'!$A:$A,[1]publikáció!$B319)</f>
        <v>7.5</v>
      </c>
      <c r="N319" s="10" t="str">
        <f>+IF(VLOOKUP(B319,'[1]TERMELŐ_11.30.'!A:G,7,FALSE)="","",VLOOKUP(B319,'[1]TERMELŐ_11.30.'!A:G,7,FALSE))</f>
        <v>KIML</v>
      </c>
      <c r="O319" s="10">
        <f>+VLOOKUP(B319,'[1]TERMELŐ_11.30.'!A:I,9,FALSE)</f>
        <v>22</v>
      </c>
      <c r="P319" s="10" t="str">
        <f>+IF(OR(VLOOKUP(B319,'[1]TERMELŐ_11.30.'!A:D,4,FALSE)="elutasított",(VLOOKUP(B319,'[1]TERMELŐ_11.30.'!A:D,4,FALSE)="kiesett")),"igen","nem")</f>
        <v>igen</v>
      </c>
      <c r="Q319" s="10" t="str">
        <f>+_xlfn.IFNA(VLOOKUP(IF(VLOOKUP(B319,'[1]TERMELŐ_11.30.'!A:BQ,69,FALSE)="","",VLOOKUP(B319,'[1]TERMELŐ_11.30.'!A:BQ,69,FALSE)),'[1]publikáció segéd tábla'!$D$1:$E$16,2,FALSE),"")</f>
        <v>54/2024 kormány rendelet</v>
      </c>
      <c r="R319" s="10" t="str">
        <f>IF(VLOOKUP(B319,'[1]TERMELŐ_11.30.'!A:AT,46,FALSE)="","",VLOOKUP(B319,'[1]TERMELŐ_11.30.'!A:AT,46,FALSE))</f>
        <v/>
      </c>
      <c r="S319" s="10"/>
      <c r="T319" s="13">
        <f>+VLOOKUP(B319,'[1]TERMELŐ_11.30.'!$A:$AR,37,FALSE)</f>
        <v>0</v>
      </c>
      <c r="U319" s="13">
        <f>+VLOOKUP(B319,'[1]TERMELŐ_11.30.'!$A:$AR,38,FALSE)+VLOOKUP(B319,'[1]TERMELŐ_11.30.'!$A:$AR,39,FALSE)+VLOOKUP(B319,'[1]TERMELŐ_11.30.'!$A:$AR,40,FALSE)+VLOOKUP(B319,'[1]TERMELŐ_11.30.'!$A:$AR,41,FALSE)+VLOOKUP(B319,'[1]TERMELŐ_11.30.'!$A:$AR,42,FALSE)+VLOOKUP(B319,'[1]TERMELŐ_11.30.'!$A:$AR,43,FALSE)+VLOOKUP(B319,'[1]TERMELŐ_11.30.'!$A:$AR,44,FALSE)</f>
        <v>0</v>
      </c>
      <c r="V319" s="14" t="str">
        <f>+IF(VLOOKUP(B319,'[1]TERMELŐ_11.30.'!A:AS,45,FALSE)="","",VLOOKUP(B319,'[1]TERMELŐ_11.30.'!A:AS,45,FALSE))</f>
        <v/>
      </c>
      <c r="W319" s="14" t="str">
        <f>IF(VLOOKUP(B319,'[1]TERMELŐ_11.30.'!A:AJ,36,FALSE)="","",VLOOKUP(B319,'[1]TERMELŐ_11.30.'!A:AJ,36,FALSE))</f>
        <v/>
      </c>
      <c r="X319" s="10"/>
      <c r="Y319" s="13">
        <f>+VLOOKUP(B319,'[1]TERMELŐ_11.30.'!$A:$BH,53,FALSE)</f>
        <v>0</v>
      </c>
      <c r="Z319" s="13">
        <f>+VLOOKUP(B319,'[1]TERMELŐ_11.30.'!$A:$BH,54,FALSE)+VLOOKUP(B319,'[1]TERMELŐ_11.30.'!$A:$BH,55,FALSE)+VLOOKUP(B319,'[1]TERMELŐ_11.30.'!$A:$BH,56,FALSE)+VLOOKUP(B319,'[1]TERMELŐ_11.30.'!$A:$BH,57,FALSE)+VLOOKUP(B319,'[1]TERMELŐ_11.30.'!$A:$BH,58,FALSE)+VLOOKUP(B319,'[1]TERMELŐ_11.30.'!$A:$BH,59,FALSE)+VLOOKUP(B319,'[1]TERMELŐ_11.30.'!$A:$BH,60,FALSE)</f>
        <v>0</v>
      </c>
      <c r="AA319" s="14" t="str">
        <f>IF(VLOOKUP(B319,'[1]TERMELŐ_11.30.'!A:AZ,51,FALSE)="","",VLOOKUP(B319,'[1]TERMELŐ_11.30.'!A:AZ,51,FALSE))</f>
        <v/>
      </c>
      <c r="AB319" s="14" t="str">
        <f>IF(VLOOKUP(B319,'[1]TERMELŐ_11.30.'!A:AZ,52,FALSE)="","",VLOOKUP(B319,'[1]TERMELŐ_11.30.'!A:AZ,52,FALSE))</f>
        <v/>
      </c>
    </row>
    <row r="320" spans="1:28" x14ac:dyDescent="0.3">
      <c r="A320" s="10" t="str">
        <f>VLOOKUP(VLOOKUP(B320,'[1]TERMELŐ_11.30.'!A:F,6,FALSE),'[1]publikáció segéd tábla'!$A$1:$B$7,2,FALSE)</f>
        <v>E.ON Észak-dunántúli Áramhálózati Zrt.</v>
      </c>
      <c r="B320" s="10" t="s">
        <v>286</v>
      </c>
      <c r="C320" s="11">
        <f>+SUMIFS('[1]TERMELŐ_11.30.'!$H:$H,'[1]TERMELŐ_11.30.'!$A:$A,[1]publikáció!$B320,'[1]TERMELŐ_11.30.'!$L:$L,[1]publikáció!C$4)</f>
        <v>1</v>
      </c>
      <c r="D320" s="11">
        <f>+SUMIFS('[1]TERMELŐ_11.30.'!$H:$H,'[1]TERMELŐ_11.30.'!$A:$A,[1]publikáció!$B320,'[1]TERMELŐ_11.30.'!$L:$L,[1]publikáció!D$4)</f>
        <v>0</v>
      </c>
      <c r="E320" s="11">
        <f>+SUMIFS('[1]TERMELŐ_11.30.'!$H:$H,'[1]TERMELŐ_11.30.'!$A:$A,[1]publikáció!$B320,'[1]TERMELŐ_11.30.'!$L:$L,[1]publikáció!E$4)</f>
        <v>0.3</v>
      </c>
      <c r="F320" s="11">
        <f>+SUMIFS('[1]TERMELŐ_11.30.'!$H:$H,'[1]TERMELŐ_11.30.'!$A:$A,[1]publikáció!$B320,'[1]TERMELŐ_11.30.'!$L:$L,[1]publikáció!F$4)</f>
        <v>0</v>
      </c>
      <c r="G320" s="11">
        <f>+SUMIFS('[1]TERMELŐ_11.30.'!$H:$H,'[1]TERMELŐ_11.30.'!$A:$A,[1]publikáció!$B320,'[1]TERMELŐ_11.30.'!$L:$L,[1]publikáció!G$4)</f>
        <v>0</v>
      </c>
      <c r="H320" s="11">
        <f>+SUMIFS('[1]TERMELŐ_11.30.'!$H:$H,'[1]TERMELŐ_11.30.'!$A:$A,[1]publikáció!$B320,'[1]TERMELŐ_11.30.'!$L:$L,[1]publikáció!H$4)</f>
        <v>0</v>
      </c>
      <c r="I320" s="11">
        <f>+SUMIFS('[1]TERMELŐ_11.30.'!$H:$H,'[1]TERMELŐ_11.30.'!$A:$A,[1]publikáció!$B320,'[1]TERMELŐ_11.30.'!$L:$L,[1]publikáció!I$4)</f>
        <v>0</v>
      </c>
      <c r="J320" s="11">
        <f>+SUMIFS('[1]TERMELŐ_11.30.'!$H:$H,'[1]TERMELŐ_11.30.'!$A:$A,[1]publikáció!$B320,'[1]TERMELŐ_11.30.'!$L:$L,[1]publikáció!J$4)</f>
        <v>0</v>
      </c>
      <c r="K320" s="11" t="str">
        <f>+IF(VLOOKUP(B320,'[1]TERMELŐ_11.30.'!A:U,21,FALSE)="igen","Technológia módosítás",IF(VLOOKUP(B320,'[1]TERMELŐ_11.30.'!A:U,20,FALSE)&lt;&gt;"nem","Ismétlő","Új igény"))</f>
        <v>Új igény</v>
      </c>
      <c r="L320" s="12">
        <f>+_xlfn.MAXIFS('[1]TERMELŐ_11.30.'!$P:$P,'[1]TERMELŐ_11.30.'!$A:$A,[1]publikáció!$B320)</f>
        <v>1.3</v>
      </c>
      <c r="M320" s="12">
        <f>+_xlfn.MAXIFS('[1]TERMELŐ_11.30.'!$Q:$Q,'[1]TERMELŐ_11.30.'!$A:$A,[1]publikáció!$B320)</f>
        <v>0.01</v>
      </c>
      <c r="N320" s="10" t="str">
        <f>+IF(VLOOKUP(B320,'[1]TERMELŐ_11.30.'!A:G,7,FALSE)="","",VLOOKUP(B320,'[1]TERMELŐ_11.30.'!A:G,7,FALSE))</f>
        <v>SUME</v>
      </c>
      <c r="O320" s="10">
        <f>+VLOOKUP(B320,'[1]TERMELŐ_11.30.'!A:I,9,FALSE)</f>
        <v>22</v>
      </c>
      <c r="P320" s="10" t="str">
        <f>+IF(OR(VLOOKUP(B320,'[1]TERMELŐ_11.30.'!A:D,4,FALSE)="elutasított",(VLOOKUP(B320,'[1]TERMELŐ_11.30.'!A:D,4,FALSE)="kiesett")),"igen","nem")</f>
        <v>igen</v>
      </c>
      <c r="Q320" s="10" t="str">
        <f>+_xlfn.IFNA(VLOOKUP(IF(VLOOKUP(B320,'[1]TERMELŐ_11.30.'!A:BQ,69,FALSE)="","",VLOOKUP(B320,'[1]TERMELŐ_11.30.'!A:BQ,69,FALSE)),'[1]publikáció segéd tábla'!$D$1:$E$16,2,FALSE),"")</f>
        <v>54/2024 kormány rendelet</v>
      </c>
      <c r="R320" s="10" t="str">
        <f>IF(VLOOKUP(B320,'[1]TERMELŐ_11.30.'!A:AT,46,FALSE)="","",VLOOKUP(B320,'[1]TERMELŐ_11.30.'!A:AT,46,FALSE))</f>
        <v/>
      </c>
      <c r="S320" s="10"/>
      <c r="T320" s="13">
        <f>+VLOOKUP(B320,'[1]TERMELŐ_11.30.'!$A:$AR,37,FALSE)</f>
        <v>0</v>
      </c>
      <c r="U320" s="13">
        <f>+VLOOKUP(B320,'[1]TERMELŐ_11.30.'!$A:$AR,38,FALSE)+VLOOKUP(B320,'[1]TERMELŐ_11.30.'!$A:$AR,39,FALSE)+VLOOKUP(B320,'[1]TERMELŐ_11.30.'!$A:$AR,40,FALSE)+VLOOKUP(B320,'[1]TERMELŐ_11.30.'!$A:$AR,41,FALSE)+VLOOKUP(B320,'[1]TERMELŐ_11.30.'!$A:$AR,42,FALSE)+VLOOKUP(B320,'[1]TERMELŐ_11.30.'!$A:$AR,43,FALSE)+VLOOKUP(B320,'[1]TERMELŐ_11.30.'!$A:$AR,44,FALSE)</f>
        <v>0</v>
      </c>
      <c r="V320" s="14" t="str">
        <f>+IF(VLOOKUP(B320,'[1]TERMELŐ_11.30.'!A:AS,45,FALSE)="","",VLOOKUP(B320,'[1]TERMELŐ_11.30.'!A:AS,45,FALSE))</f>
        <v/>
      </c>
      <c r="W320" s="14" t="str">
        <f>IF(VLOOKUP(B320,'[1]TERMELŐ_11.30.'!A:AJ,36,FALSE)="","",VLOOKUP(B320,'[1]TERMELŐ_11.30.'!A:AJ,36,FALSE))</f>
        <v/>
      </c>
      <c r="X320" s="10"/>
      <c r="Y320" s="13">
        <f>+VLOOKUP(B320,'[1]TERMELŐ_11.30.'!$A:$BH,53,FALSE)</f>
        <v>0</v>
      </c>
      <c r="Z320" s="13">
        <f>+VLOOKUP(B320,'[1]TERMELŐ_11.30.'!$A:$BH,54,FALSE)+VLOOKUP(B320,'[1]TERMELŐ_11.30.'!$A:$BH,55,FALSE)+VLOOKUP(B320,'[1]TERMELŐ_11.30.'!$A:$BH,56,FALSE)+VLOOKUP(B320,'[1]TERMELŐ_11.30.'!$A:$BH,57,FALSE)+VLOOKUP(B320,'[1]TERMELŐ_11.30.'!$A:$BH,58,FALSE)+VLOOKUP(B320,'[1]TERMELŐ_11.30.'!$A:$BH,59,FALSE)+VLOOKUP(B320,'[1]TERMELŐ_11.30.'!$A:$BH,60,FALSE)</f>
        <v>0</v>
      </c>
      <c r="AA320" s="14" t="str">
        <f>IF(VLOOKUP(B320,'[1]TERMELŐ_11.30.'!A:AZ,51,FALSE)="","",VLOOKUP(B320,'[1]TERMELŐ_11.30.'!A:AZ,51,FALSE))</f>
        <v/>
      </c>
      <c r="AB320" s="14" t="str">
        <f>IF(VLOOKUP(B320,'[1]TERMELŐ_11.30.'!A:AZ,52,FALSE)="","",VLOOKUP(B320,'[1]TERMELŐ_11.30.'!A:AZ,52,FALSE))</f>
        <v/>
      </c>
    </row>
    <row r="321" spans="1:28" x14ac:dyDescent="0.3">
      <c r="A321" s="10" t="str">
        <f>VLOOKUP(VLOOKUP(B321,'[1]TERMELŐ_11.30.'!A:F,6,FALSE),'[1]publikáció segéd tábla'!$A$1:$B$7,2,FALSE)</f>
        <v>E.ON Észak-dunántúli Áramhálózati Zrt.</v>
      </c>
      <c r="B321" s="10" t="s">
        <v>287</v>
      </c>
      <c r="C321" s="11">
        <f>+SUMIFS('[1]TERMELŐ_11.30.'!$H:$H,'[1]TERMELŐ_11.30.'!$A:$A,[1]publikáció!$B321,'[1]TERMELŐ_11.30.'!$L:$L,[1]publikáció!C$4)</f>
        <v>2</v>
      </c>
      <c r="D321" s="11">
        <f>+SUMIFS('[1]TERMELŐ_11.30.'!$H:$H,'[1]TERMELŐ_11.30.'!$A:$A,[1]publikáció!$B321,'[1]TERMELŐ_11.30.'!$L:$L,[1]publikáció!D$4)</f>
        <v>0</v>
      </c>
      <c r="E321" s="11">
        <f>+SUMIFS('[1]TERMELŐ_11.30.'!$H:$H,'[1]TERMELŐ_11.30.'!$A:$A,[1]publikáció!$B321,'[1]TERMELŐ_11.30.'!$L:$L,[1]publikáció!E$4)</f>
        <v>0</v>
      </c>
      <c r="F321" s="11">
        <f>+SUMIFS('[1]TERMELŐ_11.30.'!$H:$H,'[1]TERMELŐ_11.30.'!$A:$A,[1]publikáció!$B321,'[1]TERMELŐ_11.30.'!$L:$L,[1]publikáció!F$4)</f>
        <v>0</v>
      </c>
      <c r="G321" s="11">
        <f>+SUMIFS('[1]TERMELŐ_11.30.'!$H:$H,'[1]TERMELŐ_11.30.'!$A:$A,[1]publikáció!$B321,'[1]TERMELŐ_11.30.'!$L:$L,[1]publikáció!G$4)</f>
        <v>0</v>
      </c>
      <c r="H321" s="11">
        <f>+SUMIFS('[1]TERMELŐ_11.30.'!$H:$H,'[1]TERMELŐ_11.30.'!$A:$A,[1]publikáció!$B321,'[1]TERMELŐ_11.30.'!$L:$L,[1]publikáció!H$4)</f>
        <v>0</v>
      </c>
      <c r="I321" s="11">
        <f>+SUMIFS('[1]TERMELŐ_11.30.'!$H:$H,'[1]TERMELŐ_11.30.'!$A:$A,[1]publikáció!$B321,'[1]TERMELŐ_11.30.'!$L:$L,[1]publikáció!I$4)</f>
        <v>0</v>
      </c>
      <c r="J321" s="11">
        <f>+SUMIFS('[1]TERMELŐ_11.30.'!$H:$H,'[1]TERMELŐ_11.30.'!$A:$A,[1]publikáció!$B321,'[1]TERMELŐ_11.30.'!$L:$L,[1]publikáció!J$4)</f>
        <v>0</v>
      </c>
      <c r="K321" s="11" t="str">
        <f>+IF(VLOOKUP(B321,'[1]TERMELŐ_11.30.'!A:U,21,FALSE)="igen","Technológia módosítás",IF(VLOOKUP(B321,'[1]TERMELŐ_11.30.'!A:U,20,FALSE)&lt;&gt;"nem","Ismétlő","Új igény"))</f>
        <v>Új igény</v>
      </c>
      <c r="L321" s="12">
        <f>+_xlfn.MAXIFS('[1]TERMELŐ_11.30.'!$P:$P,'[1]TERMELŐ_11.30.'!$A:$A,[1]publikáció!$B321)</f>
        <v>2</v>
      </c>
      <c r="M321" s="12">
        <f>+_xlfn.MAXIFS('[1]TERMELŐ_11.30.'!$Q:$Q,'[1]TERMELŐ_11.30.'!$A:$A,[1]publikáció!$B321)</f>
        <v>0.01</v>
      </c>
      <c r="N321" s="10" t="str">
        <f>+IF(VLOOKUP(B321,'[1]TERMELŐ_11.30.'!A:G,7,FALSE)="","",VLOOKUP(B321,'[1]TERMELŐ_11.30.'!A:G,7,FALSE))</f>
        <v>KISB</v>
      </c>
      <c r="O321" s="10">
        <f>+VLOOKUP(B321,'[1]TERMELŐ_11.30.'!A:I,9,FALSE)</f>
        <v>22</v>
      </c>
      <c r="P321" s="10" t="str">
        <f>+IF(OR(VLOOKUP(B321,'[1]TERMELŐ_11.30.'!A:D,4,FALSE)="elutasított",(VLOOKUP(B321,'[1]TERMELŐ_11.30.'!A:D,4,FALSE)="kiesett")),"igen","nem")</f>
        <v>igen</v>
      </c>
      <c r="Q321" s="10" t="str">
        <f>+_xlfn.IFNA(VLOOKUP(IF(VLOOKUP(B321,'[1]TERMELŐ_11.30.'!A:BQ,69,FALSE)="","",VLOOKUP(B321,'[1]TERMELŐ_11.30.'!A:BQ,69,FALSE)),'[1]publikáció segéd tábla'!$D$1:$E$16,2,FALSE),"")</f>
        <v>54/2024 kormány rendelet</v>
      </c>
      <c r="R321" s="10" t="str">
        <f>IF(VLOOKUP(B321,'[1]TERMELŐ_11.30.'!A:AT,46,FALSE)="","",VLOOKUP(B321,'[1]TERMELŐ_11.30.'!A:AT,46,FALSE))</f>
        <v/>
      </c>
      <c r="S321" s="10"/>
      <c r="T321" s="13">
        <f>+VLOOKUP(B321,'[1]TERMELŐ_11.30.'!$A:$AR,37,FALSE)</f>
        <v>0</v>
      </c>
      <c r="U321" s="13">
        <f>+VLOOKUP(B321,'[1]TERMELŐ_11.30.'!$A:$AR,38,FALSE)+VLOOKUP(B321,'[1]TERMELŐ_11.30.'!$A:$AR,39,FALSE)+VLOOKUP(B321,'[1]TERMELŐ_11.30.'!$A:$AR,40,FALSE)+VLOOKUP(B321,'[1]TERMELŐ_11.30.'!$A:$AR,41,FALSE)+VLOOKUP(B321,'[1]TERMELŐ_11.30.'!$A:$AR,42,FALSE)+VLOOKUP(B321,'[1]TERMELŐ_11.30.'!$A:$AR,43,FALSE)+VLOOKUP(B321,'[1]TERMELŐ_11.30.'!$A:$AR,44,FALSE)</f>
        <v>0</v>
      </c>
      <c r="V321" s="14" t="str">
        <f>+IF(VLOOKUP(B321,'[1]TERMELŐ_11.30.'!A:AS,45,FALSE)="","",VLOOKUP(B321,'[1]TERMELŐ_11.30.'!A:AS,45,FALSE))</f>
        <v/>
      </c>
      <c r="W321" s="14" t="str">
        <f>IF(VLOOKUP(B321,'[1]TERMELŐ_11.30.'!A:AJ,36,FALSE)="","",VLOOKUP(B321,'[1]TERMELŐ_11.30.'!A:AJ,36,FALSE))</f>
        <v/>
      </c>
      <c r="X321" s="10"/>
      <c r="Y321" s="13">
        <f>+VLOOKUP(B321,'[1]TERMELŐ_11.30.'!$A:$BH,53,FALSE)</f>
        <v>0</v>
      </c>
      <c r="Z321" s="13">
        <f>+VLOOKUP(B321,'[1]TERMELŐ_11.30.'!$A:$BH,54,FALSE)+VLOOKUP(B321,'[1]TERMELŐ_11.30.'!$A:$BH,55,FALSE)+VLOOKUP(B321,'[1]TERMELŐ_11.30.'!$A:$BH,56,FALSE)+VLOOKUP(B321,'[1]TERMELŐ_11.30.'!$A:$BH,57,FALSE)+VLOOKUP(B321,'[1]TERMELŐ_11.30.'!$A:$BH,58,FALSE)+VLOOKUP(B321,'[1]TERMELŐ_11.30.'!$A:$BH,59,FALSE)+VLOOKUP(B321,'[1]TERMELŐ_11.30.'!$A:$BH,60,FALSE)</f>
        <v>0</v>
      </c>
      <c r="AA321" s="14" t="str">
        <f>IF(VLOOKUP(B321,'[1]TERMELŐ_11.30.'!A:AZ,51,FALSE)="","",VLOOKUP(B321,'[1]TERMELŐ_11.30.'!A:AZ,51,FALSE))</f>
        <v/>
      </c>
      <c r="AB321" s="14" t="str">
        <f>IF(VLOOKUP(B321,'[1]TERMELŐ_11.30.'!A:AZ,52,FALSE)="","",VLOOKUP(B321,'[1]TERMELŐ_11.30.'!A:AZ,52,FALSE))</f>
        <v/>
      </c>
    </row>
    <row r="322" spans="1:28" x14ac:dyDescent="0.3">
      <c r="A322" s="10" t="str">
        <f>VLOOKUP(VLOOKUP(B322,'[1]TERMELŐ_11.30.'!A:F,6,FALSE),'[1]publikáció segéd tábla'!$A$1:$B$7,2,FALSE)</f>
        <v>E.ON Észak-dunántúli Áramhálózati Zrt.</v>
      </c>
      <c r="B322" s="10" t="s">
        <v>288</v>
      </c>
      <c r="C322" s="11">
        <f>+SUMIFS('[1]TERMELŐ_11.30.'!$H:$H,'[1]TERMELŐ_11.30.'!$A:$A,[1]publikáció!$B322,'[1]TERMELŐ_11.30.'!$L:$L,[1]publikáció!C$4)</f>
        <v>0</v>
      </c>
      <c r="D322" s="11">
        <f>+SUMIFS('[1]TERMELŐ_11.30.'!$H:$H,'[1]TERMELŐ_11.30.'!$A:$A,[1]publikáció!$B322,'[1]TERMELŐ_11.30.'!$L:$L,[1]publikáció!D$4)</f>
        <v>2</v>
      </c>
      <c r="E322" s="11">
        <f>+SUMIFS('[1]TERMELŐ_11.30.'!$H:$H,'[1]TERMELŐ_11.30.'!$A:$A,[1]publikáció!$B322,'[1]TERMELŐ_11.30.'!$L:$L,[1]publikáció!E$4)</f>
        <v>0</v>
      </c>
      <c r="F322" s="11">
        <f>+SUMIFS('[1]TERMELŐ_11.30.'!$H:$H,'[1]TERMELŐ_11.30.'!$A:$A,[1]publikáció!$B322,'[1]TERMELŐ_11.30.'!$L:$L,[1]publikáció!F$4)</f>
        <v>0</v>
      </c>
      <c r="G322" s="11">
        <f>+SUMIFS('[1]TERMELŐ_11.30.'!$H:$H,'[1]TERMELŐ_11.30.'!$A:$A,[1]publikáció!$B322,'[1]TERMELŐ_11.30.'!$L:$L,[1]publikáció!G$4)</f>
        <v>0</v>
      </c>
      <c r="H322" s="11">
        <f>+SUMIFS('[1]TERMELŐ_11.30.'!$H:$H,'[1]TERMELŐ_11.30.'!$A:$A,[1]publikáció!$B322,'[1]TERMELŐ_11.30.'!$L:$L,[1]publikáció!H$4)</f>
        <v>0</v>
      </c>
      <c r="I322" s="11">
        <f>+SUMIFS('[1]TERMELŐ_11.30.'!$H:$H,'[1]TERMELŐ_11.30.'!$A:$A,[1]publikáció!$B322,'[1]TERMELŐ_11.30.'!$L:$L,[1]publikáció!I$4)</f>
        <v>0</v>
      </c>
      <c r="J322" s="11">
        <f>+SUMIFS('[1]TERMELŐ_11.30.'!$H:$H,'[1]TERMELŐ_11.30.'!$A:$A,[1]publikáció!$B322,'[1]TERMELŐ_11.30.'!$L:$L,[1]publikáció!J$4)</f>
        <v>0</v>
      </c>
      <c r="K322" s="11" t="str">
        <f>+IF(VLOOKUP(B322,'[1]TERMELŐ_11.30.'!A:U,21,FALSE)="igen","Technológia módosítás",IF(VLOOKUP(B322,'[1]TERMELŐ_11.30.'!A:U,20,FALSE)&lt;&gt;"nem","Ismétlő","Új igény"))</f>
        <v>Új igény</v>
      </c>
      <c r="L322" s="12">
        <f>+_xlfn.MAXIFS('[1]TERMELŐ_11.30.'!$P:$P,'[1]TERMELŐ_11.30.'!$A:$A,[1]publikáció!$B322)</f>
        <v>2</v>
      </c>
      <c r="M322" s="12">
        <f>+_xlfn.MAXIFS('[1]TERMELŐ_11.30.'!$Q:$Q,'[1]TERMELŐ_11.30.'!$A:$A,[1]publikáció!$B322)</f>
        <v>0.01</v>
      </c>
      <c r="N322" s="10" t="str">
        <f>+IF(VLOOKUP(B322,'[1]TERMELŐ_11.30.'!A:G,7,FALSE)="","",VLOOKUP(B322,'[1]TERMELŐ_11.30.'!A:G,7,FALSE))</f>
        <v> </v>
      </c>
      <c r="O322" s="10"/>
      <c r="P322" s="10" t="str">
        <f>+IF(OR(VLOOKUP(B322,'[1]TERMELŐ_11.30.'!A:D,4,FALSE)="elutasított",(VLOOKUP(B322,'[1]TERMELŐ_11.30.'!A:D,4,FALSE)="kiesett")),"igen","nem")</f>
        <v>igen</v>
      </c>
      <c r="Q322" s="10" t="str">
        <f>+_xlfn.IFNA(VLOOKUP(IF(VLOOKUP(B322,'[1]TERMELŐ_11.30.'!A:BQ,69,FALSE)="","",VLOOKUP(B322,'[1]TERMELŐ_11.30.'!A:BQ,69,FALSE)),'[1]publikáció segéd tábla'!$D$1:$E$16,2,FALSE),"")</f>
        <v>Hiányos igénybejelentés</v>
      </c>
      <c r="R322" s="10" t="str">
        <f>IF(VLOOKUP(B322,'[1]TERMELŐ_11.30.'!A:AT,46,FALSE)="","",VLOOKUP(B322,'[1]TERMELŐ_11.30.'!A:AT,46,FALSE))</f>
        <v/>
      </c>
      <c r="S322" s="10"/>
      <c r="T322" s="13">
        <f>+VLOOKUP(B322,'[1]TERMELŐ_11.30.'!$A:$AR,37,FALSE)</f>
        <v>0</v>
      </c>
      <c r="U322" s="13">
        <f>+VLOOKUP(B322,'[1]TERMELŐ_11.30.'!$A:$AR,38,FALSE)+VLOOKUP(B322,'[1]TERMELŐ_11.30.'!$A:$AR,39,FALSE)+VLOOKUP(B322,'[1]TERMELŐ_11.30.'!$A:$AR,40,FALSE)+VLOOKUP(B322,'[1]TERMELŐ_11.30.'!$A:$AR,41,FALSE)+VLOOKUP(B322,'[1]TERMELŐ_11.30.'!$A:$AR,42,FALSE)+VLOOKUP(B322,'[1]TERMELŐ_11.30.'!$A:$AR,43,FALSE)+VLOOKUP(B322,'[1]TERMELŐ_11.30.'!$A:$AR,44,FALSE)</f>
        <v>0</v>
      </c>
      <c r="V322" s="14" t="str">
        <f>+IF(VLOOKUP(B322,'[1]TERMELŐ_11.30.'!A:AS,45,FALSE)="","",VLOOKUP(B322,'[1]TERMELŐ_11.30.'!A:AS,45,FALSE))</f>
        <v/>
      </c>
      <c r="W322" s="14" t="str">
        <f>IF(VLOOKUP(B322,'[1]TERMELŐ_11.30.'!A:AJ,36,FALSE)="","",VLOOKUP(B322,'[1]TERMELŐ_11.30.'!A:AJ,36,FALSE))</f>
        <v/>
      </c>
      <c r="X322" s="10"/>
      <c r="Y322" s="13">
        <f>+VLOOKUP(B322,'[1]TERMELŐ_11.30.'!$A:$BH,53,FALSE)</f>
        <v>0</v>
      </c>
      <c r="Z322" s="13">
        <f>+VLOOKUP(B322,'[1]TERMELŐ_11.30.'!$A:$BH,54,FALSE)+VLOOKUP(B322,'[1]TERMELŐ_11.30.'!$A:$BH,55,FALSE)+VLOOKUP(B322,'[1]TERMELŐ_11.30.'!$A:$BH,56,FALSE)+VLOOKUP(B322,'[1]TERMELŐ_11.30.'!$A:$BH,57,FALSE)+VLOOKUP(B322,'[1]TERMELŐ_11.30.'!$A:$BH,58,FALSE)+VLOOKUP(B322,'[1]TERMELŐ_11.30.'!$A:$BH,59,FALSE)+VLOOKUP(B322,'[1]TERMELŐ_11.30.'!$A:$BH,60,FALSE)</f>
        <v>0</v>
      </c>
      <c r="AA322" s="14" t="str">
        <f>IF(VLOOKUP(B322,'[1]TERMELŐ_11.30.'!A:AZ,51,FALSE)="","",VLOOKUP(B322,'[1]TERMELŐ_11.30.'!A:AZ,51,FALSE))</f>
        <v/>
      </c>
      <c r="AB322" s="14" t="str">
        <f>IF(VLOOKUP(B322,'[1]TERMELŐ_11.30.'!A:AZ,52,FALSE)="","",VLOOKUP(B322,'[1]TERMELŐ_11.30.'!A:AZ,52,FALSE))</f>
        <v/>
      </c>
    </row>
    <row r="323" spans="1:28" x14ac:dyDescent="0.3">
      <c r="A323" s="10" t="str">
        <f>VLOOKUP(VLOOKUP(B323,'[1]TERMELŐ_11.30.'!A:F,6,FALSE),'[1]publikáció segéd tábla'!$A$1:$B$7,2,FALSE)</f>
        <v>E.ON Észak-dunántúli Áramhálózati Zrt.</v>
      </c>
      <c r="B323" s="10" t="s">
        <v>289</v>
      </c>
      <c r="C323" s="11">
        <f>+SUMIFS('[1]TERMELŐ_11.30.'!$H:$H,'[1]TERMELŐ_11.30.'!$A:$A,[1]publikáció!$B323,'[1]TERMELŐ_11.30.'!$L:$L,[1]publikáció!C$4)</f>
        <v>5</v>
      </c>
      <c r="D323" s="11">
        <f>+SUMIFS('[1]TERMELŐ_11.30.'!$H:$H,'[1]TERMELŐ_11.30.'!$A:$A,[1]publikáció!$B323,'[1]TERMELŐ_11.30.'!$L:$L,[1]publikáció!D$4)</f>
        <v>0</v>
      </c>
      <c r="E323" s="11">
        <f>+SUMIFS('[1]TERMELŐ_11.30.'!$H:$H,'[1]TERMELŐ_11.30.'!$A:$A,[1]publikáció!$B323,'[1]TERMELŐ_11.30.'!$L:$L,[1]publikáció!E$4)</f>
        <v>2.2999999999999998</v>
      </c>
      <c r="F323" s="11">
        <f>+SUMIFS('[1]TERMELŐ_11.30.'!$H:$H,'[1]TERMELŐ_11.30.'!$A:$A,[1]publikáció!$B323,'[1]TERMELŐ_11.30.'!$L:$L,[1]publikáció!F$4)</f>
        <v>0</v>
      </c>
      <c r="G323" s="11">
        <f>+SUMIFS('[1]TERMELŐ_11.30.'!$H:$H,'[1]TERMELŐ_11.30.'!$A:$A,[1]publikáció!$B323,'[1]TERMELŐ_11.30.'!$L:$L,[1]publikáció!G$4)</f>
        <v>0</v>
      </c>
      <c r="H323" s="11">
        <f>+SUMIFS('[1]TERMELŐ_11.30.'!$H:$H,'[1]TERMELŐ_11.30.'!$A:$A,[1]publikáció!$B323,'[1]TERMELŐ_11.30.'!$L:$L,[1]publikáció!H$4)</f>
        <v>0</v>
      </c>
      <c r="I323" s="11">
        <f>+SUMIFS('[1]TERMELŐ_11.30.'!$H:$H,'[1]TERMELŐ_11.30.'!$A:$A,[1]publikáció!$B323,'[1]TERMELŐ_11.30.'!$L:$L,[1]publikáció!I$4)</f>
        <v>0</v>
      </c>
      <c r="J323" s="11">
        <f>+SUMIFS('[1]TERMELŐ_11.30.'!$H:$H,'[1]TERMELŐ_11.30.'!$A:$A,[1]publikáció!$B323,'[1]TERMELŐ_11.30.'!$L:$L,[1]publikáció!J$4)</f>
        <v>0</v>
      </c>
      <c r="K323" s="11" t="str">
        <f>+IF(VLOOKUP(B323,'[1]TERMELŐ_11.30.'!A:U,21,FALSE)="igen","Technológia módosítás",IF(VLOOKUP(B323,'[1]TERMELŐ_11.30.'!A:U,20,FALSE)&lt;&gt;"nem","Ismétlő","Új igény"))</f>
        <v>Új igény</v>
      </c>
      <c r="L323" s="12">
        <f>+_xlfn.MAXIFS('[1]TERMELŐ_11.30.'!$P:$P,'[1]TERMELŐ_11.30.'!$A:$A,[1]publikáció!$B323)</f>
        <v>5</v>
      </c>
      <c r="M323" s="12">
        <f>+_xlfn.MAXIFS('[1]TERMELŐ_11.30.'!$Q:$Q,'[1]TERMELŐ_11.30.'!$A:$A,[1]publikáció!$B323)</f>
        <v>2.2999999999999998</v>
      </c>
      <c r="N323" s="10" t="str">
        <f>+IF(VLOOKUP(B323,'[1]TERMELŐ_11.30.'!A:G,7,FALSE)="","",VLOOKUP(B323,'[1]TERMELŐ_11.30.'!A:G,7,FALSE))</f>
        <v>KIGM</v>
      </c>
      <c r="O323" s="10">
        <f>+VLOOKUP(B323,'[1]TERMELŐ_11.30.'!A:I,9,FALSE)</f>
        <v>22</v>
      </c>
      <c r="P323" s="10" t="str">
        <f>+IF(OR(VLOOKUP(B323,'[1]TERMELŐ_11.30.'!A:D,4,FALSE)="elutasított",(VLOOKUP(B323,'[1]TERMELŐ_11.30.'!A:D,4,FALSE)="kiesett")),"igen","nem")</f>
        <v>igen</v>
      </c>
      <c r="Q323" s="10" t="str">
        <f>+_xlfn.IFNA(VLOOKUP(IF(VLOOKUP(B323,'[1]TERMELŐ_11.30.'!A:BQ,69,FALSE)="","",VLOOKUP(B323,'[1]TERMELŐ_11.30.'!A:BQ,69,FALSE)),'[1]publikáció segéd tábla'!$D$1:$E$16,2,FALSE),"")</f>
        <v>54/2024 kormány rendelet</v>
      </c>
      <c r="R323" s="10" t="str">
        <f>IF(VLOOKUP(B323,'[1]TERMELŐ_11.30.'!A:AT,46,FALSE)="","",VLOOKUP(B323,'[1]TERMELŐ_11.30.'!A:AT,46,FALSE))</f>
        <v/>
      </c>
      <c r="S323" s="10"/>
      <c r="T323" s="13">
        <f>+VLOOKUP(B323,'[1]TERMELŐ_11.30.'!$A:$AR,37,FALSE)</f>
        <v>0</v>
      </c>
      <c r="U323" s="13">
        <f>+VLOOKUP(B323,'[1]TERMELŐ_11.30.'!$A:$AR,38,FALSE)+VLOOKUP(B323,'[1]TERMELŐ_11.30.'!$A:$AR,39,FALSE)+VLOOKUP(B323,'[1]TERMELŐ_11.30.'!$A:$AR,40,FALSE)+VLOOKUP(B323,'[1]TERMELŐ_11.30.'!$A:$AR,41,FALSE)+VLOOKUP(B323,'[1]TERMELŐ_11.30.'!$A:$AR,42,FALSE)+VLOOKUP(B323,'[1]TERMELŐ_11.30.'!$A:$AR,43,FALSE)+VLOOKUP(B323,'[1]TERMELŐ_11.30.'!$A:$AR,44,FALSE)</f>
        <v>0</v>
      </c>
      <c r="V323" s="14" t="str">
        <f>+IF(VLOOKUP(B323,'[1]TERMELŐ_11.30.'!A:AS,45,FALSE)="","",VLOOKUP(B323,'[1]TERMELŐ_11.30.'!A:AS,45,FALSE))</f>
        <v/>
      </c>
      <c r="W323" s="14" t="str">
        <f>IF(VLOOKUP(B323,'[1]TERMELŐ_11.30.'!A:AJ,36,FALSE)="","",VLOOKUP(B323,'[1]TERMELŐ_11.30.'!A:AJ,36,FALSE))</f>
        <v/>
      </c>
      <c r="X323" s="10"/>
      <c r="Y323" s="13">
        <f>+VLOOKUP(B323,'[1]TERMELŐ_11.30.'!$A:$BH,53,FALSE)</f>
        <v>0</v>
      </c>
      <c r="Z323" s="13">
        <f>+VLOOKUP(B323,'[1]TERMELŐ_11.30.'!$A:$BH,54,FALSE)+VLOOKUP(B323,'[1]TERMELŐ_11.30.'!$A:$BH,55,FALSE)+VLOOKUP(B323,'[1]TERMELŐ_11.30.'!$A:$BH,56,FALSE)+VLOOKUP(B323,'[1]TERMELŐ_11.30.'!$A:$BH,57,FALSE)+VLOOKUP(B323,'[1]TERMELŐ_11.30.'!$A:$BH,58,FALSE)+VLOOKUP(B323,'[1]TERMELŐ_11.30.'!$A:$BH,59,FALSE)+VLOOKUP(B323,'[1]TERMELŐ_11.30.'!$A:$BH,60,FALSE)</f>
        <v>0</v>
      </c>
      <c r="AA323" s="14" t="str">
        <f>IF(VLOOKUP(B323,'[1]TERMELŐ_11.30.'!A:AZ,51,FALSE)="","",VLOOKUP(B323,'[1]TERMELŐ_11.30.'!A:AZ,51,FALSE))</f>
        <v/>
      </c>
      <c r="AB323" s="14" t="str">
        <f>IF(VLOOKUP(B323,'[1]TERMELŐ_11.30.'!A:AZ,52,FALSE)="","",VLOOKUP(B323,'[1]TERMELŐ_11.30.'!A:AZ,52,FALSE))</f>
        <v/>
      </c>
    </row>
    <row r="324" spans="1:28" x14ac:dyDescent="0.3">
      <c r="A324" s="10" t="str">
        <f>VLOOKUP(VLOOKUP(B324,'[1]TERMELŐ_11.30.'!A:F,6,FALSE),'[1]publikáció segéd tábla'!$A$1:$B$7,2,FALSE)</f>
        <v>E.ON Észak-dunántúli Áramhálózati Zrt.</v>
      </c>
      <c r="B324" s="10" t="s">
        <v>290</v>
      </c>
      <c r="C324" s="11">
        <f>+SUMIFS('[1]TERMELŐ_11.30.'!$H:$H,'[1]TERMELŐ_11.30.'!$A:$A,[1]publikáció!$B324,'[1]TERMELŐ_11.30.'!$L:$L,[1]publikáció!C$4)</f>
        <v>1</v>
      </c>
      <c r="D324" s="11">
        <f>+SUMIFS('[1]TERMELŐ_11.30.'!$H:$H,'[1]TERMELŐ_11.30.'!$A:$A,[1]publikáció!$B324,'[1]TERMELŐ_11.30.'!$L:$L,[1]publikáció!D$4)</f>
        <v>0</v>
      </c>
      <c r="E324" s="11">
        <f>+SUMIFS('[1]TERMELŐ_11.30.'!$H:$H,'[1]TERMELŐ_11.30.'!$A:$A,[1]publikáció!$B324,'[1]TERMELŐ_11.30.'!$L:$L,[1]publikáció!E$4)</f>
        <v>0</v>
      </c>
      <c r="F324" s="11">
        <f>+SUMIFS('[1]TERMELŐ_11.30.'!$H:$H,'[1]TERMELŐ_11.30.'!$A:$A,[1]publikáció!$B324,'[1]TERMELŐ_11.30.'!$L:$L,[1]publikáció!F$4)</f>
        <v>0</v>
      </c>
      <c r="G324" s="11">
        <f>+SUMIFS('[1]TERMELŐ_11.30.'!$H:$H,'[1]TERMELŐ_11.30.'!$A:$A,[1]publikáció!$B324,'[1]TERMELŐ_11.30.'!$L:$L,[1]publikáció!G$4)</f>
        <v>0</v>
      </c>
      <c r="H324" s="11">
        <f>+SUMIFS('[1]TERMELŐ_11.30.'!$H:$H,'[1]TERMELŐ_11.30.'!$A:$A,[1]publikáció!$B324,'[1]TERMELŐ_11.30.'!$L:$L,[1]publikáció!H$4)</f>
        <v>0</v>
      </c>
      <c r="I324" s="11">
        <f>+SUMIFS('[1]TERMELŐ_11.30.'!$H:$H,'[1]TERMELŐ_11.30.'!$A:$A,[1]publikáció!$B324,'[1]TERMELŐ_11.30.'!$L:$L,[1]publikáció!I$4)</f>
        <v>0</v>
      </c>
      <c r="J324" s="11">
        <f>+SUMIFS('[1]TERMELŐ_11.30.'!$H:$H,'[1]TERMELŐ_11.30.'!$A:$A,[1]publikáció!$B324,'[1]TERMELŐ_11.30.'!$L:$L,[1]publikáció!J$4)</f>
        <v>0</v>
      </c>
      <c r="K324" s="11" t="str">
        <f>+IF(VLOOKUP(B324,'[1]TERMELŐ_11.30.'!A:U,21,FALSE)="igen","Technológia módosítás",IF(VLOOKUP(B324,'[1]TERMELŐ_11.30.'!A:U,20,FALSE)&lt;&gt;"nem","Ismétlő","Új igény"))</f>
        <v>Új igény</v>
      </c>
      <c r="L324" s="12">
        <f>+_xlfn.MAXIFS('[1]TERMELŐ_11.30.'!$P:$P,'[1]TERMELŐ_11.30.'!$A:$A,[1]publikáció!$B324)</f>
        <v>1</v>
      </c>
      <c r="M324" s="12">
        <f>+_xlfn.MAXIFS('[1]TERMELŐ_11.30.'!$Q:$Q,'[1]TERMELŐ_11.30.'!$A:$A,[1]publikáció!$B324)</f>
        <v>0</v>
      </c>
      <c r="N324" s="10" t="str">
        <f>+IF(VLOOKUP(B324,'[1]TERMELŐ_11.30.'!A:G,7,FALSE)="","",VLOOKUP(B324,'[1]TERMELŐ_11.30.'!A:G,7,FALSE))</f>
        <v> </v>
      </c>
      <c r="O324" s="10"/>
      <c r="P324" s="10" t="str">
        <f>+IF(OR(VLOOKUP(B324,'[1]TERMELŐ_11.30.'!A:D,4,FALSE)="elutasított",(VLOOKUP(B324,'[1]TERMELŐ_11.30.'!A:D,4,FALSE)="kiesett")),"igen","nem")</f>
        <v>igen</v>
      </c>
      <c r="Q324" s="10" t="str">
        <f>+_xlfn.IFNA(VLOOKUP(IF(VLOOKUP(B324,'[1]TERMELŐ_11.30.'!A:BQ,69,FALSE)="","",VLOOKUP(B324,'[1]TERMELŐ_11.30.'!A:BQ,69,FALSE)),'[1]publikáció segéd tábla'!$D$1:$E$16,2,FALSE),"")</f>
        <v>Hiányos igénybejelentés</v>
      </c>
      <c r="R324" s="10" t="str">
        <f>IF(VLOOKUP(B324,'[1]TERMELŐ_11.30.'!A:AT,46,FALSE)="","",VLOOKUP(B324,'[1]TERMELŐ_11.30.'!A:AT,46,FALSE))</f>
        <v/>
      </c>
      <c r="S324" s="10"/>
      <c r="T324" s="13">
        <f>+VLOOKUP(B324,'[1]TERMELŐ_11.30.'!$A:$AR,37,FALSE)</f>
        <v>0</v>
      </c>
      <c r="U324" s="13">
        <f>+VLOOKUP(B324,'[1]TERMELŐ_11.30.'!$A:$AR,38,FALSE)+VLOOKUP(B324,'[1]TERMELŐ_11.30.'!$A:$AR,39,FALSE)+VLOOKUP(B324,'[1]TERMELŐ_11.30.'!$A:$AR,40,FALSE)+VLOOKUP(B324,'[1]TERMELŐ_11.30.'!$A:$AR,41,FALSE)+VLOOKUP(B324,'[1]TERMELŐ_11.30.'!$A:$AR,42,FALSE)+VLOOKUP(B324,'[1]TERMELŐ_11.30.'!$A:$AR,43,FALSE)+VLOOKUP(B324,'[1]TERMELŐ_11.30.'!$A:$AR,44,FALSE)</f>
        <v>0</v>
      </c>
      <c r="V324" s="14" t="str">
        <f>+IF(VLOOKUP(B324,'[1]TERMELŐ_11.30.'!A:AS,45,FALSE)="","",VLOOKUP(B324,'[1]TERMELŐ_11.30.'!A:AS,45,FALSE))</f>
        <v/>
      </c>
      <c r="W324" s="14" t="str">
        <f>IF(VLOOKUP(B324,'[1]TERMELŐ_11.30.'!A:AJ,36,FALSE)="","",VLOOKUP(B324,'[1]TERMELŐ_11.30.'!A:AJ,36,FALSE))</f>
        <v/>
      </c>
      <c r="X324" s="10"/>
      <c r="Y324" s="13">
        <f>+VLOOKUP(B324,'[1]TERMELŐ_11.30.'!$A:$BH,53,FALSE)</f>
        <v>0</v>
      </c>
      <c r="Z324" s="13">
        <f>+VLOOKUP(B324,'[1]TERMELŐ_11.30.'!$A:$BH,54,FALSE)+VLOOKUP(B324,'[1]TERMELŐ_11.30.'!$A:$BH,55,FALSE)+VLOOKUP(B324,'[1]TERMELŐ_11.30.'!$A:$BH,56,FALSE)+VLOOKUP(B324,'[1]TERMELŐ_11.30.'!$A:$BH,57,FALSE)+VLOOKUP(B324,'[1]TERMELŐ_11.30.'!$A:$BH,58,FALSE)+VLOOKUP(B324,'[1]TERMELŐ_11.30.'!$A:$BH,59,FALSE)+VLOOKUP(B324,'[1]TERMELŐ_11.30.'!$A:$BH,60,FALSE)</f>
        <v>0</v>
      </c>
      <c r="AA324" s="14" t="str">
        <f>IF(VLOOKUP(B324,'[1]TERMELŐ_11.30.'!A:AZ,51,FALSE)="","",VLOOKUP(B324,'[1]TERMELŐ_11.30.'!A:AZ,51,FALSE))</f>
        <v/>
      </c>
      <c r="AB324" s="14" t="str">
        <f>IF(VLOOKUP(B324,'[1]TERMELŐ_11.30.'!A:AZ,52,FALSE)="","",VLOOKUP(B324,'[1]TERMELŐ_11.30.'!A:AZ,52,FALSE))</f>
        <v/>
      </c>
    </row>
    <row r="325" spans="1:28" x14ac:dyDescent="0.3">
      <c r="A325" s="10" t="str">
        <f>VLOOKUP(VLOOKUP(B325,'[1]TERMELŐ_11.30.'!A:F,6,FALSE),'[1]publikáció segéd tábla'!$A$1:$B$7,2,FALSE)</f>
        <v>E.ON Észak-dunántúli Áramhálózati Zrt.</v>
      </c>
      <c r="B325" s="10" t="s">
        <v>291</v>
      </c>
      <c r="C325" s="11">
        <f>+SUMIFS('[1]TERMELŐ_11.30.'!$H:$H,'[1]TERMELŐ_11.30.'!$A:$A,[1]publikáció!$B325,'[1]TERMELŐ_11.30.'!$L:$L,[1]publikáció!C$4)</f>
        <v>0.499</v>
      </c>
      <c r="D325" s="11">
        <f>+SUMIFS('[1]TERMELŐ_11.30.'!$H:$H,'[1]TERMELŐ_11.30.'!$A:$A,[1]publikáció!$B325,'[1]TERMELŐ_11.30.'!$L:$L,[1]publikáció!D$4)</f>
        <v>0</v>
      </c>
      <c r="E325" s="11">
        <f>+SUMIFS('[1]TERMELŐ_11.30.'!$H:$H,'[1]TERMELŐ_11.30.'!$A:$A,[1]publikáció!$B325,'[1]TERMELŐ_11.30.'!$L:$L,[1]publikáció!E$4)</f>
        <v>0</v>
      </c>
      <c r="F325" s="11">
        <f>+SUMIFS('[1]TERMELŐ_11.30.'!$H:$H,'[1]TERMELŐ_11.30.'!$A:$A,[1]publikáció!$B325,'[1]TERMELŐ_11.30.'!$L:$L,[1]publikáció!F$4)</f>
        <v>0</v>
      </c>
      <c r="G325" s="11">
        <f>+SUMIFS('[1]TERMELŐ_11.30.'!$H:$H,'[1]TERMELŐ_11.30.'!$A:$A,[1]publikáció!$B325,'[1]TERMELŐ_11.30.'!$L:$L,[1]publikáció!G$4)</f>
        <v>0</v>
      </c>
      <c r="H325" s="11">
        <f>+SUMIFS('[1]TERMELŐ_11.30.'!$H:$H,'[1]TERMELŐ_11.30.'!$A:$A,[1]publikáció!$B325,'[1]TERMELŐ_11.30.'!$L:$L,[1]publikáció!H$4)</f>
        <v>0</v>
      </c>
      <c r="I325" s="11">
        <f>+SUMIFS('[1]TERMELŐ_11.30.'!$H:$H,'[1]TERMELŐ_11.30.'!$A:$A,[1]publikáció!$B325,'[1]TERMELŐ_11.30.'!$L:$L,[1]publikáció!I$4)</f>
        <v>0</v>
      </c>
      <c r="J325" s="11">
        <f>+SUMIFS('[1]TERMELŐ_11.30.'!$H:$H,'[1]TERMELŐ_11.30.'!$A:$A,[1]publikáció!$B325,'[1]TERMELŐ_11.30.'!$L:$L,[1]publikáció!J$4)</f>
        <v>0</v>
      </c>
      <c r="K325" s="11" t="str">
        <f>+IF(VLOOKUP(B325,'[1]TERMELŐ_11.30.'!A:U,21,FALSE)="igen","Technológia módosítás",IF(VLOOKUP(B325,'[1]TERMELŐ_11.30.'!A:U,20,FALSE)&lt;&gt;"nem","Ismétlő","Új igény"))</f>
        <v>Új igény</v>
      </c>
      <c r="L325" s="12">
        <f>+_xlfn.MAXIFS('[1]TERMELŐ_11.30.'!$P:$P,'[1]TERMELŐ_11.30.'!$A:$A,[1]publikáció!$B325)</f>
        <v>0.499</v>
      </c>
      <c r="M325" s="12">
        <f>+_xlfn.MAXIFS('[1]TERMELŐ_11.30.'!$Q:$Q,'[1]TERMELŐ_11.30.'!$A:$A,[1]publikáció!$B325)</f>
        <v>0.01</v>
      </c>
      <c r="N325" s="10" t="str">
        <f>+IF(VLOOKUP(B325,'[1]TERMELŐ_11.30.'!A:G,7,FALSE)="","",VLOOKUP(B325,'[1]TERMELŐ_11.30.'!A:G,7,FALSE))</f>
        <v>TET_</v>
      </c>
      <c r="O325" s="10">
        <f>+VLOOKUP(B325,'[1]TERMELŐ_11.30.'!A:I,9,FALSE)</f>
        <v>22</v>
      </c>
      <c r="P325" s="10" t="str">
        <f>+IF(OR(VLOOKUP(B325,'[1]TERMELŐ_11.30.'!A:D,4,FALSE)="elutasított",(VLOOKUP(B325,'[1]TERMELŐ_11.30.'!A:D,4,FALSE)="kiesett")),"igen","nem")</f>
        <v>igen</v>
      </c>
      <c r="Q325" s="10" t="str">
        <f>+_xlfn.IFNA(VLOOKUP(IF(VLOOKUP(B325,'[1]TERMELŐ_11.30.'!A:BQ,69,FALSE)="","",VLOOKUP(B325,'[1]TERMELŐ_11.30.'!A:BQ,69,FALSE)),'[1]publikáció segéd tábla'!$D$1:$E$16,2,FALSE),"")</f>
        <v>54/2024 kormány rendelet</v>
      </c>
      <c r="R325" s="10" t="str">
        <f>IF(VLOOKUP(B325,'[1]TERMELŐ_11.30.'!A:AT,46,FALSE)="","",VLOOKUP(B325,'[1]TERMELŐ_11.30.'!A:AT,46,FALSE))</f>
        <v/>
      </c>
      <c r="S325" s="10"/>
      <c r="T325" s="13">
        <f>+VLOOKUP(B325,'[1]TERMELŐ_11.30.'!$A:$AR,37,FALSE)</f>
        <v>0</v>
      </c>
      <c r="U325" s="13">
        <f>+VLOOKUP(B325,'[1]TERMELŐ_11.30.'!$A:$AR,38,FALSE)+VLOOKUP(B325,'[1]TERMELŐ_11.30.'!$A:$AR,39,FALSE)+VLOOKUP(B325,'[1]TERMELŐ_11.30.'!$A:$AR,40,FALSE)+VLOOKUP(B325,'[1]TERMELŐ_11.30.'!$A:$AR,41,FALSE)+VLOOKUP(B325,'[1]TERMELŐ_11.30.'!$A:$AR,42,FALSE)+VLOOKUP(B325,'[1]TERMELŐ_11.30.'!$A:$AR,43,FALSE)+VLOOKUP(B325,'[1]TERMELŐ_11.30.'!$A:$AR,44,FALSE)</f>
        <v>0</v>
      </c>
      <c r="V325" s="14" t="str">
        <f>+IF(VLOOKUP(B325,'[1]TERMELŐ_11.30.'!A:AS,45,FALSE)="","",VLOOKUP(B325,'[1]TERMELŐ_11.30.'!A:AS,45,FALSE))</f>
        <v/>
      </c>
      <c r="W325" s="14" t="str">
        <f>IF(VLOOKUP(B325,'[1]TERMELŐ_11.30.'!A:AJ,36,FALSE)="","",VLOOKUP(B325,'[1]TERMELŐ_11.30.'!A:AJ,36,FALSE))</f>
        <v/>
      </c>
      <c r="X325" s="10"/>
      <c r="Y325" s="13">
        <f>+VLOOKUP(B325,'[1]TERMELŐ_11.30.'!$A:$BH,53,FALSE)</f>
        <v>0</v>
      </c>
      <c r="Z325" s="13">
        <f>+VLOOKUP(B325,'[1]TERMELŐ_11.30.'!$A:$BH,54,FALSE)+VLOOKUP(B325,'[1]TERMELŐ_11.30.'!$A:$BH,55,FALSE)+VLOOKUP(B325,'[1]TERMELŐ_11.30.'!$A:$BH,56,FALSE)+VLOOKUP(B325,'[1]TERMELŐ_11.30.'!$A:$BH,57,FALSE)+VLOOKUP(B325,'[1]TERMELŐ_11.30.'!$A:$BH,58,FALSE)+VLOOKUP(B325,'[1]TERMELŐ_11.30.'!$A:$BH,59,FALSE)+VLOOKUP(B325,'[1]TERMELŐ_11.30.'!$A:$BH,60,FALSE)</f>
        <v>0</v>
      </c>
      <c r="AA325" s="14" t="str">
        <f>IF(VLOOKUP(B325,'[1]TERMELŐ_11.30.'!A:AZ,51,FALSE)="","",VLOOKUP(B325,'[1]TERMELŐ_11.30.'!A:AZ,51,FALSE))</f>
        <v/>
      </c>
      <c r="AB325" s="14" t="str">
        <f>IF(VLOOKUP(B325,'[1]TERMELŐ_11.30.'!A:AZ,52,FALSE)="","",VLOOKUP(B325,'[1]TERMELŐ_11.30.'!A:AZ,52,FALSE))</f>
        <v/>
      </c>
    </row>
    <row r="326" spans="1:28" x14ac:dyDescent="0.3">
      <c r="A326" s="10" t="str">
        <f>VLOOKUP(VLOOKUP(B326,'[1]TERMELŐ_11.30.'!A:F,6,FALSE),'[1]publikáció segéd tábla'!$A$1:$B$7,2,FALSE)</f>
        <v>E.ON Észak-dunántúli Áramhálózati Zrt.</v>
      </c>
      <c r="B326" s="10" t="s">
        <v>292</v>
      </c>
      <c r="C326" s="11">
        <f>+SUMIFS('[1]TERMELŐ_11.30.'!$H:$H,'[1]TERMELŐ_11.30.'!$A:$A,[1]publikáció!$B326,'[1]TERMELŐ_11.30.'!$L:$L,[1]publikáció!C$4)</f>
        <v>4.99</v>
      </c>
      <c r="D326" s="11">
        <f>+SUMIFS('[1]TERMELŐ_11.30.'!$H:$H,'[1]TERMELŐ_11.30.'!$A:$A,[1]publikáció!$B326,'[1]TERMELŐ_11.30.'!$L:$L,[1]publikáció!D$4)</f>
        <v>0</v>
      </c>
      <c r="E326" s="11">
        <f>+SUMIFS('[1]TERMELŐ_11.30.'!$H:$H,'[1]TERMELŐ_11.30.'!$A:$A,[1]publikáció!$B326,'[1]TERMELŐ_11.30.'!$L:$L,[1]publikáció!E$4)</f>
        <v>0</v>
      </c>
      <c r="F326" s="11">
        <f>+SUMIFS('[1]TERMELŐ_11.30.'!$H:$H,'[1]TERMELŐ_11.30.'!$A:$A,[1]publikáció!$B326,'[1]TERMELŐ_11.30.'!$L:$L,[1]publikáció!F$4)</f>
        <v>0</v>
      </c>
      <c r="G326" s="11">
        <f>+SUMIFS('[1]TERMELŐ_11.30.'!$H:$H,'[1]TERMELŐ_11.30.'!$A:$A,[1]publikáció!$B326,'[1]TERMELŐ_11.30.'!$L:$L,[1]publikáció!G$4)</f>
        <v>0</v>
      </c>
      <c r="H326" s="11">
        <f>+SUMIFS('[1]TERMELŐ_11.30.'!$H:$H,'[1]TERMELŐ_11.30.'!$A:$A,[1]publikáció!$B326,'[1]TERMELŐ_11.30.'!$L:$L,[1]publikáció!H$4)</f>
        <v>0</v>
      </c>
      <c r="I326" s="11">
        <f>+SUMIFS('[1]TERMELŐ_11.30.'!$H:$H,'[1]TERMELŐ_11.30.'!$A:$A,[1]publikáció!$B326,'[1]TERMELŐ_11.30.'!$L:$L,[1]publikáció!I$4)</f>
        <v>0</v>
      </c>
      <c r="J326" s="11">
        <f>+SUMIFS('[1]TERMELŐ_11.30.'!$H:$H,'[1]TERMELŐ_11.30.'!$A:$A,[1]publikáció!$B326,'[1]TERMELŐ_11.30.'!$L:$L,[1]publikáció!J$4)</f>
        <v>0</v>
      </c>
      <c r="K326" s="11" t="str">
        <f>+IF(VLOOKUP(B326,'[1]TERMELŐ_11.30.'!A:U,21,FALSE)="igen","Technológia módosítás",IF(VLOOKUP(B326,'[1]TERMELŐ_11.30.'!A:U,20,FALSE)&lt;&gt;"nem","Ismétlő","Új igény"))</f>
        <v>Új igény</v>
      </c>
      <c r="L326" s="12">
        <f>+_xlfn.MAXIFS('[1]TERMELŐ_11.30.'!$P:$P,'[1]TERMELŐ_11.30.'!$A:$A,[1]publikáció!$B326)</f>
        <v>4.99</v>
      </c>
      <c r="M326" s="12">
        <f>+_xlfn.MAXIFS('[1]TERMELŐ_11.30.'!$Q:$Q,'[1]TERMELŐ_11.30.'!$A:$A,[1]publikáció!$B326)</f>
        <v>0.16</v>
      </c>
      <c r="N326" s="10" t="str">
        <f>+IF(VLOOKUP(B326,'[1]TERMELŐ_11.30.'!A:G,7,FALSE)="","",VLOOKUP(B326,'[1]TERMELŐ_11.30.'!A:G,7,FALSE))</f>
        <v>CELD</v>
      </c>
      <c r="O326" s="10">
        <f>+VLOOKUP(B326,'[1]TERMELŐ_11.30.'!A:I,9,FALSE)</f>
        <v>22</v>
      </c>
      <c r="P326" s="10" t="str">
        <f>+IF(OR(VLOOKUP(B326,'[1]TERMELŐ_11.30.'!A:D,4,FALSE)="elutasított",(VLOOKUP(B326,'[1]TERMELŐ_11.30.'!A:D,4,FALSE)="kiesett")),"igen","nem")</f>
        <v>igen</v>
      </c>
      <c r="Q326" s="10" t="str">
        <f>+_xlfn.IFNA(VLOOKUP(IF(VLOOKUP(B326,'[1]TERMELŐ_11.30.'!A:BQ,69,FALSE)="","",VLOOKUP(B326,'[1]TERMELŐ_11.30.'!A:BQ,69,FALSE)),'[1]publikáció segéd tábla'!$D$1:$E$16,2,FALSE),"")</f>
        <v>54/2024 kormány rendelet</v>
      </c>
      <c r="R326" s="10" t="str">
        <f>IF(VLOOKUP(B326,'[1]TERMELŐ_11.30.'!A:AT,46,FALSE)="","",VLOOKUP(B326,'[1]TERMELŐ_11.30.'!A:AT,46,FALSE))</f>
        <v/>
      </c>
      <c r="S326" s="10"/>
      <c r="T326" s="13">
        <f>+VLOOKUP(B326,'[1]TERMELŐ_11.30.'!$A:$AR,37,FALSE)</f>
        <v>0</v>
      </c>
      <c r="U326" s="13">
        <f>+VLOOKUP(B326,'[1]TERMELŐ_11.30.'!$A:$AR,38,FALSE)+VLOOKUP(B326,'[1]TERMELŐ_11.30.'!$A:$AR,39,FALSE)+VLOOKUP(B326,'[1]TERMELŐ_11.30.'!$A:$AR,40,FALSE)+VLOOKUP(B326,'[1]TERMELŐ_11.30.'!$A:$AR,41,FALSE)+VLOOKUP(B326,'[1]TERMELŐ_11.30.'!$A:$AR,42,FALSE)+VLOOKUP(B326,'[1]TERMELŐ_11.30.'!$A:$AR,43,FALSE)+VLOOKUP(B326,'[1]TERMELŐ_11.30.'!$A:$AR,44,FALSE)</f>
        <v>0</v>
      </c>
      <c r="V326" s="14" t="str">
        <f>+IF(VLOOKUP(B326,'[1]TERMELŐ_11.30.'!A:AS,45,FALSE)="","",VLOOKUP(B326,'[1]TERMELŐ_11.30.'!A:AS,45,FALSE))</f>
        <v/>
      </c>
      <c r="W326" s="14" t="str">
        <f>IF(VLOOKUP(B326,'[1]TERMELŐ_11.30.'!A:AJ,36,FALSE)="","",VLOOKUP(B326,'[1]TERMELŐ_11.30.'!A:AJ,36,FALSE))</f>
        <v/>
      </c>
      <c r="X326" s="10"/>
      <c r="Y326" s="13">
        <f>+VLOOKUP(B326,'[1]TERMELŐ_11.30.'!$A:$BH,53,FALSE)</f>
        <v>0</v>
      </c>
      <c r="Z326" s="13">
        <f>+VLOOKUP(B326,'[1]TERMELŐ_11.30.'!$A:$BH,54,FALSE)+VLOOKUP(B326,'[1]TERMELŐ_11.30.'!$A:$BH,55,FALSE)+VLOOKUP(B326,'[1]TERMELŐ_11.30.'!$A:$BH,56,FALSE)+VLOOKUP(B326,'[1]TERMELŐ_11.30.'!$A:$BH,57,FALSE)+VLOOKUP(B326,'[1]TERMELŐ_11.30.'!$A:$BH,58,FALSE)+VLOOKUP(B326,'[1]TERMELŐ_11.30.'!$A:$BH,59,FALSE)+VLOOKUP(B326,'[1]TERMELŐ_11.30.'!$A:$BH,60,FALSE)</f>
        <v>0</v>
      </c>
      <c r="AA326" s="14" t="str">
        <f>IF(VLOOKUP(B326,'[1]TERMELŐ_11.30.'!A:AZ,51,FALSE)="","",VLOOKUP(B326,'[1]TERMELŐ_11.30.'!A:AZ,51,FALSE))</f>
        <v/>
      </c>
      <c r="AB326" s="14" t="str">
        <f>IF(VLOOKUP(B326,'[1]TERMELŐ_11.30.'!A:AZ,52,FALSE)="","",VLOOKUP(B326,'[1]TERMELŐ_11.30.'!A:AZ,52,FALSE))</f>
        <v/>
      </c>
    </row>
    <row r="327" spans="1:28" x14ac:dyDescent="0.3">
      <c r="A327" s="10" t="str">
        <f>VLOOKUP(VLOOKUP(B327,'[1]TERMELŐ_11.30.'!A:F,6,FALSE),'[1]publikáció segéd tábla'!$A$1:$B$7,2,FALSE)</f>
        <v>E.ON Észak-dunántúli Áramhálózati Zrt.</v>
      </c>
      <c r="B327" s="10" t="s">
        <v>293</v>
      </c>
      <c r="C327" s="11">
        <f>+SUMIFS('[1]TERMELŐ_11.30.'!$H:$H,'[1]TERMELŐ_11.30.'!$A:$A,[1]publikáció!$B327,'[1]TERMELŐ_11.30.'!$L:$L,[1]publikáció!C$4)</f>
        <v>0</v>
      </c>
      <c r="D327" s="11">
        <f>+SUMIFS('[1]TERMELŐ_11.30.'!$H:$H,'[1]TERMELŐ_11.30.'!$A:$A,[1]publikáció!$B327,'[1]TERMELŐ_11.30.'!$L:$L,[1]publikáció!D$4)</f>
        <v>0</v>
      </c>
      <c r="E327" s="11">
        <f>+SUMIFS('[1]TERMELŐ_11.30.'!$H:$H,'[1]TERMELŐ_11.30.'!$A:$A,[1]publikáció!$B327,'[1]TERMELŐ_11.30.'!$L:$L,[1]publikáció!E$4)</f>
        <v>0.4</v>
      </c>
      <c r="F327" s="11">
        <f>+SUMIFS('[1]TERMELŐ_11.30.'!$H:$H,'[1]TERMELŐ_11.30.'!$A:$A,[1]publikáció!$B327,'[1]TERMELŐ_11.30.'!$L:$L,[1]publikáció!F$4)</f>
        <v>0</v>
      </c>
      <c r="G327" s="11">
        <f>+SUMIFS('[1]TERMELŐ_11.30.'!$H:$H,'[1]TERMELŐ_11.30.'!$A:$A,[1]publikáció!$B327,'[1]TERMELŐ_11.30.'!$L:$L,[1]publikáció!G$4)</f>
        <v>0</v>
      </c>
      <c r="H327" s="11">
        <f>+SUMIFS('[1]TERMELŐ_11.30.'!$H:$H,'[1]TERMELŐ_11.30.'!$A:$A,[1]publikáció!$B327,'[1]TERMELŐ_11.30.'!$L:$L,[1]publikáció!H$4)</f>
        <v>0</v>
      </c>
      <c r="I327" s="11">
        <f>+SUMIFS('[1]TERMELŐ_11.30.'!$H:$H,'[1]TERMELŐ_11.30.'!$A:$A,[1]publikáció!$B327,'[1]TERMELŐ_11.30.'!$L:$L,[1]publikáció!I$4)</f>
        <v>0</v>
      </c>
      <c r="J327" s="11">
        <f>+SUMIFS('[1]TERMELŐ_11.30.'!$H:$H,'[1]TERMELŐ_11.30.'!$A:$A,[1]publikáció!$B327,'[1]TERMELŐ_11.30.'!$L:$L,[1]publikáció!J$4)</f>
        <v>0</v>
      </c>
      <c r="K327" s="11" t="str">
        <f>+IF(VLOOKUP(B327,'[1]TERMELŐ_11.30.'!A:U,21,FALSE)="igen","Technológia módosítás",IF(VLOOKUP(B327,'[1]TERMELŐ_11.30.'!A:U,20,FALSE)&lt;&gt;"nem","Ismétlő","Új igény"))</f>
        <v>Új igény</v>
      </c>
      <c r="L327" s="12">
        <f>+_xlfn.MAXIFS('[1]TERMELŐ_11.30.'!$P:$P,'[1]TERMELŐ_11.30.'!$A:$A,[1]publikáció!$B327)</f>
        <v>0.4</v>
      </c>
      <c r="M327" s="12">
        <f>+_xlfn.MAXIFS('[1]TERMELŐ_11.30.'!$Q:$Q,'[1]TERMELŐ_11.30.'!$A:$A,[1]publikáció!$B327)</f>
        <v>0.4</v>
      </c>
      <c r="N327" s="10" t="str">
        <f>+IF(VLOOKUP(B327,'[1]TERMELŐ_11.30.'!A:G,7,FALSE)="","",VLOOKUP(B327,'[1]TERMELŐ_11.30.'!A:G,7,FALSE))</f>
        <v>SZBA</v>
      </c>
      <c r="O327" s="10"/>
      <c r="P327" s="10" t="str">
        <f>+IF(OR(VLOOKUP(B327,'[1]TERMELŐ_11.30.'!A:D,4,FALSE)="elutasított",(VLOOKUP(B327,'[1]TERMELŐ_11.30.'!A:D,4,FALSE)="kiesett")),"igen","nem")</f>
        <v>igen</v>
      </c>
      <c r="Q327" s="10" t="str">
        <f>+_xlfn.IFNA(VLOOKUP(IF(VLOOKUP(B327,'[1]TERMELŐ_11.30.'!A:BQ,69,FALSE)="","",VLOOKUP(B327,'[1]TERMELŐ_11.30.'!A:BQ,69,FALSE)),'[1]publikáció segéd tábla'!$D$1:$E$16,2,FALSE),"")</f>
        <v>54/2024 kormány rendelet</v>
      </c>
      <c r="R327" s="10" t="str">
        <f>IF(VLOOKUP(B327,'[1]TERMELŐ_11.30.'!A:AT,46,FALSE)="","",VLOOKUP(B327,'[1]TERMELŐ_11.30.'!A:AT,46,FALSE))</f>
        <v/>
      </c>
      <c r="S327" s="10"/>
      <c r="T327" s="13">
        <f>+VLOOKUP(B327,'[1]TERMELŐ_11.30.'!$A:$AR,37,FALSE)</f>
        <v>0</v>
      </c>
      <c r="U327" s="13">
        <f>+VLOOKUP(B327,'[1]TERMELŐ_11.30.'!$A:$AR,38,FALSE)+VLOOKUP(B327,'[1]TERMELŐ_11.30.'!$A:$AR,39,FALSE)+VLOOKUP(B327,'[1]TERMELŐ_11.30.'!$A:$AR,40,FALSE)+VLOOKUP(B327,'[1]TERMELŐ_11.30.'!$A:$AR,41,FALSE)+VLOOKUP(B327,'[1]TERMELŐ_11.30.'!$A:$AR,42,FALSE)+VLOOKUP(B327,'[1]TERMELŐ_11.30.'!$A:$AR,43,FALSE)+VLOOKUP(B327,'[1]TERMELŐ_11.30.'!$A:$AR,44,FALSE)</f>
        <v>0</v>
      </c>
      <c r="V327" s="14" t="str">
        <f>+IF(VLOOKUP(B327,'[1]TERMELŐ_11.30.'!A:AS,45,FALSE)="","",VLOOKUP(B327,'[1]TERMELŐ_11.30.'!A:AS,45,FALSE))</f>
        <v/>
      </c>
      <c r="W327" s="14" t="str">
        <f>IF(VLOOKUP(B327,'[1]TERMELŐ_11.30.'!A:AJ,36,FALSE)="","",VLOOKUP(B327,'[1]TERMELŐ_11.30.'!A:AJ,36,FALSE))</f>
        <v/>
      </c>
      <c r="X327" s="10"/>
      <c r="Y327" s="13">
        <f>+VLOOKUP(B327,'[1]TERMELŐ_11.30.'!$A:$BH,53,FALSE)</f>
        <v>0</v>
      </c>
      <c r="Z327" s="13">
        <f>+VLOOKUP(B327,'[1]TERMELŐ_11.30.'!$A:$BH,54,FALSE)+VLOOKUP(B327,'[1]TERMELŐ_11.30.'!$A:$BH,55,FALSE)+VLOOKUP(B327,'[1]TERMELŐ_11.30.'!$A:$BH,56,FALSE)+VLOOKUP(B327,'[1]TERMELŐ_11.30.'!$A:$BH,57,FALSE)+VLOOKUP(B327,'[1]TERMELŐ_11.30.'!$A:$BH,58,FALSE)+VLOOKUP(B327,'[1]TERMELŐ_11.30.'!$A:$BH,59,FALSE)+VLOOKUP(B327,'[1]TERMELŐ_11.30.'!$A:$BH,60,FALSE)</f>
        <v>0</v>
      </c>
      <c r="AA327" s="14" t="str">
        <f>IF(VLOOKUP(B327,'[1]TERMELŐ_11.30.'!A:AZ,51,FALSE)="","",VLOOKUP(B327,'[1]TERMELŐ_11.30.'!A:AZ,51,FALSE))</f>
        <v/>
      </c>
      <c r="AB327" s="14" t="str">
        <f>IF(VLOOKUP(B327,'[1]TERMELŐ_11.30.'!A:AZ,52,FALSE)="","",VLOOKUP(B327,'[1]TERMELŐ_11.30.'!A:AZ,52,FALSE))</f>
        <v/>
      </c>
    </row>
    <row r="328" spans="1:28" x14ac:dyDescent="0.3">
      <c r="A328" s="10" t="str">
        <f>VLOOKUP(VLOOKUP(B328,'[1]TERMELŐ_11.30.'!A:F,6,FALSE),'[1]publikáció segéd tábla'!$A$1:$B$7,2,FALSE)</f>
        <v>E.ON Észak-dunántúli Áramhálózati Zrt.</v>
      </c>
      <c r="B328" s="10" t="s">
        <v>294</v>
      </c>
      <c r="C328" s="11">
        <f>+SUMIFS('[1]TERMELŐ_11.30.'!$H:$H,'[1]TERMELŐ_11.30.'!$A:$A,[1]publikáció!$B328,'[1]TERMELŐ_11.30.'!$L:$L,[1]publikáció!C$4)</f>
        <v>0</v>
      </c>
      <c r="D328" s="11">
        <f>+SUMIFS('[1]TERMELŐ_11.30.'!$H:$H,'[1]TERMELŐ_11.30.'!$A:$A,[1]publikáció!$B328,'[1]TERMELŐ_11.30.'!$L:$L,[1]publikáció!D$4)</f>
        <v>0</v>
      </c>
      <c r="E328" s="11">
        <f>+SUMIFS('[1]TERMELŐ_11.30.'!$H:$H,'[1]TERMELŐ_11.30.'!$A:$A,[1]publikáció!$B328,'[1]TERMELŐ_11.30.'!$L:$L,[1]publikáció!E$4)</f>
        <v>1</v>
      </c>
      <c r="F328" s="11">
        <f>+SUMIFS('[1]TERMELŐ_11.30.'!$H:$H,'[1]TERMELŐ_11.30.'!$A:$A,[1]publikáció!$B328,'[1]TERMELŐ_11.30.'!$L:$L,[1]publikáció!F$4)</f>
        <v>0</v>
      </c>
      <c r="G328" s="11">
        <f>+SUMIFS('[1]TERMELŐ_11.30.'!$H:$H,'[1]TERMELŐ_11.30.'!$A:$A,[1]publikáció!$B328,'[1]TERMELŐ_11.30.'!$L:$L,[1]publikáció!G$4)</f>
        <v>0</v>
      </c>
      <c r="H328" s="11">
        <f>+SUMIFS('[1]TERMELŐ_11.30.'!$H:$H,'[1]TERMELŐ_11.30.'!$A:$A,[1]publikáció!$B328,'[1]TERMELŐ_11.30.'!$L:$L,[1]publikáció!H$4)</f>
        <v>0</v>
      </c>
      <c r="I328" s="11">
        <f>+SUMIFS('[1]TERMELŐ_11.30.'!$H:$H,'[1]TERMELŐ_11.30.'!$A:$A,[1]publikáció!$B328,'[1]TERMELŐ_11.30.'!$L:$L,[1]publikáció!I$4)</f>
        <v>0</v>
      </c>
      <c r="J328" s="11">
        <f>+SUMIFS('[1]TERMELŐ_11.30.'!$H:$H,'[1]TERMELŐ_11.30.'!$A:$A,[1]publikáció!$B328,'[1]TERMELŐ_11.30.'!$L:$L,[1]publikáció!J$4)</f>
        <v>0</v>
      </c>
      <c r="K328" s="11" t="str">
        <f>+IF(VLOOKUP(B328,'[1]TERMELŐ_11.30.'!A:U,21,FALSE)="igen","Technológia módosítás",IF(VLOOKUP(B328,'[1]TERMELŐ_11.30.'!A:U,20,FALSE)&lt;&gt;"nem","Ismétlő","Új igény"))</f>
        <v>Új igény</v>
      </c>
      <c r="L328" s="12">
        <f>+_xlfn.MAXIFS('[1]TERMELŐ_11.30.'!$P:$P,'[1]TERMELŐ_11.30.'!$A:$A,[1]publikáció!$B328)</f>
        <v>1</v>
      </c>
      <c r="M328" s="12">
        <f>+_xlfn.MAXIFS('[1]TERMELŐ_11.30.'!$Q:$Q,'[1]TERMELŐ_11.30.'!$A:$A,[1]publikáció!$B328)</f>
        <v>1</v>
      </c>
      <c r="N328" s="10" t="str">
        <f>+IF(VLOOKUP(B328,'[1]TERMELŐ_11.30.'!A:G,7,FALSE)="","",VLOOKUP(B328,'[1]TERMELŐ_11.30.'!A:G,7,FALSE))</f>
        <v>SZBA</v>
      </c>
      <c r="O328" s="10"/>
      <c r="P328" s="10" t="str">
        <f>+IF(OR(VLOOKUP(B328,'[1]TERMELŐ_11.30.'!A:D,4,FALSE)="elutasított",(VLOOKUP(B328,'[1]TERMELŐ_11.30.'!A:D,4,FALSE)="kiesett")),"igen","nem")</f>
        <v>igen</v>
      </c>
      <c r="Q328" s="10" t="str">
        <f>+_xlfn.IFNA(VLOOKUP(IF(VLOOKUP(B328,'[1]TERMELŐ_11.30.'!A:BQ,69,FALSE)="","",VLOOKUP(B328,'[1]TERMELŐ_11.30.'!A:BQ,69,FALSE)),'[1]publikáció segéd tábla'!$D$1:$E$16,2,FALSE),"")</f>
        <v>54/2024 kormány rendelet</v>
      </c>
      <c r="R328" s="10" t="str">
        <f>IF(VLOOKUP(B328,'[1]TERMELŐ_11.30.'!A:AT,46,FALSE)="","",VLOOKUP(B328,'[1]TERMELŐ_11.30.'!A:AT,46,FALSE))</f>
        <v/>
      </c>
      <c r="S328" s="10"/>
      <c r="T328" s="13">
        <f>+VLOOKUP(B328,'[1]TERMELŐ_11.30.'!$A:$AR,37,FALSE)</f>
        <v>0</v>
      </c>
      <c r="U328" s="13">
        <f>+VLOOKUP(B328,'[1]TERMELŐ_11.30.'!$A:$AR,38,FALSE)+VLOOKUP(B328,'[1]TERMELŐ_11.30.'!$A:$AR,39,FALSE)+VLOOKUP(B328,'[1]TERMELŐ_11.30.'!$A:$AR,40,FALSE)+VLOOKUP(B328,'[1]TERMELŐ_11.30.'!$A:$AR,41,FALSE)+VLOOKUP(B328,'[1]TERMELŐ_11.30.'!$A:$AR,42,FALSE)+VLOOKUP(B328,'[1]TERMELŐ_11.30.'!$A:$AR,43,FALSE)+VLOOKUP(B328,'[1]TERMELŐ_11.30.'!$A:$AR,44,FALSE)</f>
        <v>0</v>
      </c>
      <c r="V328" s="14" t="str">
        <f>+IF(VLOOKUP(B328,'[1]TERMELŐ_11.30.'!A:AS,45,FALSE)="","",VLOOKUP(B328,'[1]TERMELŐ_11.30.'!A:AS,45,FALSE))</f>
        <v/>
      </c>
      <c r="W328" s="14" t="str">
        <f>IF(VLOOKUP(B328,'[1]TERMELŐ_11.30.'!A:AJ,36,FALSE)="","",VLOOKUP(B328,'[1]TERMELŐ_11.30.'!A:AJ,36,FALSE))</f>
        <v/>
      </c>
      <c r="X328" s="10"/>
      <c r="Y328" s="13">
        <f>+VLOOKUP(B328,'[1]TERMELŐ_11.30.'!$A:$BH,53,FALSE)</f>
        <v>0</v>
      </c>
      <c r="Z328" s="13">
        <f>+VLOOKUP(B328,'[1]TERMELŐ_11.30.'!$A:$BH,54,FALSE)+VLOOKUP(B328,'[1]TERMELŐ_11.30.'!$A:$BH,55,FALSE)+VLOOKUP(B328,'[1]TERMELŐ_11.30.'!$A:$BH,56,FALSE)+VLOOKUP(B328,'[1]TERMELŐ_11.30.'!$A:$BH,57,FALSE)+VLOOKUP(B328,'[1]TERMELŐ_11.30.'!$A:$BH,58,FALSE)+VLOOKUP(B328,'[1]TERMELŐ_11.30.'!$A:$BH,59,FALSE)+VLOOKUP(B328,'[1]TERMELŐ_11.30.'!$A:$BH,60,FALSE)</f>
        <v>0</v>
      </c>
      <c r="AA328" s="14" t="str">
        <f>IF(VLOOKUP(B328,'[1]TERMELŐ_11.30.'!A:AZ,51,FALSE)="","",VLOOKUP(B328,'[1]TERMELŐ_11.30.'!A:AZ,51,FALSE))</f>
        <v/>
      </c>
      <c r="AB328" s="14" t="str">
        <f>IF(VLOOKUP(B328,'[1]TERMELŐ_11.30.'!A:AZ,52,FALSE)="","",VLOOKUP(B328,'[1]TERMELŐ_11.30.'!A:AZ,52,FALSE))</f>
        <v/>
      </c>
    </row>
    <row r="329" spans="1:28" x14ac:dyDescent="0.3">
      <c r="A329" s="10" t="str">
        <f>VLOOKUP(VLOOKUP(B329,'[1]TERMELŐ_11.30.'!A:F,6,FALSE),'[1]publikáció segéd tábla'!$A$1:$B$7,2,FALSE)</f>
        <v>E.ON Észak-dunántúli Áramhálózati Zrt.</v>
      </c>
      <c r="B329" s="10" t="s">
        <v>295</v>
      </c>
      <c r="C329" s="11">
        <f>+SUMIFS('[1]TERMELŐ_11.30.'!$H:$H,'[1]TERMELŐ_11.30.'!$A:$A,[1]publikáció!$B329,'[1]TERMELŐ_11.30.'!$L:$L,[1]publikáció!C$4)</f>
        <v>0</v>
      </c>
      <c r="D329" s="11">
        <f>+SUMIFS('[1]TERMELŐ_11.30.'!$H:$H,'[1]TERMELŐ_11.30.'!$A:$A,[1]publikáció!$B329,'[1]TERMELŐ_11.30.'!$L:$L,[1]publikáció!D$4)</f>
        <v>49.99</v>
      </c>
      <c r="E329" s="11">
        <f>+SUMIFS('[1]TERMELŐ_11.30.'!$H:$H,'[1]TERMELŐ_11.30.'!$A:$A,[1]publikáció!$B329,'[1]TERMELŐ_11.30.'!$L:$L,[1]publikáció!E$4)</f>
        <v>0</v>
      </c>
      <c r="F329" s="11">
        <f>+SUMIFS('[1]TERMELŐ_11.30.'!$H:$H,'[1]TERMELŐ_11.30.'!$A:$A,[1]publikáció!$B329,'[1]TERMELŐ_11.30.'!$L:$L,[1]publikáció!F$4)</f>
        <v>0</v>
      </c>
      <c r="G329" s="11">
        <f>+SUMIFS('[1]TERMELŐ_11.30.'!$H:$H,'[1]TERMELŐ_11.30.'!$A:$A,[1]publikáció!$B329,'[1]TERMELŐ_11.30.'!$L:$L,[1]publikáció!G$4)</f>
        <v>0</v>
      </c>
      <c r="H329" s="11">
        <f>+SUMIFS('[1]TERMELŐ_11.30.'!$H:$H,'[1]TERMELŐ_11.30.'!$A:$A,[1]publikáció!$B329,'[1]TERMELŐ_11.30.'!$L:$L,[1]publikáció!H$4)</f>
        <v>0</v>
      </c>
      <c r="I329" s="11">
        <f>+SUMIFS('[1]TERMELŐ_11.30.'!$H:$H,'[1]TERMELŐ_11.30.'!$A:$A,[1]publikáció!$B329,'[1]TERMELŐ_11.30.'!$L:$L,[1]publikáció!I$4)</f>
        <v>0</v>
      </c>
      <c r="J329" s="11">
        <f>+SUMIFS('[1]TERMELŐ_11.30.'!$H:$H,'[1]TERMELŐ_11.30.'!$A:$A,[1]publikáció!$B329,'[1]TERMELŐ_11.30.'!$L:$L,[1]publikáció!J$4)</f>
        <v>0</v>
      </c>
      <c r="K329" s="11" t="str">
        <f>+IF(VLOOKUP(B329,'[1]TERMELŐ_11.30.'!A:U,21,FALSE)="igen","Technológia módosítás",IF(VLOOKUP(B329,'[1]TERMELŐ_11.30.'!A:U,20,FALSE)&lt;&gt;"nem","Ismétlő","Új igény"))</f>
        <v>Új igény</v>
      </c>
      <c r="L329" s="12">
        <f>+_xlfn.MAXIFS('[1]TERMELŐ_11.30.'!$P:$P,'[1]TERMELŐ_11.30.'!$A:$A,[1]publikáció!$B329)</f>
        <v>49.99</v>
      </c>
      <c r="M329" s="12">
        <f>+_xlfn.MAXIFS('[1]TERMELŐ_11.30.'!$Q:$Q,'[1]TERMELŐ_11.30.'!$A:$A,[1]publikáció!$B329)</f>
        <v>0.1</v>
      </c>
      <c r="N329" s="10" t="str">
        <f>+IF(VLOOKUP(B329,'[1]TERMELŐ_11.30.'!A:G,7,FALSE)="","",VLOOKUP(B329,'[1]TERMELŐ_11.30.'!A:G,7,FALSE))</f>
        <v>Új_E</v>
      </c>
      <c r="O329" s="10">
        <f>+VLOOKUP(B329,'[1]TERMELŐ_11.30.'!A:I,9,FALSE)</f>
        <v>132</v>
      </c>
      <c r="P329" s="10" t="str">
        <f>+IF(OR(VLOOKUP(B329,'[1]TERMELŐ_11.30.'!A:D,4,FALSE)="elutasított",(VLOOKUP(B329,'[1]TERMELŐ_11.30.'!A:D,4,FALSE)="kiesett")),"igen","nem")</f>
        <v>igen</v>
      </c>
      <c r="Q329" s="10" t="str">
        <f>+_xlfn.IFNA(VLOOKUP(IF(VLOOKUP(B329,'[1]TERMELŐ_11.30.'!A:BQ,69,FALSE)="","",VLOOKUP(B329,'[1]TERMELŐ_11.30.'!A:BQ,69,FALSE)),'[1]publikáció segéd tábla'!$D$1:$E$16,2,FALSE),"")</f>
        <v>54/2024 kormány rendelet</v>
      </c>
      <c r="R329" s="10" t="str">
        <f>IF(VLOOKUP(B329,'[1]TERMELŐ_11.30.'!A:AT,46,FALSE)="","",VLOOKUP(B329,'[1]TERMELŐ_11.30.'!A:AT,46,FALSE))</f>
        <v/>
      </c>
      <c r="S329" s="10"/>
      <c r="T329" s="13">
        <f>+VLOOKUP(B329,'[1]TERMELŐ_11.30.'!$A:$AR,37,FALSE)</f>
        <v>0</v>
      </c>
      <c r="U329" s="13">
        <f>+VLOOKUP(B329,'[1]TERMELŐ_11.30.'!$A:$AR,38,FALSE)+VLOOKUP(B329,'[1]TERMELŐ_11.30.'!$A:$AR,39,FALSE)+VLOOKUP(B329,'[1]TERMELŐ_11.30.'!$A:$AR,40,FALSE)+VLOOKUP(B329,'[1]TERMELŐ_11.30.'!$A:$AR,41,FALSE)+VLOOKUP(B329,'[1]TERMELŐ_11.30.'!$A:$AR,42,FALSE)+VLOOKUP(B329,'[1]TERMELŐ_11.30.'!$A:$AR,43,FALSE)+VLOOKUP(B329,'[1]TERMELŐ_11.30.'!$A:$AR,44,FALSE)</f>
        <v>0</v>
      </c>
      <c r="V329" s="14" t="str">
        <f>+IF(VLOOKUP(B329,'[1]TERMELŐ_11.30.'!A:AS,45,FALSE)="","",VLOOKUP(B329,'[1]TERMELŐ_11.30.'!A:AS,45,FALSE))</f>
        <v/>
      </c>
      <c r="W329" s="14" t="str">
        <f>IF(VLOOKUP(B329,'[1]TERMELŐ_11.30.'!A:AJ,36,FALSE)="","",VLOOKUP(B329,'[1]TERMELŐ_11.30.'!A:AJ,36,FALSE))</f>
        <v/>
      </c>
      <c r="X329" s="10"/>
      <c r="Y329" s="13">
        <f>+VLOOKUP(B329,'[1]TERMELŐ_11.30.'!$A:$BH,53,FALSE)</f>
        <v>0</v>
      </c>
      <c r="Z329" s="13">
        <f>+VLOOKUP(B329,'[1]TERMELŐ_11.30.'!$A:$BH,54,FALSE)+VLOOKUP(B329,'[1]TERMELŐ_11.30.'!$A:$BH,55,FALSE)+VLOOKUP(B329,'[1]TERMELŐ_11.30.'!$A:$BH,56,FALSE)+VLOOKUP(B329,'[1]TERMELŐ_11.30.'!$A:$BH,57,FALSE)+VLOOKUP(B329,'[1]TERMELŐ_11.30.'!$A:$BH,58,FALSE)+VLOOKUP(B329,'[1]TERMELŐ_11.30.'!$A:$BH,59,FALSE)+VLOOKUP(B329,'[1]TERMELŐ_11.30.'!$A:$BH,60,FALSE)</f>
        <v>0</v>
      </c>
      <c r="AA329" s="14" t="str">
        <f>IF(VLOOKUP(B329,'[1]TERMELŐ_11.30.'!A:AZ,51,FALSE)="","",VLOOKUP(B329,'[1]TERMELŐ_11.30.'!A:AZ,51,FALSE))</f>
        <v/>
      </c>
      <c r="AB329" s="14" t="str">
        <f>IF(VLOOKUP(B329,'[1]TERMELŐ_11.30.'!A:AZ,52,FALSE)="","",VLOOKUP(B329,'[1]TERMELŐ_11.30.'!A:AZ,52,FALSE))</f>
        <v/>
      </c>
    </row>
    <row r="330" spans="1:28" x14ac:dyDescent="0.3">
      <c r="A330" s="10" t="str">
        <f>VLOOKUP(VLOOKUP(B330,'[1]TERMELŐ_11.30.'!A:F,6,FALSE),'[1]publikáció segéd tábla'!$A$1:$B$7,2,FALSE)</f>
        <v>E.ON Észak-dunántúli Áramhálózati Zrt.</v>
      </c>
      <c r="B330" s="10" t="s">
        <v>296</v>
      </c>
      <c r="C330" s="11">
        <f>+SUMIFS('[1]TERMELŐ_11.30.'!$H:$H,'[1]TERMELŐ_11.30.'!$A:$A,[1]publikáció!$B330,'[1]TERMELŐ_11.30.'!$L:$L,[1]publikáció!C$4)</f>
        <v>0</v>
      </c>
      <c r="D330" s="11">
        <f>+SUMIFS('[1]TERMELŐ_11.30.'!$H:$H,'[1]TERMELŐ_11.30.'!$A:$A,[1]publikáció!$B330,'[1]TERMELŐ_11.30.'!$L:$L,[1]publikáció!D$4)</f>
        <v>0</v>
      </c>
      <c r="E330" s="11">
        <f>+SUMIFS('[1]TERMELŐ_11.30.'!$H:$H,'[1]TERMELŐ_11.30.'!$A:$A,[1]publikáció!$B330,'[1]TERMELŐ_11.30.'!$L:$L,[1]publikáció!E$4)</f>
        <v>5</v>
      </c>
      <c r="F330" s="11">
        <f>+SUMIFS('[1]TERMELŐ_11.30.'!$H:$H,'[1]TERMELŐ_11.30.'!$A:$A,[1]publikáció!$B330,'[1]TERMELŐ_11.30.'!$L:$L,[1]publikáció!F$4)</f>
        <v>0</v>
      </c>
      <c r="G330" s="11">
        <f>+SUMIFS('[1]TERMELŐ_11.30.'!$H:$H,'[1]TERMELŐ_11.30.'!$A:$A,[1]publikáció!$B330,'[1]TERMELŐ_11.30.'!$L:$L,[1]publikáció!G$4)</f>
        <v>0</v>
      </c>
      <c r="H330" s="11">
        <f>+SUMIFS('[1]TERMELŐ_11.30.'!$H:$H,'[1]TERMELŐ_11.30.'!$A:$A,[1]publikáció!$B330,'[1]TERMELŐ_11.30.'!$L:$L,[1]publikáció!H$4)</f>
        <v>0</v>
      </c>
      <c r="I330" s="11">
        <f>+SUMIFS('[1]TERMELŐ_11.30.'!$H:$H,'[1]TERMELŐ_11.30.'!$A:$A,[1]publikáció!$B330,'[1]TERMELŐ_11.30.'!$L:$L,[1]publikáció!I$4)</f>
        <v>0</v>
      </c>
      <c r="J330" s="11">
        <f>+SUMIFS('[1]TERMELŐ_11.30.'!$H:$H,'[1]TERMELŐ_11.30.'!$A:$A,[1]publikáció!$B330,'[1]TERMELŐ_11.30.'!$L:$L,[1]publikáció!J$4)</f>
        <v>0</v>
      </c>
      <c r="K330" s="11" t="str">
        <f>+IF(VLOOKUP(B330,'[1]TERMELŐ_11.30.'!A:U,21,FALSE)="igen","Technológia módosítás",IF(VLOOKUP(B330,'[1]TERMELŐ_11.30.'!A:U,20,FALSE)&lt;&gt;"nem","Ismétlő","Új igény"))</f>
        <v>Új igény</v>
      </c>
      <c r="L330" s="12">
        <f>+_xlfn.MAXIFS('[1]TERMELŐ_11.30.'!$P:$P,'[1]TERMELŐ_11.30.'!$A:$A,[1]publikáció!$B330)</f>
        <v>5</v>
      </c>
      <c r="M330" s="12">
        <f>+_xlfn.MAXIFS('[1]TERMELŐ_11.30.'!$Q:$Q,'[1]TERMELŐ_11.30.'!$A:$A,[1]publikáció!$B330)</f>
        <v>5</v>
      </c>
      <c r="N330" s="10" t="str">
        <f>+IF(VLOOKUP(B330,'[1]TERMELŐ_11.30.'!A:G,7,FALSE)="","",VLOOKUP(B330,'[1]TERMELŐ_11.30.'!A:G,7,FALSE))</f>
        <v>LABA</v>
      </c>
      <c r="O330" s="10">
        <f>+VLOOKUP(B330,'[1]TERMELŐ_11.30.'!A:I,9,FALSE)</f>
        <v>22</v>
      </c>
      <c r="P330" s="10" t="str">
        <f>+IF(OR(VLOOKUP(B330,'[1]TERMELŐ_11.30.'!A:D,4,FALSE)="elutasított",(VLOOKUP(B330,'[1]TERMELŐ_11.30.'!A:D,4,FALSE)="kiesett")),"igen","nem")</f>
        <v>igen</v>
      </c>
      <c r="Q330" s="10" t="str">
        <f>+_xlfn.IFNA(VLOOKUP(IF(VLOOKUP(B330,'[1]TERMELŐ_11.30.'!A:BQ,69,FALSE)="","",VLOOKUP(B330,'[1]TERMELŐ_11.30.'!A:BQ,69,FALSE)),'[1]publikáció segéd tábla'!$D$1:$E$16,2,FALSE),"")</f>
        <v>54/2024 kormány rendelet</v>
      </c>
      <c r="R330" s="10" t="str">
        <f>IF(VLOOKUP(B330,'[1]TERMELŐ_11.30.'!A:AT,46,FALSE)="","",VLOOKUP(B330,'[1]TERMELŐ_11.30.'!A:AT,46,FALSE))</f>
        <v/>
      </c>
      <c r="S330" s="10"/>
      <c r="T330" s="13">
        <f>+VLOOKUP(B330,'[1]TERMELŐ_11.30.'!$A:$AR,37,FALSE)</f>
        <v>0</v>
      </c>
      <c r="U330" s="13">
        <f>+VLOOKUP(B330,'[1]TERMELŐ_11.30.'!$A:$AR,38,FALSE)+VLOOKUP(B330,'[1]TERMELŐ_11.30.'!$A:$AR,39,FALSE)+VLOOKUP(B330,'[1]TERMELŐ_11.30.'!$A:$AR,40,FALSE)+VLOOKUP(B330,'[1]TERMELŐ_11.30.'!$A:$AR,41,FALSE)+VLOOKUP(B330,'[1]TERMELŐ_11.30.'!$A:$AR,42,FALSE)+VLOOKUP(B330,'[1]TERMELŐ_11.30.'!$A:$AR,43,FALSE)+VLOOKUP(B330,'[1]TERMELŐ_11.30.'!$A:$AR,44,FALSE)</f>
        <v>0</v>
      </c>
      <c r="V330" s="14" t="str">
        <f>+IF(VLOOKUP(B330,'[1]TERMELŐ_11.30.'!A:AS,45,FALSE)="","",VLOOKUP(B330,'[1]TERMELŐ_11.30.'!A:AS,45,FALSE))</f>
        <v/>
      </c>
      <c r="W330" s="14" t="str">
        <f>IF(VLOOKUP(B330,'[1]TERMELŐ_11.30.'!A:AJ,36,FALSE)="","",VLOOKUP(B330,'[1]TERMELŐ_11.30.'!A:AJ,36,FALSE))</f>
        <v/>
      </c>
      <c r="X330" s="10"/>
      <c r="Y330" s="13">
        <f>+VLOOKUP(B330,'[1]TERMELŐ_11.30.'!$A:$BH,53,FALSE)</f>
        <v>0</v>
      </c>
      <c r="Z330" s="13">
        <f>+VLOOKUP(B330,'[1]TERMELŐ_11.30.'!$A:$BH,54,FALSE)+VLOOKUP(B330,'[1]TERMELŐ_11.30.'!$A:$BH,55,FALSE)+VLOOKUP(B330,'[1]TERMELŐ_11.30.'!$A:$BH,56,FALSE)+VLOOKUP(B330,'[1]TERMELŐ_11.30.'!$A:$BH,57,FALSE)+VLOOKUP(B330,'[1]TERMELŐ_11.30.'!$A:$BH,58,FALSE)+VLOOKUP(B330,'[1]TERMELŐ_11.30.'!$A:$BH,59,FALSE)+VLOOKUP(B330,'[1]TERMELŐ_11.30.'!$A:$BH,60,FALSE)</f>
        <v>0</v>
      </c>
      <c r="AA330" s="14" t="str">
        <f>IF(VLOOKUP(B330,'[1]TERMELŐ_11.30.'!A:AZ,51,FALSE)="","",VLOOKUP(B330,'[1]TERMELŐ_11.30.'!A:AZ,51,FALSE))</f>
        <v/>
      </c>
      <c r="AB330" s="14" t="str">
        <f>IF(VLOOKUP(B330,'[1]TERMELŐ_11.30.'!A:AZ,52,FALSE)="","",VLOOKUP(B330,'[1]TERMELŐ_11.30.'!A:AZ,52,FALSE))</f>
        <v/>
      </c>
    </row>
    <row r="331" spans="1:28" x14ac:dyDescent="0.3">
      <c r="A331" s="10" t="str">
        <f>VLOOKUP(VLOOKUP(B331,'[1]TERMELŐ_11.30.'!A:F,6,FALSE),'[1]publikáció segéd tábla'!$A$1:$B$7,2,FALSE)</f>
        <v>E.ON Észak-dunántúli Áramhálózati Zrt.</v>
      </c>
      <c r="B331" s="10" t="s">
        <v>297</v>
      </c>
      <c r="C331" s="11">
        <f>+SUMIFS('[1]TERMELŐ_11.30.'!$H:$H,'[1]TERMELŐ_11.30.'!$A:$A,[1]publikáció!$B331,'[1]TERMELŐ_11.30.'!$L:$L,[1]publikáció!C$4)</f>
        <v>16</v>
      </c>
      <c r="D331" s="11">
        <f>+SUMIFS('[1]TERMELŐ_11.30.'!$H:$H,'[1]TERMELŐ_11.30.'!$A:$A,[1]publikáció!$B331,'[1]TERMELŐ_11.30.'!$L:$L,[1]publikáció!D$4)</f>
        <v>0</v>
      </c>
      <c r="E331" s="11">
        <f>+SUMIFS('[1]TERMELŐ_11.30.'!$H:$H,'[1]TERMELŐ_11.30.'!$A:$A,[1]publikáció!$B331,'[1]TERMELŐ_11.30.'!$L:$L,[1]publikáció!E$4)</f>
        <v>4</v>
      </c>
      <c r="F331" s="11">
        <f>+SUMIFS('[1]TERMELŐ_11.30.'!$H:$H,'[1]TERMELŐ_11.30.'!$A:$A,[1]publikáció!$B331,'[1]TERMELŐ_11.30.'!$L:$L,[1]publikáció!F$4)</f>
        <v>0</v>
      </c>
      <c r="G331" s="11">
        <f>+SUMIFS('[1]TERMELŐ_11.30.'!$H:$H,'[1]TERMELŐ_11.30.'!$A:$A,[1]publikáció!$B331,'[1]TERMELŐ_11.30.'!$L:$L,[1]publikáció!G$4)</f>
        <v>0</v>
      </c>
      <c r="H331" s="11">
        <f>+SUMIFS('[1]TERMELŐ_11.30.'!$H:$H,'[1]TERMELŐ_11.30.'!$A:$A,[1]publikáció!$B331,'[1]TERMELŐ_11.30.'!$L:$L,[1]publikáció!H$4)</f>
        <v>0</v>
      </c>
      <c r="I331" s="11">
        <f>+SUMIFS('[1]TERMELŐ_11.30.'!$H:$H,'[1]TERMELŐ_11.30.'!$A:$A,[1]publikáció!$B331,'[1]TERMELŐ_11.30.'!$L:$L,[1]publikáció!I$4)</f>
        <v>0</v>
      </c>
      <c r="J331" s="11">
        <f>+SUMIFS('[1]TERMELŐ_11.30.'!$H:$H,'[1]TERMELŐ_11.30.'!$A:$A,[1]publikáció!$B331,'[1]TERMELŐ_11.30.'!$L:$L,[1]publikáció!J$4)</f>
        <v>0</v>
      </c>
      <c r="K331" s="11" t="str">
        <f>+IF(VLOOKUP(B331,'[1]TERMELŐ_11.30.'!A:U,21,FALSE)="igen","Technológia módosítás",IF(VLOOKUP(B331,'[1]TERMELŐ_11.30.'!A:U,20,FALSE)&lt;&gt;"nem","Ismétlő","Új igény"))</f>
        <v>Új igény</v>
      </c>
      <c r="L331" s="12">
        <f>+_xlfn.MAXIFS('[1]TERMELŐ_11.30.'!$P:$P,'[1]TERMELŐ_11.30.'!$A:$A,[1]publikáció!$B331)</f>
        <v>16</v>
      </c>
      <c r="M331" s="12">
        <f>+_xlfn.MAXIFS('[1]TERMELŐ_11.30.'!$Q:$Q,'[1]TERMELŐ_11.30.'!$A:$A,[1]publikáció!$B331)</f>
        <v>4</v>
      </c>
      <c r="N331" s="10" t="str">
        <f>+IF(VLOOKUP(B331,'[1]TERMELŐ_11.30.'!A:G,7,FALSE)="","",VLOOKUP(B331,'[1]TERMELŐ_11.30.'!A:G,7,FALSE))</f>
        <v>OTTE</v>
      </c>
      <c r="O331" s="10">
        <f>+VLOOKUP(B331,'[1]TERMELŐ_11.30.'!A:I,9,FALSE)</f>
        <v>22</v>
      </c>
      <c r="P331" s="10" t="str">
        <f>+IF(OR(VLOOKUP(B331,'[1]TERMELŐ_11.30.'!A:D,4,FALSE)="elutasított",(VLOOKUP(B331,'[1]TERMELŐ_11.30.'!A:D,4,FALSE)="kiesett")),"igen","nem")</f>
        <v>igen</v>
      </c>
      <c r="Q331" s="10" t="str">
        <f>+_xlfn.IFNA(VLOOKUP(IF(VLOOKUP(B331,'[1]TERMELŐ_11.30.'!A:BQ,69,FALSE)="","",VLOOKUP(B331,'[1]TERMELŐ_11.30.'!A:BQ,69,FALSE)),'[1]publikáció segéd tábla'!$D$1:$E$16,2,FALSE),"")</f>
        <v>54/2024 kormány rendelet</v>
      </c>
      <c r="R331" s="10" t="str">
        <f>IF(VLOOKUP(B331,'[1]TERMELŐ_11.30.'!A:AT,46,FALSE)="","",VLOOKUP(B331,'[1]TERMELŐ_11.30.'!A:AT,46,FALSE))</f>
        <v/>
      </c>
      <c r="S331" s="10"/>
      <c r="T331" s="13">
        <f>+VLOOKUP(B331,'[1]TERMELŐ_11.30.'!$A:$AR,37,FALSE)</f>
        <v>0</v>
      </c>
      <c r="U331" s="13">
        <f>+VLOOKUP(B331,'[1]TERMELŐ_11.30.'!$A:$AR,38,FALSE)+VLOOKUP(B331,'[1]TERMELŐ_11.30.'!$A:$AR,39,FALSE)+VLOOKUP(B331,'[1]TERMELŐ_11.30.'!$A:$AR,40,FALSE)+VLOOKUP(B331,'[1]TERMELŐ_11.30.'!$A:$AR,41,FALSE)+VLOOKUP(B331,'[1]TERMELŐ_11.30.'!$A:$AR,42,FALSE)+VLOOKUP(B331,'[1]TERMELŐ_11.30.'!$A:$AR,43,FALSE)+VLOOKUP(B331,'[1]TERMELŐ_11.30.'!$A:$AR,44,FALSE)</f>
        <v>0</v>
      </c>
      <c r="V331" s="14" t="str">
        <f>+IF(VLOOKUP(B331,'[1]TERMELŐ_11.30.'!A:AS,45,FALSE)="","",VLOOKUP(B331,'[1]TERMELŐ_11.30.'!A:AS,45,FALSE))</f>
        <v/>
      </c>
      <c r="W331" s="14" t="str">
        <f>IF(VLOOKUP(B331,'[1]TERMELŐ_11.30.'!A:AJ,36,FALSE)="","",VLOOKUP(B331,'[1]TERMELŐ_11.30.'!A:AJ,36,FALSE))</f>
        <v/>
      </c>
      <c r="X331" s="10"/>
      <c r="Y331" s="13">
        <f>+VLOOKUP(B331,'[1]TERMELŐ_11.30.'!$A:$BH,53,FALSE)</f>
        <v>0</v>
      </c>
      <c r="Z331" s="13">
        <f>+VLOOKUP(B331,'[1]TERMELŐ_11.30.'!$A:$BH,54,FALSE)+VLOOKUP(B331,'[1]TERMELŐ_11.30.'!$A:$BH,55,FALSE)+VLOOKUP(B331,'[1]TERMELŐ_11.30.'!$A:$BH,56,FALSE)+VLOOKUP(B331,'[1]TERMELŐ_11.30.'!$A:$BH,57,FALSE)+VLOOKUP(B331,'[1]TERMELŐ_11.30.'!$A:$BH,58,FALSE)+VLOOKUP(B331,'[1]TERMELŐ_11.30.'!$A:$BH,59,FALSE)+VLOOKUP(B331,'[1]TERMELŐ_11.30.'!$A:$BH,60,FALSE)</f>
        <v>0</v>
      </c>
      <c r="AA331" s="14" t="str">
        <f>IF(VLOOKUP(B331,'[1]TERMELŐ_11.30.'!A:AZ,51,FALSE)="","",VLOOKUP(B331,'[1]TERMELŐ_11.30.'!A:AZ,51,FALSE))</f>
        <v/>
      </c>
      <c r="AB331" s="14" t="str">
        <f>IF(VLOOKUP(B331,'[1]TERMELŐ_11.30.'!A:AZ,52,FALSE)="","",VLOOKUP(B331,'[1]TERMELŐ_11.30.'!A:AZ,52,FALSE))</f>
        <v/>
      </c>
    </row>
    <row r="332" spans="1:28" x14ac:dyDescent="0.3">
      <c r="A332" s="10" t="str">
        <f>VLOOKUP(VLOOKUP(B332,'[1]TERMELŐ_11.30.'!A:F,6,FALSE),'[1]publikáció segéd tábla'!$A$1:$B$7,2,FALSE)</f>
        <v>E.ON Észak-dunántúli Áramhálózati Zrt.</v>
      </c>
      <c r="B332" s="10" t="s">
        <v>298</v>
      </c>
      <c r="C332" s="11">
        <f>+SUMIFS('[1]TERMELŐ_11.30.'!$H:$H,'[1]TERMELŐ_11.30.'!$A:$A,[1]publikáció!$B332,'[1]TERMELŐ_11.30.'!$L:$L,[1]publikáció!C$4)</f>
        <v>0</v>
      </c>
      <c r="D332" s="11">
        <f>+SUMIFS('[1]TERMELŐ_11.30.'!$H:$H,'[1]TERMELŐ_11.30.'!$A:$A,[1]publikáció!$B332,'[1]TERMELŐ_11.30.'!$L:$L,[1]publikáció!D$4)</f>
        <v>0</v>
      </c>
      <c r="E332" s="11">
        <f>+SUMIFS('[1]TERMELŐ_11.30.'!$H:$H,'[1]TERMELŐ_11.30.'!$A:$A,[1]publikáció!$B332,'[1]TERMELŐ_11.30.'!$L:$L,[1]publikáció!E$4)</f>
        <v>0</v>
      </c>
      <c r="F332" s="11">
        <f>+SUMIFS('[1]TERMELŐ_11.30.'!$H:$H,'[1]TERMELŐ_11.30.'!$A:$A,[1]publikáció!$B332,'[1]TERMELŐ_11.30.'!$L:$L,[1]publikáció!F$4)</f>
        <v>0</v>
      </c>
      <c r="G332" s="11">
        <f>+SUMIFS('[1]TERMELŐ_11.30.'!$H:$H,'[1]TERMELŐ_11.30.'!$A:$A,[1]publikáció!$B332,'[1]TERMELŐ_11.30.'!$L:$L,[1]publikáció!G$4)</f>
        <v>1.4</v>
      </c>
      <c r="H332" s="11">
        <f>+SUMIFS('[1]TERMELŐ_11.30.'!$H:$H,'[1]TERMELŐ_11.30.'!$A:$A,[1]publikáció!$B332,'[1]TERMELŐ_11.30.'!$L:$L,[1]publikáció!H$4)</f>
        <v>0</v>
      </c>
      <c r="I332" s="11">
        <f>+SUMIFS('[1]TERMELŐ_11.30.'!$H:$H,'[1]TERMELŐ_11.30.'!$A:$A,[1]publikáció!$B332,'[1]TERMELŐ_11.30.'!$L:$L,[1]publikáció!I$4)</f>
        <v>0</v>
      </c>
      <c r="J332" s="11">
        <f>+SUMIFS('[1]TERMELŐ_11.30.'!$H:$H,'[1]TERMELŐ_11.30.'!$A:$A,[1]publikáció!$B332,'[1]TERMELŐ_11.30.'!$L:$L,[1]publikáció!J$4)</f>
        <v>0</v>
      </c>
      <c r="K332" s="11" t="str">
        <f>+IF(VLOOKUP(B332,'[1]TERMELŐ_11.30.'!A:U,21,FALSE)="igen","Technológia módosítás",IF(VLOOKUP(B332,'[1]TERMELŐ_11.30.'!A:U,20,FALSE)&lt;&gt;"nem","Ismétlő","Új igény"))</f>
        <v>Új igény</v>
      </c>
      <c r="L332" s="12">
        <f>+_xlfn.MAXIFS('[1]TERMELŐ_11.30.'!$P:$P,'[1]TERMELŐ_11.30.'!$A:$A,[1]publikáció!$B332)</f>
        <v>1.4</v>
      </c>
      <c r="M332" s="12">
        <f>+_xlfn.MAXIFS('[1]TERMELŐ_11.30.'!$Q:$Q,'[1]TERMELŐ_11.30.'!$A:$A,[1]publikáció!$B332)</f>
        <v>0.5</v>
      </c>
      <c r="N332" s="10" t="str">
        <f>+IF(VLOOKUP(B332,'[1]TERMELŐ_11.30.'!A:G,7,FALSE)="","",VLOOKUP(B332,'[1]TERMELŐ_11.30.'!A:G,7,FALSE))</f>
        <v>LENT</v>
      </c>
      <c r="O332" s="10">
        <f>+VLOOKUP(B332,'[1]TERMELŐ_11.30.'!A:I,9,FALSE)</f>
        <v>22</v>
      </c>
      <c r="P332" s="10" t="str">
        <f>+IF(OR(VLOOKUP(B332,'[1]TERMELŐ_11.30.'!A:D,4,FALSE)="elutasított",(VLOOKUP(B332,'[1]TERMELŐ_11.30.'!A:D,4,FALSE)="kiesett")),"igen","nem")</f>
        <v>igen</v>
      </c>
      <c r="Q332" s="10" t="str">
        <f>+_xlfn.IFNA(VLOOKUP(IF(VLOOKUP(B332,'[1]TERMELŐ_11.30.'!A:BQ,69,FALSE)="","",VLOOKUP(B332,'[1]TERMELŐ_11.30.'!A:BQ,69,FALSE)),'[1]publikáció segéd tábla'!$D$1:$E$16,2,FALSE),"")</f>
        <v>54/2024 kormány rendelet</v>
      </c>
      <c r="R332" s="10" t="str">
        <f>IF(VLOOKUP(B332,'[1]TERMELŐ_11.30.'!A:AT,46,FALSE)="","",VLOOKUP(B332,'[1]TERMELŐ_11.30.'!A:AT,46,FALSE))</f>
        <v/>
      </c>
      <c r="S332" s="10"/>
      <c r="T332" s="13">
        <f>+VLOOKUP(B332,'[1]TERMELŐ_11.30.'!$A:$AR,37,FALSE)</f>
        <v>0</v>
      </c>
      <c r="U332" s="13">
        <f>+VLOOKUP(B332,'[1]TERMELŐ_11.30.'!$A:$AR,38,FALSE)+VLOOKUP(B332,'[1]TERMELŐ_11.30.'!$A:$AR,39,FALSE)+VLOOKUP(B332,'[1]TERMELŐ_11.30.'!$A:$AR,40,FALSE)+VLOOKUP(B332,'[1]TERMELŐ_11.30.'!$A:$AR,41,FALSE)+VLOOKUP(B332,'[1]TERMELŐ_11.30.'!$A:$AR,42,FALSE)+VLOOKUP(B332,'[1]TERMELŐ_11.30.'!$A:$AR,43,FALSE)+VLOOKUP(B332,'[1]TERMELŐ_11.30.'!$A:$AR,44,FALSE)</f>
        <v>0</v>
      </c>
      <c r="V332" s="14" t="str">
        <f>+IF(VLOOKUP(B332,'[1]TERMELŐ_11.30.'!A:AS,45,FALSE)="","",VLOOKUP(B332,'[1]TERMELŐ_11.30.'!A:AS,45,FALSE))</f>
        <v/>
      </c>
      <c r="W332" s="14" t="str">
        <f>IF(VLOOKUP(B332,'[1]TERMELŐ_11.30.'!A:AJ,36,FALSE)="","",VLOOKUP(B332,'[1]TERMELŐ_11.30.'!A:AJ,36,FALSE))</f>
        <v/>
      </c>
      <c r="X332" s="10"/>
      <c r="Y332" s="13">
        <f>+VLOOKUP(B332,'[1]TERMELŐ_11.30.'!$A:$BH,53,FALSE)</f>
        <v>0</v>
      </c>
      <c r="Z332" s="13">
        <f>+VLOOKUP(B332,'[1]TERMELŐ_11.30.'!$A:$BH,54,FALSE)+VLOOKUP(B332,'[1]TERMELŐ_11.30.'!$A:$BH,55,FALSE)+VLOOKUP(B332,'[1]TERMELŐ_11.30.'!$A:$BH,56,FALSE)+VLOOKUP(B332,'[1]TERMELŐ_11.30.'!$A:$BH,57,FALSE)+VLOOKUP(B332,'[1]TERMELŐ_11.30.'!$A:$BH,58,FALSE)+VLOOKUP(B332,'[1]TERMELŐ_11.30.'!$A:$BH,59,FALSE)+VLOOKUP(B332,'[1]TERMELŐ_11.30.'!$A:$BH,60,FALSE)</f>
        <v>0</v>
      </c>
      <c r="AA332" s="14" t="str">
        <f>IF(VLOOKUP(B332,'[1]TERMELŐ_11.30.'!A:AZ,51,FALSE)="","",VLOOKUP(B332,'[1]TERMELŐ_11.30.'!A:AZ,51,FALSE))</f>
        <v/>
      </c>
      <c r="AB332" s="14" t="str">
        <f>IF(VLOOKUP(B332,'[1]TERMELŐ_11.30.'!A:AZ,52,FALSE)="","",VLOOKUP(B332,'[1]TERMELŐ_11.30.'!A:AZ,52,FALSE))</f>
        <v/>
      </c>
    </row>
    <row r="333" spans="1:28" x14ac:dyDescent="0.3">
      <c r="A333" s="10" t="str">
        <f>VLOOKUP(VLOOKUP(B333,'[1]TERMELŐ_11.30.'!A:F,6,FALSE),'[1]publikáció segéd tábla'!$A$1:$B$7,2,FALSE)</f>
        <v>E.ON Észak-dunántúli Áramhálózati Zrt.</v>
      </c>
      <c r="B333" s="10" t="s">
        <v>299</v>
      </c>
      <c r="C333" s="11">
        <f>+SUMIFS('[1]TERMELŐ_11.30.'!$H:$H,'[1]TERMELŐ_11.30.'!$A:$A,[1]publikáció!$B333,'[1]TERMELŐ_11.30.'!$L:$L,[1]publikáció!C$4)</f>
        <v>50</v>
      </c>
      <c r="D333" s="11">
        <f>+SUMIFS('[1]TERMELŐ_11.30.'!$H:$H,'[1]TERMELŐ_11.30.'!$A:$A,[1]publikáció!$B333,'[1]TERMELŐ_11.30.'!$L:$L,[1]publikáció!D$4)</f>
        <v>0</v>
      </c>
      <c r="E333" s="11">
        <f>+SUMIFS('[1]TERMELŐ_11.30.'!$H:$H,'[1]TERMELŐ_11.30.'!$A:$A,[1]publikáció!$B333,'[1]TERMELŐ_11.30.'!$L:$L,[1]publikáció!E$4)</f>
        <v>50</v>
      </c>
      <c r="F333" s="11">
        <f>+SUMIFS('[1]TERMELŐ_11.30.'!$H:$H,'[1]TERMELŐ_11.30.'!$A:$A,[1]publikáció!$B333,'[1]TERMELŐ_11.30.'!$L:$L,[1]publikáció!F$4)</f>
        <v>0</v>
      </c>
      <c r="G333" s="11">
        <f>+SUMIFS('[1]TERMELŐ_11.30.'!$H:$H,'[1]TERMELŐ_11.30.'!$A:$A,[1]publikáció!$B333,'[1]TERMELŐ_11.30.'!$L:$L,[1]publikáció!G$4)</f>
        <v>0</v>
      </c>
      <c r="H333" s="11">
        <f>+SUMIFS('[1]TERMELŐ_11.30.'!$H:$H,'[1]TERMELŐ_11.30.'!$A:$A,[1]publikáció!$B333,'[1]TERMELŐ_11.30.'!$L:$L,[1]publikáció!H$4)</f>
        <v>0</v>
      </c>
      <c r="I333" s="11">
        <f>+SUMIFS('[1]TERMELŐ_11.30.'!$H:$H,'[1]TERMELŐ_11.30.'!$A:$A,[1]publikáció!$B333,'[1]TERMELŐ_11.30.'!$L:$L,[1]publikáció!I$4)</f>
        <v>0</v>
      </c>
      <c r="J333" s="11">
        <f>+SUMIFS('[1]TERMELŐ_11.30.'!$H:$H,'[1]TERMELŐ_11.30.'!$A:$A,[1]publikáció!$B333,'[1]TERMELŐ_11.30.'!$L:$L,[1]publikáció!J$4)</f>
        <v>0</v>
      </c>
      <c r="K333" s="11" t="str">
        <f>+IF(VLOOKUP(B333,'[1]TERMELŐ_11.30.'!A:U,21,FALSE)="igen","Technológia módosítás",IF(VLOOKUP(B333,'[1]TERMELŐ_11.30.'!A:U,20,FALSE)&lt;&gt;"nem","Ismétlő","Új igény"))</f>
        <v>Új igény</v>
      </c>
      <c r="L333" s="12">
        <f>+_xlfn.MAXIFS('[1]TERMELŐ_11.30.'!$P:$P,'[1]TERMELŐ_11.30.'!$A:$A,[1]publikáció!$B333)</f>
        <v>50</v>
      </c>
      <c r="M333" s="12">
        <f>+_xlfn.MAXIFS('[1]TERMELŐ_11.30.'!$Q:$Q,'[1]TERMELŐ_11.30.'!$A:$A,[1]publikáció!$B333)</f>
        <v>5.16</v>
      </c>
      <c r="N333" s="10" t="str">
        <f>+IF(VLOOKUP(B333,'[1]TERMELŐ_11.30.'!A:G,7,FALSE)="","",VLOOKUP(B333,'[1]TERMELŐ_11.30.'!A:G,7,FALSE))</f>
        <v>Új_P</v>
      </c>
      <c r="O333" s="10">
        <f>+VLOOKUP(B333,'[1]TERMELŐ_11.30.'!A:I,9,FALSE)</f>
        <v>132</v>
      </c>
      <c r="P333" s="10" t="str">
        <f>+IF(OR(VLOOKUP(B333,'[1]TERMELŐ_11.30.'!A:D,4,FALSE)="elutasított",(VLOOKUP(B333,'[1]TERMELŐ_11.30.'!A:D,4,FALSE)="kiesett")),"igen","nem")</f>
        <v>igen</v>
      </c>
      <c r="Q333" s="10" t="str">
        <f>+_xlfn.IFNA(VLOOKUP(IF(VLOOKUP(B333,'[1]TERMELŐ_11.30.'!A:BQ,69,FALSE)="","",VLOOKUP(B333,'[1]TERMELŐ_11.30.'!A:BQ,69,FALSE)),'[1]publikáció segéd tábla'!$D$1:$E$16,2,FALSE),"")</f>
        <v>54/2024 kormány rendelet</v>
      </c>
      <c r="R333" s="10" t="str">
        <f>IF(VLOOKUP(B333,'[1]TERMELŐ_11.30.'!A:AT,46,FALSE)="","",VLOOKUP(B333,'[1]TERMELŐ_11.30.'!A:AT,46,FALSE))</f>
        <v/>
      </c>
      <c r="S333" s="10"/>
      <c r="T333" s="13">
        <f>+VLOOKUP(B333,'[1]TERMELŐ_11.30.'!$A:$AR,37,FALSE)</f>
        <v>0</v>
      </c>
      <c r="U333" s="13">
        <f>+VLOOKUP(B333,'[1]TERMELŐ_11.30.'!$A:$AR,38,FALSE)+VLOOKUP(B333,'[1]TERMELŐ_11.30.'!$A:$AR,39,FALSE)+VLOOKUP(B333,'[1]TERMELŐ_11.30.'!$A:$AR,40,FALSE)+VLOOKUP(B333,'[1]TERMELŐ_11.30.'!$A:$AR,41,FALSE)+VLOOKUP(B333,'[1]TERMELŐ_11.30.'!$A:$AR,42,FALSE)+VLOOKUP(B333,'[1]TERMELŐ_11.30.'!$A:$AR,43,FALSE)+VLOOKUP(B333,'[1]TERMELŐ_11.30.'!$A:$AR,44,FALSE)</f>
        <v>0</v>
      </c>
      <c r="V333" s="14" t="str">
        <f>+IF(VLOOKUP(B333,'[1]TERMELŐ_11.30.'!A:AS,45,FALSE)="","",VLOOKUP(B333,'[1]TERMELŐ_11.30.'!A:AS,45,FALSE))</f>
        <v/>
      </c>
      <c r="W333" s="14" t="str">
        <f>IF(VLOOKUP(B333,'[1]TERMELŐ_11.30.'!A:AJ,36,FALSE)="","",VLOOKUP(B333,'[1]TERMELŐ_11.30.'!A:AJ,36,FALSE))</f>
        <v/>
      </c>
      <c r="X333" s="10"/>
      <c r="Y333" s="13">
        <f>+VLOOKUP(B333,'[1]TERMELŐ_11.30.'!$A:$BH,53,FALSE)</f>
        <v>0</v>
      </c>
      <c r="Z333" s="13">
        <f>+VLOOKUP(B333,'[1]TERMELŐ_11.30.'!$A:$BH,54,FALSE)+VLOOKUP(B333,'[1]TERMELŐ_11.30.'!$A:$BH,55,FALSE)+VLOOKUP(B333,'[1]TERMELŐ_11.30.'!$A:$BH,56,FALSE)+VLOOKUP(B333,'[1]TERMELŐ_11.30.'!$A:$BH,57,FALSE)+VLOOKUP(B333,'[1]TERMELŐ_11.30.'!$A:$BH,58,FALSE)+VLOOKUP(B333,'[1]TERMELŐ_11.30.'!$A:$BH,59,FALSE)+VLOOKUP(B333,'[1]TERMELŐ_11.30.'!$A:$BH,60,FALSE)</f>
        <v>0</v>
      </c>
      <c r="AA333" s="14" t="str">
        <f>IF(VLOOKUP(B333,'[1]TERMELŐ_11.30.'!A:AZ,51,FALSE)="","",VLOOKUP(B333,'[1]TERMELŐ_11.30.'!A:AZ,51,FALSE))</f>
        <v/>
      </c>
      <c r="AB333" s="14" t="str">
        <f>IF(VLOOKUP(B333,'[1]TERMELŐ_11.30.'!A:AZ,52,FALSE)="","",VLOOKUP(B333,'[1]TERMELŐ_11.30.'!A:AZ,52,FALSE))</f>
        <v/>
      </c>
    </row>
    <row r="334" spans="1:28" x14ac:dyDescent="0.3">
      <c r="A334" s="10" t="str">
        <f>VLOOKUP(VLOOKUP(B334,'[1]TERMELŐ_11.30.'!A:F,6,FALSE),'[1]publikáció segéd tábla'!$A$1:$B$7,2,FALSE)</f>
        <v>E.ON Észak-dunántúli Áramhálózati Zrt.</v>
      </c>
      <c r="B334" s="10" t="s">
        <v>300</v>
      </c>
      <c r="C334" s="11">
        <f>+SUMIFS('[1]TERMELŐ_11.30.'!$H:$H,'[1]TERMELŐ_11.30.'!$A:$A,[1]publikáció!$B334,'[1]TERMELŐ_11.30.'!$L:$L,[1]publikáció!C$4)</f>
        <v>50</v>
      </c>
      <c r="D334" s="11">
        <f>+SUMIFS('[1]TERMELŐ_11.30.'!$H:$H,'[1]TERMELŐ_11.30.'!$A:$A,[1]publikáció!$B334,'[1]TERMELŐ_11.30.'!$L:$L,[1]publikáció!D$4)</f>
        <v>0</v>
      </c>
      <c r="E334" s="11">
        <f>+SUMIFS('[1]TERMELŐ_11.30.'!$H:$H,'[1]TERMELŐ_11.30.'!$A:$A,[1]publikáció!$B334,'[1]TERMELŐ_11.30.'!$L:$L,[1]publikáció!E$4)</f>
        <v>50</v>
      </c>
      <c r="F334" s="11">
        <f>+SUMIFS('[1]TERMELŐ_11.30.'!$H:$H,'[1]TERMELŐ_11.30.'!$A:$A,[1]publikáció!$B334,'[1]TERMELŐ_11.30.'!$L:$L,[1]publikáció!F$4)</f>
        <v>0</v>
      </c>
      <c r="G334" s="11">
        <f>+SUMIFS('[1]TERMELŐ_11.30.'!$H:$H,'[1]TERMELŐ_11.30.'!$A:$A,[1]publikáció!$B334,'[1]TERMELŐ_11.30.'!$L:$L,[1]publikáció!G$4)</f>
        <v>0</v>
      </c>
      <c r="H334" s="11">
        <f>+SUMIFS('[1]TERMELŐ_11.30.'!$H:$H,'[1]TERMELŐ_11.30.'!$A:$A,[1]publikáció!$B334,'[1]TERMELŐ_11.30.'!$L:$L,[1]publikáció!H$4)</f>
        <v>0</v>
      </c>
      <c r="I334" s="11">
        <f>+SUMIFS('[1]TERMELŐ_11.30.'!$H:$H,'[1]TERMELŐ_11.30.'!$A:$A,[1]publikáció!$B334,'[1]TERMELŐ_11.30.'!$L:$L,[1]publikáció!I$4)</f>
        <v>0</v>
      </c>
      <c r="J334" s="11">
        <f>+SUMIFS('[1]TERMELŐ_11.30.'!$H:$H,'[1]TERMELŐ_11.30.'!$A:$A,[1]publikáció!$B334,'[1]TERMELŐ_11.30.'!$L:$L,[1]publikáció!J$4)</f>
        <v>0</v>
      </c>
      <c r="K334" s="11" t="str">
        <f>+IF(VLOOKUP(B334,'[1]TERMELŐ_11.30.'!A:U,21,FALSE)="igen","Technológia módosítás",IF(VLOOKUP(B334,'[1]TERMELŐ_11.30.'!A:U,20,FALSE)&lt;&gt;"nem","Ismétlő","Új igény"))</f>
        <v>Új igény</v>
      </c>
      <c r="L334" s="12">
        <f>+_xlfn.MAXIFS('[1]TERMELŐ_11.30.'!$P:$P,'[1]TERMELŐ_11.30.'!$A:$A,[1]publikáció!$B334)</f>
        <v>50</v>
      </c>
      <c r="M334" s="12">
        <f>+_xlfn.MAXIFS('[1]TERMELŐ_11.30.'!$Q:$Q,'[1]TERMELŐ_11.30.'!$A:$A,[1]publikáció!$B334)</f>
        <v>5.16</v>
      </c>
      <c r="N334" s="10" t="str">
        <f>+IF(VLOOKUP(B334,'[1]TERMELŐ_11.30.'!A:G,7,FALSE)="","",VLOOKUP(B334,'[1]TERMELŐ_11.30.'!A:G,7,FALSE))</f>
        <v>Új_P</v>
      </c>
      <c r="O334" s="10">
        <f>+VLOOKUP(B334,'[1]TERMELŐ_11.30.'!A:I,9,FALSE)</f>
        <v>132</v>
      </c>
      <c r="P334" s="10" t="str">
        <f>+IF(OR(VLOOKUP(B334,'[1]TERMELŐ_11.30.'!A:D,4,FALSE)="elutasított",(VLOOKUP(B334,'[1]TERMELŐ_11.30.'!A:D,4,FALSE)="kiesett")),"igen","nem")</f>
        <v>igen</v>
      </c>
      <c r="Q334" s="10" t="str">
        <f>+_xlfn.IFNA(VLOOKUP(IF(VLOOKUP(B334,'[1]TERMELŐ_11.30.'!A:BQ,69,FALSE)="","",VLOOKUP(B334,'[1]TERMELŐ_11.30.'!A:BQ,69,FALSE)),'[1]publikáció segéd tábla'!$D$1:$E$16,2,FALSE),"")</f>
        <v>54/2024 kormány rendelet</v>
      </c>
      <c r="R334" s="10" t="str">
        <f>IF(VLOOKUP(B334,'[1]TERMELŐ_11.30.'!A:AT,46,FALSE)="","",VLOOKUP(B334,'[1]TERMELŐ_11.30.'!A:AT,46,FALSE))</f>
        <v/>
      </c>
      <c r="S334" s="10"/>
      <c r="T334" s="13">
        <f>+VLOOKUP(B334,'[1]TERMELŐ_11.30.'!$A:$AR,37,FALSE)</f>
        <v>0</v>
      </c>
      <c r="U334" s="13">
        <f>+VLOOKUP(B334,'[1]TERMELŐ_11.30.'!$A:$AR,38,FALSE)+VLOOKUP(B334,'[1]TERMELŐ_11.30.'!$A:$AR,39,FALSE)+VLOOKUP(B334,'[1]TERMELŐ_11.30.'!$A:$AR,40,FALSE)+VLOOKUP(B334,'[1]TERMELŐ_11.30.'!$A:$AR,41,FALSE)+VLOOKUP(B334,'[1]TERMELŐ_11.30.'!$A:$AR,42,FALSE)+VLOOKUP(B334,'[1]TERMELŐ_11.30.'!$A:$AR,43,FALSE)+VLOOKUP(B334,'[1]TERMELŐ_11.30.'!$A:$AR,44,FALSE)</f>
        <v>0</v>
      </c>
      <c r="V334" s="14" t="str">
        <f>+IF(VLOOKUP(B334,'[1]TERMELŐ_11.30.'!A:AS,45,FALSE)="","",VLOOKUP(B334,'[1]TERMELŐ_11.30.'!A:AS,45,FALSE))</f>
        <v/>
      </c>
      <c r="W334" s="14" t="str">
        <f>IF(VLOOKUP(B334,'[1]TERMELŐ_11.30.'!A:AJ,36,FALSE)="","",VLOOKUP(B334,'[1]TERMELŐ_11.30.'!A:AJ,36,FALSE))</f>
        <v/>
      </c>
      <c r="X334" s="10"/>
      <c r="Y334" s="13">
        <f>+VLOOKUP(B334,'[1]TERMELŐ_11.30.'!$A:$BH,53,FALSE)</f>
        <v>0</v>
      </c>
      <c r="Z334" s="13">
        <f>+VLOOKUP(B334,'[1]TERMELŐ_11.30.'!$A:$BH,54,FALSE)+VLOOKUP(B334,'[1]TERMELŐ_11.30.'!$A:$BH,55,FALSE)+VLOOKUP(B334,'[1]TERMELŐ_11.30.'!$A:$BH,56,FALSE)+VLOOKUP(B334,'[1]TERMELŐ_11.30.'!$A:$BH,57,FALSE)+VLOOKUP(B334,'[1]TERMELŐ_11.30.'!$A:$BH,58,FALSE)+VLOOKUP(B334,'[1]TERMELŐ_11.30.'!$A:$BH,59,FALSE)+VLOOKUP(B334,'[1]TERMELŐ_11.30.'!$A:$BH,60,FALSE)</f>
        <v>0</v>
      </c>
      <c r="AA334" s="14" t="str">
        <f>IF(VLOOKUP(B334,'[1]TERMELŐ_11.30.'!A:AZ,51,FALSE)="","",VLOOKUP(B334,'[1]TERMELŐ_11.30.'!A:AZ,51,FALSE))</f>
        <v/>
      </c>
      <c r="AB334" s="14" t="str">
        <f>IF(VLOOKUP(B334,'[1]TERMELŐ_11.30.'!A:AZ,52,FALSE)="","",VLOOKUP(B334,'[1]TERMELŐ_11.30.'!A:AZ,52,FALSE))</f>
        <v/>
      </c>
    </row>
    <row r="335" spans="1:28" x14ac:dyDescent="0.3">
      <c r="A335" s="10" t="str">
        <f>VLOOKUP(VLOOKUP(B335,'[1]TERMELŐ_11.30.'!A:F,6,FALSE),'[1]publikáció segéd tábla'!$A$1:$B$7,2,FALSE)</f>
        <v>E.ON Észak-dunántúli Áramhálózati Zrt.</v>
      </c>
      <c r="B335" s="10" t="s">
        <v>301</v>
      </c>
      <c r="C335" s="11">
        <f>+SUMIFS('[1]TERMELŐ_11.30.'!$H:$H,'[1]TERMELŐ_11.30.'!$A:$A,[1]publikáció!$B335,'[1]TERMELŐ_11.30.'!$L:$L,[1]publikáció!C$4)</f>
        <v>20</v>
      </c>
      <c r="D335" s="11">
        <f>+SUMIFS('[1]TERMELŐ_11.30.'!$H:$H,'[1]TERMELŐ_11.30.'!$A:$A,[1]publikáció!$B335,'[1]TERMELŐ_11.30.'!$L:$L,[1]publikáció!D$4)</f>
        <v>0</v>
      </c>
      <c r="E335" s="11">
        <f>+SUMIFS('[1]TERMELŐ_11.30.'!$H:$H,'[1]TERMELŐ_11.30.'!$A:$A,[1]publikáció!$B335,'[1]TERMELŐ_11.30.'!$L:$L,[1]publikáció!E$4)</f>
        <v>20</v>
      </c>
      <c r="F335" s="11">
        <f>+SUMIFS('[1]TERMELŐ_11.30.'!$H:$H,'[1]TERMELŐ_11.30.'!$A:$A,[1]publikáció!$B335,'[1]TERMELŐ_11.30.'!$L:$L,[1]publikáció!F$4)</f>
        <v>0</v>
      </c>
      <c r="G335" s="11">
        <f>+SUMIFS('[1]TERMELŐ_11.30.'!$H:$H,'[1]TERMELŐ_11.30.'!$A:$A,[1]publikáció!$B335,'[1]TERMELŐ_11.30.'!$L:$L,[1]publikáció!G$4)</f>
        <v>0</v>
      </c>
      <c r="H335" s="11">
        <f>+SUMIFS('[1]TERMELŐ_11.30.'!$H:$H,'[1]TERMELŐ_11.30.'!$A:$A,[1]publikáció!$B335,'[1]TERMELŐ_11.30.'!$L:$L,[1]publikáció!H$4)</f>
        <v>0</v>
      </c>
      <c r="I335" s="11">
        <f>+SUMIFS('[1]TERMELŐ_11.30.'!$H:$H,'[1]TERMELŐ_11.30.'!$A:$A,[1]publikáció!$B335,'[1]TERMELŐ_11.30.'!$L:$L,[1]publikáció!I$4)</f>
        <v>0</v>
      </c>
      <c r="J335" s="11">
        <f>+SUMIFS('[1]TERMELŐ_11.30.'!$H:$H,'[1]TERMELŐ_11.30.'!$A:$A,[1]publikáció!$B335,'[1]TERMELŐ_11.30.'!$L:$L,[1]publikáció!J$4)</f>
        <v>0</v>
      </c>
      <c r="K335" s="11" t="str">
        <f>+IF(VLOOKUP(B335,'[1]TERMELŐ_11.30.'!A:U,21,FALSE)="igen","Technológia módosítás",IF(VLOOKUP(B335,'[1]TERMELŐ_11.30.'!A:U,20,FALSE)&lt;&gt;"nem","Ismétlő","Új igény"))</f>
        <v>Új igény</v>
      </c>
      <c r="L335" s="12">
        <f>+_xlfn.MAXIFS('[1]TERMELŐ_11.30.'!$P:$P,'[1]TERMELŐ_11.30.'!$A:$A,[1]publikáció!$B335)</f>
        <v>20</v>
      </c>
      <c r="M335" s="12">
        <f>+_xlfn.MAXIFS('[1]TERMELŐ_11.30.'!$Q:$Q,'[1]TERMELŐ_11.30.'!$A:$A,[1]publikáció!$B335)</f>
        <v>2.1</v>
      </c>
      <c r="N335" s="10" t="str">
        <f>+IF(VLOOKUP(B335,'[1]TERMELŐ_11.30.'!A:G,7,FALSE)="","",VLOOKUP(B335,'[1]TERMELŐ_11.30.'!A:G,7,FALSE))</f>
        <v>Új_P</v>
      </c>
      <c r="O335" s="10">
        <f>+VLOOKUP(B335,'[1]TERMELŐ_11.30.'!A:I,9,FALSE)</f>
        <v>132</v>
      </c>
      <c r="P335" s="10" t="str">
        <f>+IF(OR(VLOOKUP(B335,'[1]TERMELŐ_11.30.'!A:D,4,FALSE)="elutasított",(VLOOKUP(B335,'[1]TERMELŐ_11.30.'!A:D,4,FALSE)="kiesett")),"igen","nem")</f>
        <v>igen</v>
      </c>
      <c r="Q335" s="10" t="str">
        <f>+_xlfn.IFNA(VLOOKUP(IF(VLOOKUP(B335,'[1]TERMELŐ_11.30.'!A:BQ,69,FALSE)="","",VLOOKUP(B335,'[1]TERMELŐ_11.30.'!A:BQ,69,FALSE)),'[1]publikáció segéd tábla'!$D$1:$E$16,2,FALSE),"")</f>
        <v>54/2024 kormány rendelet</v>
      </c>
      <c r="R335" s="10" t="str">
        <f>IF(VLOOKUP(B335,'[1]TERMELŐ_11.30.'!A:AT,46,FALSE)="","",VLOOKUP(B335,'[1]TERMELŐ_11.30.'!A:AT,46,FALSE))</f>
        <v/>
      </c>
      <c r="S335" s="10"/>
      <c r="T335" s="13">
        <f>+VLOOKUP(B335,'[1]TERMELŐ_11.30.'!$A:$AR,37,FALSE)</f>
        <v>0</v>
      </c>
      <c r="U335" s="13">
        <f>+VLOOKUP(B335,'[1]TERMELŐ_11.30.'!$A:$AR,38,FALSE)+VLOOKUP(B335,'[1]TERMELŐ_11.30.'!$A:$AR,39,FALSE)+VLOOKUP(B335,'[1]TERMELŐ_11.30.'!$A:$AR,40,FALSE)+VLOOKUP(B335,'[1]TERMELŐ_11.30.'!$A:$AR,41,FALSE)+VLOOKUP(B335,'[1]TERMELŐ_11.30.'!$A:$AR,42,FALSE)+VLOOKUP(B335,'[1]TERMELŐ_11.30.'!$A:$AR,43,FALSE)+VLOOKUP(B335,'[1]TERMELŐ_11.30.'!$A:$AR,44,FALSE)</f>
        <v>0</v>
      </c>
      <c r="V335" s="14" t="str">
        <f>+IF(VLOOKUP(B335,'[1]TERMELŐ_11.30.'!A:AS,45,FALSE)="","",VLOOKUP(B335,'[1]TERMELŐ_11.30.'!A:AS,45,FALSE))</f>
        <v/>
      </c>
      <c r="W335" s="14" t="str">
        <f>IF(VLOOKUP(B335,'[1]TERMELŐ_11.30.'!A:AJ,36,FALSE)="","",VLOOKUP(B335,'[1]TERMELŐ_11.30.'!A:AJ,36,FALSE))</f>
        <v/>
      </c>
      <c r="X335" s="10"/>
      <c r="Y335" s="13">
        <f>+VLOOKUP(B335,'[1]TERMELŐ_11.30.'!$A:$BH,53,FALSE)</f>
        <v>0</v>
      </c>
      <c r="Z335" s="13">
        <f>+VLOOKUP(B335,'[1]TERMELŐ_11.30.'!$A:$BH,54,FALSE)+VLOOKUP(B335,'[1]TERMELŐ_11.30.'!$A:$BH,55,FALSE)+VLOOKUP(B335,'[1]TERMELŐ_11.30.'!$A:$BH,56,FALSE)+VLOOKUP(B335,'[1]TERMELŐ_11.30.'!$A:$BH,57,FALSE)+VLOOKUP(B335,'[1]TERMELŐ_11.30.'!$A:$BH,58,FALSE)+VLOOKUP(B335,'[1]TERMELŐ_11.30.'!$A:$BH,59,FALSE)+VLOOKUP(B335,'[1]TERMELŐ_11.30.'!$A:$BH,60,FALSE)</f>
        <v>0</v>
      </c>
      <c r="AA335" s="14" t="str">
        <f>IF(VLOOKUP(B335,'[1]TERMELŐ_11.30.'!A:AZ,51,FALSE)="","",VLOOKUP(B335,'[1]TERMELŐ_11.30.'!A:AZ,51,FALSE))</f>
        <v/>
      </c>
      <c r="AB335" s="14" t="str">
        <f>IF(VLOOKUP(B335,'[1]TERMELŐ_11.30.'!A:AZ,52,FALSE)="","",VLOOKUP(B335,'[1]TERMELŐ_11.30.'!A:AZ,52,FALSE))</f>
        <v/>
      </c>
    </row>
    <row r="336" spans="1:28" x14ac:dyDescent="0.3">
      <c r="A336" s="10" t="str">
        <f>VLOOKUP(VLOOKUP(B336,'[1]TERMELŐ_11.30.'!A:F,6,FALSE),'[1]publikáció segéd tábla'!$A$1:$B$7,2,FALSE)</f>
        <v>E.ON Észak-dunántúli Áramhálózati Zrt.</v>
      </c>
      <c r="B336" s="10" t="s">
        <v>302</v>
      </c>
      <c r="C336" s="11">
        <f>+SUMIFS('[1]TERMELŐ_11.30.'!$H:$H,'[1]TERMELŐ_11.30.'!$A:$A,[1]publikáció!$B336,'[1]TERMELŐ_11.30.'!$L:$L,[1]publikáció!C$4)</f>
        <v>0</v>
      </c>
      <c r="D336" s="11">
        <f>+SUMIFS('[1]TERMELŐ_11.30.'!$H:$H,'[1]TERMELŐ_11.30.'!$A:$A,[1]publikáció!$B336,'[1]TERMELŐ_11.30.'!$L:$L,[1]publikáció!D$4)</f>
        <v>30</v>
      </c>
      <c r="E336" s="11">
        <f>+SUMIFS('[1]TERMELŐ_11.30.'!$H:$H,'[1]TERMELŐ_11.30.'!$A:$A,[1]publikáció!$B336,'[1]TERMELŐ_11.30.'!$L:$L,[1]publikáció!E$4)</f>
        <v>0</v>
      </c>
      <c r="F336" s="11">
        <f>+SUMIFS('[1]TERMELŐ_11.30.'!$H:$H,'[1]TERMELŐ_11.30.'!$A:$A,[1]publikáció!$B336,'[1]TERMELŐ_11.30.'!$L:$L,[1]publikáció!F$4)</f>
        <v>0</v>
      </c>
      <c r="G336" s="11">
        <f>+SUMIFS('[1]TERMELŐ_11.30.'!$H:$H,'[1]TERMELŐ_11.30.'!$A:$A,[1]publikáció!$B336,'[1]TERMELŐ_11.30.'!$L:$L,[1]publikáció!G$4)</f>
        <v>0</v>
      </c>
      <c r="H336" s="11">
        <f>+SUMIFS('[1]TERMELŐ_11.30.'!$H:$H,'[1]TERMELŐ_11.30.'!$A:$A,[1]publikáció!$B336,'[1]TERMELŐ_11.30.'!$L:$L,[1]publikáció!H$4)</f>
        <v>0</v>
      </c>
      <c r="I336" s="11">
        <f>+SUMIFS('[1]TERMELŐ_11.30.'!$H:$H,'[1]TERMELŐ_11.30.'!$A:$A,[1]publikáció!$B336,'[1]TERMELŐ_11.30.'!$L:$L,[1]publikáció!I$4)</f>
        <v>0</v>
      </c>
      <c r="J336" s="11">
        <f>+SUMIFS('[1]TERMELŐ_11.30.'!$H:$H,'[1]TERMELŐ_11.30.'!$A:$A,[1]publikáció!$B336,'[1]TERMELŐ_11.30.'!$L:$L,[1]publikáció!J$4)</f>
        <v>0</v>
      </c>
      <c r="K336" s="11" t="str">
        <f>+IF(VLOOKUP(B336,'[1]TERMELŐ_11.30.'!A:U,21,FALSE)="igen","Technológia módosítás",IF(VLOOKUP(B336,'[1]TERMELŐ_11.30.'!A:U,20,FALSE)&lt;&gt;"nem","Ismétlő","Új igény"))</f>
        <v>Új igény</v>
      </c>
      <c r="L336" s="12">
        <f>+_xlfn.MAXIFS('[1]TERMELŐ_11.30.'!$P:$P,'[1]TERMELŐ_11.30.'!$A:$A,[1]publikáció!$B336)</f>
        <v>30</v>
      </c>
      <c r="M336" s="12">
        <f>+_xlfn.MAXIFS('[1]TERMELŐ_11.30.'!$Q:$Q,'[1]TERMELŐ_11.30.'!$A:$A,[1]publikáció!$B336)</f>
        <v>0.42</v>
      </c>
      <c r="N336" s="10" t="str">
        <f>+IF(VLOOKUP(B336,'[1]TERMELŐ_11.30.'!A:G,7,FALSE)="","",VLOOKUP(B336,'[1]TERMELŐ_11.30.'!A:G,7,FALSE))</f>
        <v>Új_E</v>
      </c>
      <c r="O336" s="10">
        <f>+VLOOKUP(B336,'[1]TERMELŐ_11.30.'!A:I,9,FALSE)</f>
        <v>132</v>
      </c>
      <c r="P336" s="10" t="str">
        <f>+IF(OR(VLOOKUP(B336,'[1]TERMELŐ_11.30.'!A:D,4,FALSE)="elutasított",(VLOOKUP(B336,'[1]TERMELŐ_11.30.'!A:D,4,FALSE)="kiesett")),"igen","nem")</f>
        <v>igen</v>
      </c>
      <c r="Q336" s="10" t="str">
        <f>+_xlfn.IFNA(VLOOKUP(IF(VLOOKUP(B336,'[1]TERMELŐ_11.30.'!A:BQ,69,FALSE)="","",VLOOKUP(B336,'[1]TERMELŐ_11.30.'!A:BQ,69,FALSE)),'[1]publikáció segéd tábla'!$D$1:$E$16,2,FALSE),"")</f>
        <v>54/2024 kormány rendelet</v>
      </c>
      <c r="R336" s="10" t="str">
        <f>IF(VLOOKUP(B336,'[1]TERMELŐ_11.30.'!A:AT,46,FALSE)="","",VLOOKUP(B336,'[1]TERMELŐ_11.30.'!A:AT,46,FALSE))</f>
        <v/>
      </c>
      <c r="S336" s="10"/>
      <c r="T336" s="13">
        <f>+VLOOKUP(B336,'[1]TERMELŐ_11.30.'!$A:$AR,37,FALSE)</f>
        <v>0</v>
      </c>
      <c r="U336" s="13">
        <f>+VLOOKUP(B336,'[1]TERMELŐ_11.30.'!$A:$AR,38,FALSE)+VLOOKUP(B336,'[1]TERMELŐ_11.30.'!$A:$AR,39,FALSE)+VLOOKUP(B336,'[1]TERMELŐ_11.30.'!$A:$AR,40,FALSE)+VLOOKUP(B336,'[1]TERMELŐ_11.30.'!$A:$AR,41,FALSE)+VLOOKUP(B336,'[1]TERMELŐ_11.30.'!$A:$AR,42,FALSE)+VLOOKUP(B336,'[1]TERMELŐ_11.30.'!$A:$AR,43,FALSE)+VLOOKUP(B336,'[1]TERMELŐ_11.30.'!$A:$AR,44,FALSE)</f>
        <v>0</v>
      </c>
      <c r="V336" s="14" t="str">
        <f>+IF(VLOOKUP(B336,'[1]TERMELŐ_11.30.'!A:AS,45,FALSE)="","",VLOOKUP(B336,'[1]TERMELŐ_11.30.'!A:AS,45,FALSE))</f>
        <v/>
      </c>
      <c r="W336" s="14" t="str">
        <f>IF(VLOOKUP(B336,'[1]TERMELŐ_11.30.'!A:AJ,36,FALSE)="","",VLOOKUP(B336,'[1]TERMELŐ_11.30.'!A:AJ,36,FALSE))</f>
        <v/>
      </c>
      <c r="X336" s="10"/>
      <c r="Y336" s="13">
        <f>+VLOOKUP(B336,'[1]TERMELŐ_11.30.'!$A:$BH,53,FALSE)</f>
        <v>0</v>
      </c>
      <c r="Z336" s="13">
        <f>+VLOOKUP(B336,'[1]TERMELŐ_11.30.'!$A:$BH,54,FALSE)+VLOOKUP(B336,'[1]TERMELŐ_11.30.'!$A:$BH,55,FALSE)+VLOOKUP(B336,'[1]TERMELŐ_11.30.'!$A:$BH,56,FALSE)+VLOOKUP(B336,'[1]TERMELŐ_11.30.'!$A:$BH,57,FALSE)+VLOOKUP(B336,'[1]TERMELŐ_11.30.'!$A:$BH,58,FALSE)+VLOOKUP(B336,'[1]TERMELŐ_11.30.'!$A:$BH,59,FALSE)+VLOOKUP(B336,'[1]TERMELŐ_11.30.'!$A:$BH,60,FALSE)</f>
        <v>0</v>
      </c>
      <c r="AA336" s="14" t="str">
        <f>IF(VLOOKUP(B336,'[1]TERMELŐ_11.30.'!A:AZ,51,FALSE)="","",VLOOKUP(B336,'[1]TERMELŐ_11.30.'!A:AZ,51,FALSE))</f>
        <v/>
      </c>
      <c r="AB336" s="14" t="str">
        <f>IF(VLOOKUP(B336,'[1]TERMELŐ_11.30.'!A:AZ,52,FALSE)="","",VLOOKUP(B336,'[1]TERMELŐ_11.30.'!A:AZ,52,FALSE))</f>
        <v/>
      </c>
    </row>
    <row r="337" spans="1:28" x14ac:dyDescent="0.3">
      <c r="A337" s="10" t="str">
        <f>VLOOKUP(VLOOKUP(B337,'[1]TERMELŐ_11.30.'!A:F,6,FALSE),'[1]publikáció segéd tábla'!$A$1:$B$7,2,FALSE)</f>
        <v>E.ON Észak-dunántúli Áramhálózati Zrt.</v>
      </c>
      <c r="B337" s="10" t="s">
        <v>303</v>
      </c>
      <c r="C337" s="11">
        <f>+SUMIFS('[1]TERMELŐ_11.30.'!$H:$H,'[1]TERMELŐ_11.30.'!$A:$A,[1]publikáció!$B337,'[1]TERMELŐ_11.30.'!$L:$L,[1]publikáció!C$4)</f>
        <v>0</v>
      </c>
      <c r="D337" s="11">
        <f>+SUMIFS('[1]TERMELŐ_11.30.'!$H:$H,'[1]TERMELŐ_11.30.'!$A:$A,[1]publikáció!$B337,'[1]TERMELŐ_11.30.'!$L:$L,[1]publikáció!D$4)</f>
        <v>49.5</v>
      </c>
      <c r="E337" s="11">
        <f>+SUMIFS('[1]TERMELŐ_11.30.'!$H:$H,'[1]TERMELŐ_11.30.'!$A:$A,[1]publikáció!$B337,'[1]TERMELŐ_11.30.'!$L:$L,[1]publikáció!E$4)</f>
        <v>0</v>
      </c>
      <c r="F337" s="11">
        <f>+SUMIFS('[1]TERMELŐ_11.30.'!$H:$H,'[1]TERMELŐ_11.30.'!$A:$A,[1]publikáció!$B337,'[1]TERMELŐ_11.30.'!$L:$L,[1]publikáció!F$4)</f>
        <v>0</v>
      </c>
      <c r="G337" s="11">
        <f>+SUMIFS('[1]TERMELŐ_11.30.'!$H:$H,'[1]TERMELŐ_11.30.'!$A:$A,[1]publikáció!$B337,'[1]TERMELŐ_11.30.'!$L:$L,[1]publikáció!G$4)</f>
        <v>0</v>
      </c>
      <c r="H337" s="11">
        <f>+SUMIFS('[1]TERMELŐ_11.30.'!$H:$H,'[1]TERMELŐ_11.30.'!$A:$A,[1]publikáció!$B337,'[1]TERMELŐ_11.30.'!$L:$L,[1]publikáció!H$4)</f>
        <v>0</v>
      </c>
      <c r="I337" s="11">
        <f>+SUMIFS('[1]TERMELŐ_11.30.'!$H:$H,'[1]TERMELŐ_11.30.'!$A:$A,[1]publikáció!$B337,'[1]TERMELŐ_11.30.'!$L:$L,[1]publikáció!I$4)</f>
        <v>0</v>
      </c>
      <c r="J337" s="11">
        <f>+SUMIFS('[1]TERMELŐ_11.30.'!$H:$H,'[1]TERMELŐ_11.30.'!$A:$A,[1]publikáció!$B337,'[1]TERMELŐ_11.30.'!$L:$L,[1]publikáció!J$4)</f>
        <v>0</v>
      </c>
      <c r="K337" s="11" t="str">
        <f>+IF(VLOOKUP(B337,'[1]TERMELŐ_11.30.'!A:U,21,FALSE)="igen","Technológia módosítás",IF(VLOOKUP(B337,'[1]TERMELŐ_11.30.'!A:U,20,FALSE)&lt;&gt;"nem","Ismétlő","Új igény"))</f>
        <v>Új igény</v>
      </c>
      <c r="L337" s="12">
        <f>+_xlfn.MAXIFS('[1]TERMELŐ_11.30.'!$P:$P,'[1]TERMELŐ_11.30.'!$A:$A,[1]publikáció!$B337)</f>
        <v>49.5</v>
      </c>
      <c r="M337" s="12">
        <f>+_xlfn.MAXIFS('[1]TERMELŐ_11.30.'!$Q:$Q,'[1]TERMELŐ_11.30.'!$A:$A,[1]publikáció!$B337)</f>
        <v>0</v>
      </c>
      <c r="N337" s="10" t="str">
        <f>+IF(VLOOKUP(B337,'[1]TERMELŐ_11.30.'!A:G,7,FALSE)="","",VLOOKUP(B337,'[1]TERMELŐ_11.30.'!A:G,7,FALSE))</f>
        <v>Új_E</v>
      </c>
      <c r="O337" s="10">
        <f>+VLOOKUP(B337,'[1]TERMELŐ_11.30.'!A:I,9,FALSE)</f>
        <v>132</v>
      </c>
      <c r="P337" s="10" t="str">
        <f>+IF(OR(VLOOKUP(B337,'[1]TERMELŐ_11.30.'!A:D,4,FALSE)="elutasított",(VLOOKUP(B337,'[1]TERMELŐ_11.30.'!A:D,4,FALSE)="kiesett")),"igen","nem")</f>
        <v>igen</v>
      </c>
      <c r="Q337" s="10" t="str">
        <f>+_xlfn.IFNA(VLOOKUP(IF(VLOOKUP(B337,'[1]TERMELŐ_11.30.'!A:BQ,69,FALSE)="","",VLOOKUP(B337,'[1]TERMELŐ_11.30.'!A:BQ,69,FALSE)),'[1]publikáció segéd tábla'!$D$1:$E$16,2,FALSE),"")</f>
        <v>54/2024 kormány rendelet</v>
      </c>
      <c r="R337" s="10" t="str">
        <f>IF(VLOOKUP(B337,'[1]TERMELŐ_11.30.'!A:AT,46,FALSE)="","",VLOOKUP(B337,'[1]TERMELŐ_11.30.'!A:AT,46,FALSE))</f>
        <v/>
      </c>
      <c r="S337" s="10"/>
      <c r="T337" s="13">
        <f>+VLOOKUP(B337,'[1]TERMELŐ_11.30.'!$A:$AR,37,FALSE)</f>
        <v>0</v>
      </c>
      <c r="U337" s="13">
        <f>+VLOOKUP(B337,'[1]TERMELŐ_11.30.'!$A:$AR,38,FALSE)+VLOOKUP(B337,'[1]TERMELŐ_11.30.'!$A:$AR,39,FALSE)+VLOOKUP(B337,'[1]TERMELŐ_11.30.'!$A:$AR,40,FALSE)+VLOOKUP(B337,'[1]TERMELŐ_11.30.'!$A:$AR,41,FALSE)+VLOOKUP(B337,'[1]TERMELŐ_11.30.'!$A:$AR,42,FALSE)+VLOOKUP(B337,'[1]TERMELŐ_11.30.'!$A:$AR,43,FALSE)+VLOOKUP(B337,'[1]TERMELŐ_11.30.'!$A:$AR,44,FALSE)</f>
        <v>0</v>
      </c>
      <c r="V337" s="14" t="str">
        <f>+IF(VLOOKUP(B337,'[1]TERMELŐ_11.30.'!A:AS,45,FALSE)="","",VLOOKUP(B337,'[1]TERMELŐ_11.30.'!A:AS,45,FALSE))</f>
        <v/>
      </c>
      <c r="W337" s="14" t="str">
        <f>IF(VLOOKUP(B337,'[1]TERMELŐ_11.30.'!A:AJ,36,FALSE)="","",VLOOKUP(B337,'[1]TERMELŐ_11.30.'!A:AJ,36,FALSE))</f>
        <v/>
      </c>
      <c r="X337" s="10"/>
      <c r="Y337" s="13">
        <f>+VLOOKUP(B337,'[1]TERMELŐ_11.30.'!$A:$BH,53,FALSE)</f>
        <v>0</v>
      </c>
      <c r="Z337" s="13">
        <f>+VLOOKUP(B337,'[1]TERMELŐ_11.30.'!$A:$BH,54,FALSE)+VLOOKUP(B337,'[1]TERMELŐ_11.30.'!$A:$BH,55,FALSE)+VLOOKUP(B337,'[1]TERMELŐ_11.30.'!$A:$BH,56,FALSE)+VLOOKUP(B337,'[1]TERMELŐ_11.30.'!$A:$BH,57,FALSE)+VLOOKUP(B337,'[1]TERMELŐ_11.30.'!$A:$BH,58,FALSE)+VLOOKUP(B337,'[1]TERMELŐ_11.30.'!$A:$BH,59,FALSE)+VLOOKUP(B337,'[1]TERMELŐ_11.30.'!$A:$BH,60,FALSE)</f>
        <v>0</v>
      </c>
      <c r="AA337" s="14" t="str">
        <f>IF(VLOOKUP(B337,'[1]TERMELŐ_11.30.'!A:AZ,51,FALSE)="","",VLOOKUP(B337,'[1]TERMELŐ_11.30.'!A:AZ,51,FALSE))</f>
        <v/>
      </c>
      <c r="AB337" s="14" t="str">
        <f>IF(VLOOKUP(B337,'[1]TERMELŐ_11.30.'!A:AZ,52,FALSE)="","",VLOOKUP(B337,'[1]TERMELŐ_11.30.'!A:AZ,52,FALSE))</f>
        <v/>
      </c>
    </row>
    <row r="338" spans="1:28" x14ac:dyDescent="0.3">
      <c r="A338" s="10" t="str">
        <f>VLOOKUP(VLOOKUP(B338,'[1]TERMELŐ_11.30.'!A:F,6,FALSE),'[1]publikáció segéd tábla'!$A$1:$B$7,2,FALSE)</f>
        <v>E.ON Észak-dunántúli Áramhálózati Zrt.</v>
      </c>
      <c r="B338" s="10" t="s">
        <v>304</v>
      </c>
      <c r="C338" s="11">
        <f>+SUMIFS('[1]TERMELŐ_11.30.'!$H:$H,'[1]TERMELŐ_11.30.'!$A:$A,[1]publikáció!$B338,'[1]TERMELŐ_11.30.'!$L:$L,[1]publikáció!C$4)</f>
        <v>49.95</v>
      </c>
      <c r="D338" s="11">
        <f>+SUMIFS('[1]TERMELŐ_11.30.'!$H:$H,'[1]TERMELŐ_11.30.'!$A:$A,[1]publikáció!$B338,'[1]TERMELŐ_11.30.'!$L:$L,[1]publikáció!D$4)</f>
        <v>12.48</v>
      </c>
      <c r="E338" s="11">
        <f>+SUMIFS('[1]TERMELŐ_11.30.'!$H:$H,'[1]TERMELŐ_11.30.'!$A:$A,[1]publikáció!$B338,'[1]TERMELŐ_11.30.'!$L:$L,[1]publikáció!E$4)</f>
        <v>0</v>
      </c>
      <c r="F338" s="11">
        <f>+SUMIFS('[1]TERMELŐ_11.30.'!$H:$H,'[1]TERMELŐ_11.30.'!$A:$A,[1]publikáció!$B338,'[1]TERMELŐ_11.30.'!$L:$L,[1]publikáció!F$4)</f>
        <v>0</v>
      </c>
      <c r="G338" s="11">
        <f>+SUMIFS('[1]TERMELŐ_11.30.'!$H:$H,'[1]TERMELŐ_11.30.'!$A:$A,[1]publikáció!$B338,'[1]TERMELŐ_11.30.'!$L:$L,[1]publikáció!G$4)</f>
        <v>0</v>
      </c>
      <c r="H338" s="11">
        <f>+SUMIFS('[1]TERMELŐ_11.30.'!$H:$H,'[1]TERMELŐ_11.30.'!$A:$A,[1]publikáció!$B338,'[1]TERMELŐ_11.30.'!$L:$L,[1]publikáció!H$4)</f>
        <v>0</v>
      </c>
      <c r="I338" s="11">
        <f>+SUMIFS('[1]TERMELŐ_11.30.'!$H:$H,'[1]TERMELŐ_11.30.'!$A:$A,[1]publikáció!$B338,'[1]TERMELŐ_11.30.'!$L:$L,[1]publikáció!I$4)</f>
        <v>0</v>
      </c>
      <c r="J338" s="11">
        <f>+SUMIFS('[1]TERMELŐ_11.30.'!$H:$H,'[1]TERMELŐ_11.30.'!$A:$A,[1]publikáció!$B338,'[1]TERMELŐ_11.30.'!$L:$L,[1]publikáció!J$4)</f>
        <v>0</v>
      </c>
      <c r="K338" s="11" t="str">
        <f>+IF(VLOOKUP(B338,'[1]TERMELŐ_11.30.'!A:U,21,FALSE)="igen","Technológia módosítás",IF(VLOOKUP(B338,'[1]TERMELŐ_11.30.'!A:U,20,FALSE)&lt;&gt;"nem","Ismétlő","Új igény"))</f>
        <v>Új igény</v>
      </c>
      <c r="L338" s="12">
        <f>+_xlfn.MAXIFS('[1]TERMELŐ_11.30.'!$P:$P,'[1]TERMELŐ_11.30.'!$A:$A,[1]publikáció!$B338)</f>
        <v>49.95</v>
      </c>
      <c r="M338" s="12">
        <f>+_xlfn.MAXIFS('[1]TERMELŐ_11.30.'!$Q:$Q,'[1]TERMELŐ_11.30.'!$A:$A,[1]publikáció!$B338)</f>
        <v>0.1</v>
      </c>
      <c r="N338" s="10" t="str">
        <f>+IF(VLOOKUP(B338,'[1]TERMELŐ_11.30.'!A:G,7,FALSE)="","",VLOOKUP(B338,'[1]TERMELŐ_11.30.'!A:G,7,FALSE))</f>
        <v>Új_C</v>
      </c>
      <c r="O338" s="10">
        <f>+VLOOKUP(B338,'[1]TERMELŐ_11.30.'!A:I,9,FALSE)</f>
        <v>132</v>
      </c>
      <c r="P338" s="10" t="str">
        <f>+IF(OR(VLOOKUP(B338,'[1]TERMELŐ_11.30.'!A:D,4,FALSE)="elutasított",(VLOOKUP(B338,'[1]TERMELŐ_11.30.'!A:D,4,FALSE)="kiesett")),"igen","nem")</f>
        <v>igen</v>
      </c>
      <c r="Q338" s="10" t="str">
        <f>+_xlfn.IFNA(VLOOKUP(IF(VLOOKUP(B338,'[1]TERMELŐ_11.30.'!A:BQ,69,FALSE)="","",VLOOKUP(B338,'[1]TERMELŐ_11.30.'!A:BQ,69,FALSE)),'[1]publikáció segéd tábla'!$D$1:$E$16,2,FALSE),"")</f>
        <v>54/2024 kormány rendelet</v>
      </c>
      <c r="R338" s="10" t="str">
        <f>IF(VLOOKUP(B338,'[1]TERMELŐ_11.30.'!A:AT,46,FALSE)="","",VLOOKUP(B338,'[1]TERMELŐ_11.30.'!A:AT,46,FALSE))</f>
        <v/>
      </c>
      <c r="S338" s="10"/>
      <c r="T338" s="13">
        <f>+VLOOKUP(B338,'[1]TERMELŐ_11.30.'!$A:$AR,37,FALSE)</f>
        <v>0</v>
      </c>
      <c r="U338" s="13">
        <f>+VLOOKUP(B338,'[1]TERMELŐ_11.30.'!$A:$AR,38,FALSE)+VLOOKUP(B338,'[1]TERMELŐ_11.30.'!$A:$AR,39,FALSE)+VLOOKUP(B338,'[1]TERMELŐ_11.30.'!$A:$AR,40,FALSE)+VLOOKUP(B338,'[1]TERMELŐ_11.30.'!$A:$AR,41,FALSE)+VLOOKUP(B338,'[1]TERMELŐ_11.30.'!$A:$AR,42,FALSE)+VLOOKUP(B338,'[1]TERMELŐ_11.30.'!$A:$AR,43,FALSE)+VLOOKUP(B338,'[1]TERMELŐ_11.30.'!$A:$AR,44,FALSE)</f>
        <v>0</v>
      </c>
      <c r="V338" s="14" t="str">
        <f>+IF(VLOOKUP(B338,'[1]TERMELŐ_11.30.'!A:AS,45,FALSE)="","",VLOOKUP(B338,'[1]TERMELŐ_11.30.'!A:AS,45,FALSE))</f>
        <v/>
      </c>
      <c r="W338" s="14" t="str">
        <f>IF(VLOOKUP(B338,'[1]TERMELŐ_11.30.'!A:AJ,36,FALSE)="","",VLOOKUP(B338,'[1]TERMELŐ_11.30.'!A:AJ,36,FALSE))</f>
        <v/>
      </c>
      <c r="X338" s="10"/>
      <c r="Y338" s="13">
        <f>+VLOOKUP(B338,'[1]TERMELŐ_11.30.'!$A:$BH,53,FALSE)</f>
        <v>0</v>
      </c>
      <c r="Z338" s="13">
        <f>+VLOOKUP(B338,'[1]TERMELŐ_11.30.'!$A:$BH,54,FALSE)+VLOOKUP(B338,'[1]TERMELŐ_11.30.'!$A:$BH,55,FALSE)+VLOOKUP(B338,'[1]TERMELŐ_11.30.'!$A:$BH,56,FALSE)+VLOOKUP(B338,'[1]TERMELŐ_11.30.'!$A:$BH,57,FALSE)+VLOOKUP(B338,'[1]TERMELŐ_11.30.'!$A:$BH,58,FALSE)+VLOOKUP(B338,'[1]TERMELŐ_11.30.'!$A:$BH,59,FALSE)+VLOOKUP(B338,'[1]TERMELŐ_11.30.'!$A:$BH,60,FALSE)</f>
        <v>0</v>
      </c>
      <c r="AA338" s="14" t="str">
        <f>IF(VLOOKUP(B338,'[1]TERMELŐ_11.30.'!A:AZ,51,FALSE)="","",VLOOKUP(B338,'[1]TERMELŐ_11.30.'!A:AZ,51,FALSE))</f>
        <v/>
      </c>
      <c r="AB338" s="14" t="str">
        <f>IF(VLOOKUP(B338,'[1]TERMELŐ_11.30.'!A:AZ,52,FALSE)="","",VLOOKUP(B338,'[1]TERMELŐ_11.30.'!A:AZ,52,FALSE))</f>
        <v/>
      </c>
    </row>
    <row r="339" spans="1:28" x14ac:dyDescent="0.3">
      <c r="A339" s="10" t="str">
        <f>VLOOKUP(VLOOKUP(B339,'[1]TERMELŐ_11.30.'!A:F,6,FALSE),'[1]publikáció segéd tábla'!$A$1:$B$7,2,FALSE)</f>
        <v>E.ON Észak-dunántúli Áramhálózati Zrt.</v>
      </c>
      <c r="B339" s="10" t="s">
        <v>305</v>
      </c>
      <c r="C339" s="11">
        <f>+SUMIFS('[1]TERMELŐ_11.30.'!$H:$H,'[1]TERMELŐ_11.30.'!$A:$A,[1]publikáció!$B339,'[1]TERMELŐ_11.30.'!$L:$L,[1]publikáció!C$4)</f>
        <v>49.95</v>
      </c>
      <c r="D339" s="11">
        <f>+SUMIFS('[1]TERMELŐ_11.30.'!$H:$H,'[1]TERMELŐ_11.30.'!$A:$A,[1]publikáció!$B339,'[1]TERMELŐ_11.30.'!$L:$L,[1]publikáció!D$4)</f>
        <v>12.48</v>
      </c>
      <c r="E339" s="11">
        <f>+SUMIFS('[1]TERMELŐ_11.30.'!$H:$H,'[1]TERMELŐ_11.30.'!$A:$A,[1]publikáció!$B339,'[1]TERMELŐ_11.30.'!$L:$L,[1]publikáció!E$4)</f>
        <v>0</v>
      </c>
      <c r="F339" s="11">
        <f>+SUMIFS('[1]TERMELŐ_11.30.'!$H:$H,'[1]TERMELŐ_11.30.'!$A:$A,[1]publikáció!$B339,'[1]TERMELŐ_11.30.'!$L:$L,[1]publikáció!F$4)</f>
        <v>0</v>
      </c>
      <c r="G339" s="11">
        <f>+SUMIFS('[1]TERMELŐ_11.30.'!$H:$H,'[1]TERMELŐ_11.30.'!$A:$A,[1]publikáció!$B339,'[1]TERMELŐ_11.30.'!$L:$L,[1]publikáció!G$4)</f>
        <v>0</v>
      </c>
      <c r="H339" s="11">
        <f>+SUMIFS('[1]TERMELŐ_11.30.'!$H:$H,'[1]TERMELŐ_11.30.'!$A:$A,[1]publikáció!$B339,'[1]TERMELŐ_11.30.'!$L:$L,[1]publikáció!H$4)</f>
        <v>0</v>
      </c>
      <c r="I339" s="11">
        <f>+SUMIFS('[1]TERMELŐ_11.30.'!$H:$H,'[1]TERMELŐ_11.30.'!$A:$A,[1]publikáció!$B339,'[1]TERMELŐ_11.30.'!$L:$L,[1]publikáció!I$4)</f>
        <v>0</v>
      </c>
      <c r="J339" s="11">
        <f>+SUMIFS('[1]TERMELŐ_11.30.'!$H:$H,'[1]TERMELŐ_11.30.'!$A:$A,[1]publikáció!$B339,'[1]TERMELŐ_11.30.'!$L:$L,[1]publikáció!J$4)</f>
        <v>0</v>
      </c>
      <c r="K339" s="11" t="str">
        <f>+IF(VLOOKUP(B339,'[1]TERMELŐ_11.30.'!A:U,21,FALSE)="igen","Technológia módosítás",IF(VLOOKUP(B339,'[1]TERMELŐ_11.30.'!A:U,20,FALSE)&lt;&gt;"nem","Ismétlő","Új igény"))</f>
        <v>Új igény</v>
      </c>
      <c r="L339" s="12">
        <f>+_xlfn.MAXIFS('[1]TERMELŐ_11.30.'!$P:$P,'[1]TERMELŐ_11.30.'!$A:$A,[1]publikáció!$B339)</f>
        <v>49.95</v>
      </c>
      <c r="M339" s="12">
        <f>+_xlfn.MAXIFS('[1]TERMELŐ_11.30.'!$Q:$Q,'[1]TERMELŐ_11.30.'!$A:$A,[1]publikáció!$B339)</f>
        <v>0.1</v>
      </c>
      <c r="N339" s="10" t="str">
        <f>+IF(VLOOKUP(B339,'[1]TERMELŐ_11.30.'!A:G,7,FALSE)="","",VLOOKUP(B339,'[1]TERMELŐ_11.30.'!A:G,7,FALSE))</f>
        <v>Új_C</v>
      </c>
      <c r="O339" s="10">
        <f>+VLOOKUP(B339,'[1]TERMELŐ_11.30.'!A:I,9,FALSE)</f>
        <v>132</v>
      </c>
      <c r="P339" s="10" t="str">
        <f>+IF(OR(VLOOKUP(B339,'[1]TERMELŐ_11.30.'!A:D,4,FALSE)="elutasított",(VLOOKUP(B339,'[1]TERMELŐ_11.30.'!A:D,4,FALSE)="kiesett")),"igen","nem")</f>
        <v>igen</v>
      </c>
      <c r="Q339" s="10" t="str">
        <f>+_xlfn.IFNA(VLOOKUP(IF(VLOOKUP(B339,'[1]TERMELŐ_11.30.'!A:BQ,69,FALSE)="","",VLOOKUP(B339,'[1]TERMELŐ_11.30.'!A:BQ,69,FALSE)),'[1]publikáció segéd tábla'!$D$1:$E$16,2,FALSE),"")</f>
        <v>54/2024 kormány rendelet</v>
      </c>
      <c r="R339" s="10" t="str">
        <f>IF(VLOOKUP(B339,'[1]TERMELŐ_11.30.'!A:AT,46,FALSE)="","",VLOOKUP(B339,'[1]TERMELŐ_11.30.'!A:AT,46,FALSE))</f>
        <v/>
      </c>
      <c r="S339" s="10"/>
      <c r="T339" s="13">
        <f>+VLOOKUP(B339,'[1]TERMELŐ_11.30.'!$A:$AR,37,FALSE)</f>
        <v>0</v>
      </c>
      <c r="U339" s="13">
        <f>+VLOOKUP(B339,'[1]TERMELŐ_11.30.'!$A:$AR,38,FALSE)+VLOOKUP(B339,'[1]TERMELŐ_11.30.'!$A:$AR,39,FALSE)+VLOOKUP(B339,'[1]TERMELŐ_11.30.'!$A:$AR,40,FALSE)+VLOOKUP(B339,'[1]TERMELŐ_11.30.'!$A:$AR,41,FALSE)+VLOOKUP(B339,'[1]TERMELŐ_11.30.'!$A:$AR,42,FALSE)+VLOOKUP(B339,'[1]TERMELŐ_11.30.'!$A:$AR,43,FALSE)+VLOOKUP(B339,'[1]TERMELŐ_11.30.'!$A:$AR,44,FALSE)</f>
        <v>0</v>
      </c>
      <c r="V339" s="14" t="str">
        <f>+IF(VLOOKUP(B339,'[1]TERMELŐ_11.30.'!A:AS,45,FALSE)="","",VLOOKUP(B339,'[1]TERMELŐ_11.30.'!A:AS,45,FALSE))</f>
        <v/>
      </c>
      <c r="W339" s="14" t="str">
        <f>IF(VLOOKUP(B339,'[1]TERMELŐ_11.30.'!A:AJ,36,FALSE)="","",VLOOKUP(B339,'[1]TERMELŐ_11.30.'!A:AJ,36,FALSE))</f>
        <v/>
      </c>
      <c r="X339" s="10"/>
      <c r="Y339" s="13">
        <f>+VLOOKUP(B339,'[1]TERMELŐ_11.30.'!$A:$BH,53,FALSE)</f>
        <v>0</v>
      </c>
      <c r="Z339" s="13">
        <f>+VLOOKUP(B339,'[1]TERMELŐ_11.30.'!$A:$BH,54,FALSE)+VLOOKUP(B339,'[1]TERMELŐ_11.30.'!$A:$BH,55,FALSE)+VLOOKUP(B339,'[1]TERMELŐ_11.30.'!$A:$BH,56,FALSE)+VLOOKUP(B339,'[1]TERMELŐ_11.30.'!$A:$BH,57,FALSE)+VLOOKUP(B339,'[1]TERMELŐ_11.30.'!$A:$BH,58,FALSE)+VLOOKUP(B339,'[1]TERMELŐ_11.30.'!$A:$BH,59,FALSE)+VLOOKUP(B339,'[1]TERMELŐ_11.30.'!$A:$BH,60,FALSE)</f>
        <v>0</v>
      </c>
      <c r="AA339" s="14" t="str">
        <f>IF(VLOOKUP(B339,'[1]TERMELŐ_11.30.'!A:AZ,51,FALSE)="","",VLOOKUP(B339,'[1]TERMELŐ_11.30.'!A:AZ,51,FALSE))</f>
        <v/>
      </c>
      <c r="AB339" s="14" t="str">
        <f>IF(VLOOKUP(B339,'[1]TERMELŐ_11.30.'!A:AZ,52,FALSE)="","",VLOOKUP(B339,'[1]TERMELŐ_11.30.'!A:AZ,52,FALSE))</f>
        <v/>
      </c>
    </row>
    <row r="340" spans="1:28" x14ac:dyDescent="0.3">
      <c r="A340" s="10" t="str">
        <f>VLOOKUP(VLOOKUP(B340,'[1]TERMELŐ_11.30.'!A:F,6,FALSE),'[1]publikáció segéd tábla'!$A$1:$B$7,2,FALSE)</f>
        <v>E.ON Észak-dunántúli Áramhálózati Zrt.</v>
      </c>
      <c r="B340" s="10" t="s">
        <v>306</v>
      </c>
      <c r="C340" s="11">
        <f>+SUMIFS('[1]TERMELŐ_11.30.'!$H:$H,'[1]TERMELŐ_11.30.'!$A:$A,[1]publikáció!$B340,'[1]TERMELŐ_11.30.'!$L:$L,[1]publikáció!C$4)</f>
        <v>0</v>
      </c>
      <c r="D340" s="11">
        <f>+SUMIFS('[1]TERMELŐ_11.30.'!$H:$H,'[1]TERMELŐ_11.30.'!$A:$A,[1]publikáció!$B340,'[1]TERMELŐ_11.30.'!$L:$L,[1]publikáció!D$4)</f>
        <v>49</v>
      </c>
      <c r="E340" s="11">
        <f>+SUMIFS('[1]TERMELŐ_11.30.'!$H:$H,'[1]TERMELŐ_11.30.'!$A:$A,[1]publikáció!$B340,'[1]TERMELŐ_11.30.'!$L:$L,[1]publikáció!E$4)</f>
        <v>49</v>
      </c>
      <c r="F340" s="11">
        <f>+SUMIFS('[1]TERMELŐ_11.30.'!$H:$H,'[1]TERMELŐ_11.30.'!$A:$A,[1]publikáció!$B340,'[1]TERMELŐ_11.30.'!$L:$L,[1]publikáció!F$4)</f>
        <v>0</v>
      </c>
      <c r="G340" s="11">
        <f>+SUMIFS('[1]TERMELŐ_11.30.'!$H:$H,'[1]TERMELŐ_11.30.'!$A:$A,[1]publikáció!$B340,'[1]TERMELŐ_11.30.'!$L:$L,[1]publikáció!G$4)</f>
        <v>0</v>
      </c>
      <c r="H340" s="11">
        <f>+SUMIFS('[1]TERMELŐ_11.30.'!$H:$H,'[1]TERMELŐ_11.30.'!$A:$A,[1]publikáció!$B340,'[1]TERMELŐ_11.30.'!$L:$L,[1]publikáció!H$4)</f>
        <v>0</v>
      </c>
      <c r="I340" s="11">
        <f>+SUMIFS('[1]TERMELŐ_11.30.'!$H:$H,'[1]TERMELŐ_11.30.'!$A:$A,[1]publikáció!$B340,'[1]TERMELŐ_11.30.'!$L:$L,[1]publikáció!I$4)</f>
        <v>0</v>
      </c>
      <c r="J340" s="11">
        <f>+SUMIFS('[1]TERMELŐ_11.30.'!$H:$H,'[1]TERMELŐ_11.30.'!$A:$A,[1]publikáció!$B340,'[1]TERMELŐ_11.30.'!$L:$L,[1]publikáció!J$4)</f>
        <v>0</v>
      </c>
      <c r="K340" s="11" t="str">
        <f>+IF(VLOOKUP(B340,'[1]TERMELŐ_11.30.'!A:U,21,FALSE)="igen","Technológia módosítás",IF(VLOOKUP(B340,'[1]TERMELŐ_11.30.'!A:U,20,FALSE)&lt;&gt;"nem","Ismétlő","Új igény"))</f>
        <v>Új igény</v>
      </c>
      <c r="L340" s="12">
        <f>+_xlfn.MAXIFS('[1]TERMELŐ_11.30.'!$P:$P,'[1]TERMELŐ_11.30.'!$A:$A,[1]publikáció!$B340)</f>
        <v>49</v>
      </c>
      <c r="M340" s="12">
        <f>+_xlfn.MAXIFS('[1]TERMELŐ_11.30.'!$Q:$Q,'[1]TERMELŐ_11.30.'!$A:$A,[1]publikáció!$B340)</f>
        <v>49</v>
      </c>
      <c r="N340" s="10" t="str">
        <f>+IF(VLOOKUP(B340,'[1]TERMELŐ_11.30.'!A:G,7,FALSE)="","",VLOOKUP(B340,'[1]TERMELŐ_11.30.'!A:G,7,FALSE))</f>
        <v>KIGM</v>
      </c>
      <c r="O340" s="10">
        <f>+VLOOKUP(B340,'[1]TERMELŐ_11.30.'!A:I,9,FALSE)</f>
        <v>132</v>
      </c>
      <c r="P340" s="10" t="str">
        <f>+IF(OR(VLOOKUP(B340,'[1]TERMELŐ_11.30.'!A:D,4,FALSE)="elutasított",(VLOOKUP(B340,'[1]TERMELŐ_11.30.'!A:D,4,FALSE)="kiesett")),"igen","nem")</f>
        <v>igen</v>
      </c>
      <c r="Q340" s="10" t="str">
        <f>+_xlfn.IFNA(VLOOKUP(IF(VLOOKUP(B340,'[1]TERMELŐ_11.30.'!A:BQ,69,FALSE)="","",VLOOKUP(B340,'[1]TERMELŐ_11.30.'!A:BQ,69,FALSE)),'[1]publikáció segéd tábla'!$D$1:$E$16,2,FALSE),"")</f>
        <v>54/2024 kormány rendelet</v>
      </c>
      <c r="R340" s="10" t="str">
        <f>IF(VLOOKUP(B340,'[1]TERMELŐ_11.30.'!A:AT,46,FALSE)="","",VLOOKUP(B340,'[1]TERMELŐ_11.30.'!A:AT,46,FALSE))</f>
        <v/>
      </c>
      <c r="S340" s="10"/>
      <c r="T340" s="13">
        <f>+VLOOKUP(B340,'[1]TERMELŐ_11.30.'!$A:$AR,37,FALSE)</f>
        <v>0</v>
      </c>
      <c r="U340" s="13">
        <f>+VLOOKUP(B340,'[1]TERMELŐ_11.30.'!$A:$AR,38,FALSE)+VLOOKUP(B340,'[1]TERMELŐ_11.30.'!$A:$AR,39,FALSE)+VLOOKUP(B340,'[1]TERMELŐ_11.30.'!$A:$AR,40,FALSE)+VLOOKUP(B340,'[1]TERMELŐ_11.30.'!$A:$AR,41,FALSE)+VLOOKUP(B340,'[1]TERMELŐ_11.30.'!$A:$AR,42,FALSE)+VLOOKUP(B340,'[1]TERMELŐ_11.30.'!$A:$AR,43,FALSE)+VLOOKUP(B340,'[1]TERMELŐ_11.30.'!$A:$AR,44,FALSE)</f>
        <v>0</v>
      </c>
      <c r="V340" s="14" t="str">
        <f>+IF(VLOOKUP(B340,'[1]TERMELŐ_11.30.'!A:AS,45,FALSE)="","",VLOOKUP(B340,'[1]TERMELŐ_11.30.'!A:AS,45,FALSE))</f>
        <v/>
      </c>
      <c r="W340" s="14" t="str">
        <f>IF(VLOOKUP(B340,'[1]TERMELŐ_11.30.'!A:AJ,36,FALSE)="","",VLOOKUP(B340,'[1]TERMELŐ_11.30.'!A:AJ,36,FALSE))</f>
        <v/>
      </c>
      <c r="X340" s="10"/>
      <c r="Y340" s="13">
        <f>+VLOOKUP(B340,'[1]TERMELŐ_11.30.'!$A:$BH,53,FALSE)</f>
        <v>0</v>
      </c>
      <c r="Z340" s="13">
        <f>+VLOOKUP(B340,'[1]TERMELŐ_11.30.'!$A:$BH,54,FALSE)+VLOOKUP(B340,'[1]TERMELŐ_11.30.'!$A:$BH,55,FALSE)+VLOOKUP(B340,'[1]TERMELŐ_11.30.'!$A:$BH,56,FALSE)+VLOOKUP(B340,'[1]TERMELŐ_11.30.'!$A:$BH,57,FALSE)+VLOOKUP(B340,'[1]TERMELŐ_11.30.'!$A:$BH,58,FALSE)+VLOOKUP(B340,'[1]TERMELŐ_11.30.'!$A:$BH,59,FALSE)+VLOOKUP(B340,'[1]TERMELŐ_11.30.'!$A:$BH,60,FALSE)</f>
        <v>0</v>
      </c>
      <c r="AA340" s="14" t="str">
        <f>IF(VLOOKUP(B340,'[1]TERMELŐ_11.30.'!A:AZ,51,FALSE)="","",VLOOKUP(B340,'[1]TERMELŐ_11.30.'!A:AZ,51,FALSE))</f>
        <v/>
      </c>
      <c r="AB340" s="14" t="str">
        <f>IF(VLOOKUP(B340,'[1]TERMELŐ_11.30.'!A:AZ,52,FALSE)="","",VLOOKUP(B340,'[1]TERMELŐ_11.30.'!A:AZ,52,FALSE))</f>
        <v/>
      </c>
    </row>
    <row r="341" spans="1:28" x14ac:dyDescent="0.3">
      <c r="A341" s="10" t="str">
        <f>VLOOKUP(VLOOKUP(B341,'[1]TERMELŐ_11.30.'!A:F,6,FALSE),'[1]publikáció segéd tábla'!$A$1:$B$7,2,FALSE)</f>
        <v>E.ON Észak-dunántúli Áramhálózati Zrt.</v>
      </c>
      <c r="B341" s="10" t="s">
        <v>307</v>
      </c>
      <c r="C341" s="11">
        <f>+SUMIFS('[1]TERMELŐ_11.30.'!$H:$H,'[1]TERMELŐ_11.30.'!$A:$A,[1]publikáció!$B341,'[1]TERMELŐ_11.30.'!$L:$L,[1]publikáció!C$4)</f>
        <v>6</v>
      </c>
      <c r="D341" s="11">
        <f>+SUMIFS('[1]TERMELŐ_11.30.'!$H:$H,'[1]TERMELŐ_11.30.'!$A:$A,[1]publikáció!$B341,'[1]TERMELŐ_11.30.'!$L:$L,[1]publikáció!D$4)</f>
        <v>0</v>
      </c>
      <c r="E341" s="11">
        <f>+SUMIFS('[1]TERMELŐ_11.30.'!$H:$H,'[1]TERMELŐ_11.30.'!$A:$A,[1]publikáció!$B341,'[1]TERMELŐ_11.30.'!$L:$L,[1]publikáció!E$4)</f>
        <v>0</v>
      </c>
      <c r="F341" s="11">
        <f>+SUMIFS('[1]TERMELŐ_11.30.'!$H:$H,'[1]TERMELŐ_11.30.'!$A:$A,[1]publikáció!$B341,'[1]TERMELŐ_11.30.'!$L:$L,[1]publikáció!F$4)</f>
        <v>0</v>
      </c>
      <c r="G341" s="11">
        <f>+SUMIFS('[1]TERMELŐ_11.30.'!$H:$H,'[1]TERMELŐ_11.30.'!$A:$A,[1]publikáció!$B341,'[1]TERMELŐ_11.30.'!$L:$L,[1]publikáció!G$4)</f>
        <v>0</v>
      </c>
      <c r="H341" s="11">
        <f>+SUMIFS('[1]TERMELŐ_11.30.'!$H:$H,'[1]TERMELŐ_11.30.'!$A:$A,[1]publikáció!$B341,'[1]TERMELŐ_11.30.'!$L:$L,[1]publikáció!H$4)</f>
        <v>0</v>
      </c>
      <c r="I341" s="11">
        <f>+SUMIFS('[1]TERMELŐ_11.30.'!$H:$H,'[1]TERMELŐ_11.30.'!$A:$A,[1]publikáció!$B341,'[1]TERMELŐ_11.30.'!$L:$L,[1]publikáció!I$4)</f>
        <v>0</v>
      </c>
      <c r="J341" s="11">
        <f>+SUMIFS('[1]TERMELŐ_11.30.'!$H:$H,'[1]TERMELŐ_11.30.'!$A:$A,[1]publikáció!$B341,'[1]TERMELŐ_11.30.'!$L:$L,[1]publikáció!J$4)</f>
        <v>0</v>
      </c>
      <c r="K341" s="11" t="str">
        <f>+IF(VLOOKUP(B341,'[1]TERMELŐ_11.30.'!A:U,21,FALSE)="igen","Technológia módosítás",IF(VLOOKUP(B341,'[1]TERMELŐ_11.30.'!A:U,20,FALSE)&lt;&gt;"nem","Ismétlő","Új igény"))</f>
        <v>Új igény</v>
      </c>
      <c r="L341" s="12">
        <f>+_xlfn.MAXIFS('[1]TERMELŐ_11.30.'!$P:$P,'[1]TERMELŐ_11.30.'!$A:$A,[1]publikáció!$B341)</f>
        <v>6</v>
      </c>
      <c r="M341" s="12">
        <f>+_xlfn.MAXIFS('[1]TERMELŐ_11.30.'!$Q:$Q,'[1]TERMELŐ_11.30.'!$A:$A,[1]publikáció!$B341)</f>
        <v>0.02</v>
      </c>
      <c r="N341" s="10" t="str">
        <f>+IF(VLOOKUP(B341,'[1]TERMELŐ_11.30.'!A:G,7,FALSE)="","",VLOOKUP(B341,'[1]TERMELŐ_11.30.'!A:G,7,FALSE))</f>
        <v>MOR_</v>
      </c>
      <c r="O341" s="10">
        <f>+VLOOKUP(B341,'[1]TERMELŐ_11.30.'!A:I,9,FALSE)</f>
        <v>22</v>
      </c>
      <c r="P341" s="10" t="str">
        <f>+IF(OR(VLOOKUP(B341,'[1]TERMELŐ_11.30.'!A:D,4,FALSE)="elutasított",(VLOOKUP(B341,'[1]TERMELŐ_11.30.'!A:D,4,FALSE)="kiesett")),"igen","nem")</f>
        <v>igen</v>
      </c>
      <c r="Q341" s="10" t="str">
        <f>+_xlfn.IFNA(VLOOKUP(IF(VLOOKUP(B341,'[1]TERMELŐ_11.30.'!A:BQ,69,FALSE)="","",VLOOKUP(B341,'[1]TERMELŐ_11.30.'!A:BQ,69,FALSE)),'[1]publikáció segéd tábla'!$D$1:$E$16,2,FALSE),"")</f>
        <v>54/2024 kormány rendelet</v>
      </c>
      <c r="R341" s="10" t="str">
        <f>IF(VLOOKUP(B341,'[1]TERMELŐ_11.30.'!A:AT,46,FALSE)="","",VLOOKUP(B341,'[1]TERMELŐ_11.30.'!A:AT,46,FALSE))</f>
        <v/>
      </c>
      <c r="S341" s="10"/>
      <c r="T341" s="13">
        <f>+VLOOKUP(B341,'[1]TERMELŐ_11.30.'!$A:$AR,37,FALSE)</f>
        <v>0</v>
      </c>
      <c r="U341" s="13">
        <f>+VLOOKUP(B341,'[1]TERMELŐ_11.30.'!$A:$AR,38,FALSE)+VLOOKUP(B341,'[1]TERMELŐ_11.30.'!$A:$AR,39,FALSE)+VLOOKUP(B341,'[1]TERMELŐ_11.30.'!$A:$AR,40,FALSE)+VLOOKUP(B341,'[1]TERMELŐ_11.30.'!$A:$AR,41,FALSE)+VLOOKUP(B341,'[1]TERMELŐ_11.30.'!$A:$AR,42,FALSE)+VLOOKUP(B341,'[1]TERMELŐ_11.30.'!$A:$AR,43,FALSE)+VLOOKUP(B341,'[1]TERMELŐ_11.30.'!$A:$AR,44,FALSE)</f>
        <v>0</v>
      </c>
      <c r="V341" s="14" t="str">
        <f>+IF(VLOOKUP(B341,'[1]TERMELŐ_11.30.'!A:AS,45,FALSE)="","",VLOOKUP(B341,'[1]TERMELŐ_11.30.'!A:AS,45,FALSE))</f>
        <v/>
      </c>
      <c r="W341" s="14" t="str">
        <f>IF(VLOOKUP(B341,'[1]TERMELŐ_11.30.'!A:AJ,36,FALSE)="","",VLOOKUP(B341,'[1]TERMELŐ_11.30.'!A:AJ,36,FALSE))</f>
        <v/>
      </c>
      <c r="X341" s="10"/>
      <c r="Y341" s="13">
        <f>+VLOOKUP(B341,'[1]TERMELŐ_11.30.'!$A:$BH,53,FALSE)</f>
        <v>0</v>
      </c>
      <c r="Z341" s="13">
        <f>+VLOOKUP(B341,'[1]TERMELŐ_11.30.'!$A:$BH,54,FALSE)+VLOOKUP(B341,'[1]TERMELŐ_11.30.'!$A:$BH,55,FALSE)+VLOOKUP(B341,'[1]TERMELŐ_11.30.'!$A:$BH,56,FALSE)+VLOOKUP(B341,'[1]TERMELŐ_11.30.'!$A:$BH,57,FALSE)+VLOOKUP(B341,'[1]TERMELŐ_11.30.'!$A:$BH,58,FALSE)+VLOOKUP(B341,'[1]TERMELŐ_11.30.'!$A:$BH,59,FALSE)+VLOOKUP(B341,'[1]TERMELŐ_11.30.'!$A:$BH,60,FALSE)</f>
        <v>0</v>
      </c>
      <c r="AA341" s="14" t="str">
        <f>IF(VLOOKUP(B341,'[1]TERMELŐ_11.30.'!A:AZ,51,FALSE)="","",VLOOKUP(B341,'[1]TERMELŐ_11.30.'!A:AZ,51,FALSE))</f>
        <v/>
      </c>
      <c r="AB341" s="14" t="str">
        <f>IF(VLOOKUP(B341,'[1]TERMELŐ_11.30.'!A:AZ,52,FALSE)="","",VLOOKUP(B341,'[1]TERMELŐ_11.30.'!A:AZ,52,FALSE))</f>
        <v/>
      </c>
    </row>
    <row r="342" spans="1:28" x14ac:dyDescent="0.3">
      <c r="A342" s="10" t="str">
        <f>VLOOKUP(VLOOKUP(B342,'[1]TERMELŐ_11.30.'!A:F,6,FALSE),'[1]publikáció segéd tábla'!$A$1:$B$7,2,FALSE)</f>
        <v>E.ON Észak-dunántúli Áramhálózati Zrt.</v>
      </c>
      <c r="B342" s="10" t="s">
        <v>308</v>
      </c>
      <c r="C342" s="11">
        <f>+SUMIFS('[1]TERMELŐ_11.30.'!$H:$H,'[1]TERMELŐ_11.30.'!$A:$A,[1]publikáció!$B342,'[1]TERMELŐ_11.30.'!$L:$L,[1]publikáció!C$4)</f>
        <v>1</v>
      </c>
      <c r="D342" s="11">
        <f>+SUMIFS('[1]TERMELŐ_11.30.'!$H:$H,'[1]TERMELŐ_11.30.'!$A:$A,[1]publikáció!$B342,'[1]TERMELŐ_11.30.'!$L:$L,[1]publikáció!D$4)</f>
        <v>0</v>
      </c>
      <c r="E342" s="11">
        <f>+SUMIFS('[1]TERMELŐ_11.30.'!$H:$H,'[1]TERMELŐ_11.30.'!$A:$A,[1]publikáció!$B342,'[1]TERMELŐ_11.30.'!$L:$L,[1]publikáció!E$4)</f>
        <v>0</v>
      </c>
      <c r="F342" s="11">
        <f>+SUMIFS('[1]TERMELŐ_11.30.'!$H:$H,'[1]TERMELŐ_11.30.'!$A:$A,[1]publikáció!$B342,'[1]TERMELŐ_11.30.'!$L:$L,[1]publikáció!F$4)</f>
        <v>0</v>
      </c>
      <c r="G342" s="11">
        <f>+SUMIFS('[1]TERMELŐ_11.30.'!$H:$H,'[1]TERMELŐ_11.30.'!$A:$A,[1]publikáció!$B342,'[1]TERMELŐ_11.30.'!$L:$L,[1]publikáció!G$4)</f>
        <v>0</v>
      </c>
      <c r="H342" s="11">
        <f>+SUMIFS('[1]TERMELŐ_11.30.'!$H:$H,'[1]TERMELŐ_11.30.'!$A:$A,[1]publikáció!$B342,'[1]TERMELŐ_11.30.'!$L:$L,[1]publikáció!H$4)</f>
        <v>0</v>
      </c>
      <c r="I342" s="11">
        <f>+SUMIFS('[1]TERMELŐ_11.30.'!$H:$H,'[1]TERMELŐ_11.30.'!$A:$A,[1]publikáció!$B342,'[1]TERMELŐ_11.30.'!$L:$L,[1]publikáció!I$4)</f>
        <v>0</v>
      </c>
      <c r="J342" s="11">
        <f>+SUMIFS('[1]TERMELŐ_11.30.'!$H:$H,'[1]TERMELŐ_11.30.'!$A:$A,[1]publikáció!$B342,'[1]TERMELŐ_11.30.'!$L:$L,[1]publikáció!J$4)</f>
        <v>0</v>
      </c>
      <c r="K342" s="11" t="str">
        <f>+IF(VLOOKUP(B342,'[1]TERMELŐ_11.30.'!A:U,21,FALSE)="igen","Technológia módosítás",IF(VLOOKUP(B342,'[1]TERMELŐ_11.30.'!A:U,20,FALSE)&lt;&gt;"nem","Ismétlő","Új igény"))</f>
        <v>Új igény</v>
      </c>
      <c r="L342" s="12">
        <f>+_xlfn.MAXIFS('[1]TERMELŐ_11.30.'!$P:$P,'[1]TERMELŐ_11.30.'!$A:$A,[1]publikáció!$B342)</f>
        <v>1</v>
      </c>
      <c r="M342" s="12">
        <f>+_xlfn.MAXIFS('[1]TERMELŐ_11.30.'!$Q:$Q,'[1]TERMELŐ_11.30.'!$A:$A,[1]publikáció!$B342)</f>
        <v>0.01</v>
      </c>
      <c r="N342" s="10" t="str">
        <f>+IF(VLOOKUP(B342,'[1]TERMELŐ_11.30.'!A:G,7,FALSE)="","",VLOOKUP(B342,'[1]TERMELŐ_11.30.'!A:G,7,FALSE))</f>
        <v>MOR_</v>
      </c>
      <c r="O342" s="10">
        <f>+VLOOKUP(B342,'[1]TERMELŐ_11.30.'!A:I,9,FALSE)</f>
        <v>22</v>
      </c>
      <c r="P342" s="10" t="str">
        <f>+IF(OR(VLOOKUP(B342,'[1]TERMELŐ_11.30.'!A:D,4,FALSE)="elutasított",(VLOOKUP(B342,'[1]TERMELŐ_11.30.'!A:D,4,FALSE)="kiesett")),"igen","nem")</f>
        <v>igen</v>
      </c>
      <c r="Q342" s="10" t="str">
        <f>+_xlfn.IFNA(VLOOKUP(IF(VLOOKUP(B342,'[1]TERMELŐ_11.30.'!A:BQ,69,FALSE)="","",VLOOKUP(B342,'[1]TERMELŐ_11.30.'!A:BQ,69,FALSE)),'[1]publikáció segéd tábla'!$D$1:$E$16,2,FALSE),"")</f>
        <v>54/2024 kormány rendelet</v>
      </c>
      <c r="R342" s="10" t="str">
        <f>IF(VLOOKUP(B342,'[1]TERMELŐ_11.30.'!A:AT,46,FALSE)="","",VLOOKUP(B342,'[1]TERMELŐ_11.30.'!A:AT,46,FALSE))</f>
        <v/>
      </c>
      <c r="S342" s="10"/>
      <c r="T342" s="13">
        <f>+VLOOKUP(B342,'[1]TERMELŐ_11.30.'!$A:$AR,37,FALSE)</f>
        <v>0</v>
      </c>
      <c r="U342" s="13">
        <f>+VLOOKUP(B342,'[1]TERMELŐ_11.30.'!$A:$AR,38,FALSE)+VLOOKUP(B342,'[1]TERMELŐ_11.30.'!$A:$AR,39,FALSE)+VLOOKUP(B342,'[1]TERMELŐ_11.30.'!$A:$AR,40,FALSE)+VLOOKUP(B342,'[1]TERMELŐ_11.30.'!$A:$AR,41,FALSE)+VLOOKUP(B342,'[1]TERMELŐ_11.30.'!$A:$AR,42,FALSE)+VLOOKUP(B342,'[1]TERMELŐ_11.30.'!$A:$AR,43,FALSE)+VLOOKUP(B342,'[1]TERMELŐ_11.30.'!$A:$AR,44,FALSE)</f>
        <v>0</v>
      </c>
      <c r="V342" s="14" t="str">
        <f>+IF(VLOOKUP(B342,'[1]TERMELŐ_11.30.'!A:AS,45,FALSE)="","",VLOOKUP(B342,'[1]TERMELŐ_11.30.'!A:AS,45,FALSE))</f>
        <v/>
      </c>
      <c r="W342" s="14" t="str">
        <f>IF(VLOOKUP(B342,'[1]TERMELŐ_11.30.'!A:AJ,36,FALSE)="","",VLOOKUP(B342,'[1]TERMELŐ_11.30.'!A:AJ,36,FALSE))</f>
        <v/>
      </c>
      <c r="X342" s="10"/>
      <c r="Y342" s="13">
        <f>+VLOOKUP(B342,'[1]TERMELŐ_11.30.'!$A:$BH,53,FALSE)</f>
        <v>0</v>
      </c>
      <c r="Z342" s="13">
        <f>+VLOOKUP(B342,'[1]TERMELŐ_11.30.'!$A:$BH,54,FALSE)+VLOOKUP(B342,'[1]TERMELŐ_11.30.'!$A:$BH,55,FALSE)+VLOOKUP(B342,'[1]TERMELŐ_11.30.'!$A:$BH,56,FALSE)+VLOOKUP(B342,'[1]TERMELŐ_11.30.'!$A:$BH,57,FALSE)+VLOOKUP(B342,'[1]TERMELŐ_11.30.'!$A:$BH,58,FALSE)+VLOOKUP(B342,'[1]TERMELŐ_11.30.'!$A:$BH,59,FALSE)+VLOOKUP(B342,'[1]TERMELŐ_11.30.'!$A:$BH,60,FALSE)</f>
        <v>0</v>
      </c>
      <c r="AA342" s="14" t="str">
        <f>IF(VLOOKUP(B342,'[1]TERMELŐ_11.30.'!A:AZ,51,FALSE)="","",VLOOKUP(B342,'[1]TERMELŐ_11.30.'!A:AZ,51,FALSE))</f>
        <v/>
      </c>
      <c r="AB342" s="14" t="str">
        <f>IF(VLOOKUP(B342,'[1]TERMELŐ_11.30.'!A:AZ,52,FALSE)="","",VLOOKUP(B342,'[1]TERMELŐ_11.30.'!A:AZ,52,FALSE))</f>
        <v/>
      </c>
    </row>
    <row r="343" spans="1:28" x14ac:dyDescent="0.3">
      <c r="A343" s="10" t="str">
        <f>VLOOKUP(VLOOKUP(B343,'[1]TERMELŐ_11.30.'!A:F,6,FALSE),'[1]publikáció segéd tábla'!$A$1:$B$7,2,FALSE)</f>
        <v>E.ON Észak-dunántúli Áramhálózati Zrt.</v>
      </c>
      <c r="B343" s="10" t="s">
        <v>309</v>
      </c>
      <c r="C343" s="11">
        <f>+SUMIFS('[1]TERMELŐ_11.30.'!$H:$H,'[1]TERMELŐ_11.30.'!$A:$A,[1]publikáció!$B343,'[1]TERMELŐ_11.30.'!$L:$L,[1]publikáció!C$4)</f>
        <v>0</v>
      </c>
      <c r="D343" s="11">
        <f>+SUMIFS('[1]TERMELŐ_11.30.'!$H:$H,'[1]TERMELŐ_11.30.'!$A:$A,[1]publikáció!$B343,'[1]TERMELŐ_11.30.'!$L:$L,[1]publikáció!D$4)</f>
        <v>0</v>
      </c>
      <c r="E343" s="11">
        <f>+SUMIFS('[1]TERMELŐ_11.30.'!$H:$H,'[1]TERMELŐ_11.30.'!$A:$A,[1]publikáció!$B343,'[1]TERMELŐ_11.30.'!$L:$L,[1]publikáció!E$4)</f>
        <v>15</v>
      </c>
      <c r="F343" s="11">
        <f>+SUMIFS('[1]TERMELŐ_11.30.'!$H:$H,'[1]TERMELŐ_11.30.'!$A:$A,[1]publikáció!$B343,'[1]TERMELŐ_11.30.'!$L:$L,[1]publikáció!F$4)</f>
        <v>0</v>
      </c>
      <c r="G343" s="11">
        <f>+SUMIFS('[1]TERMELŐ_11.30.'!$H:$H,'[1]TERMELŐ_11.30.'!$A:$A,[1]publikáció!$B343,'[1]TERMELŐ_11.30.'!$L:$L,[1]publikáció!G$4)</f>
        <v>0</v>
      </c>
      <c r="H343" s="11">
        <f>+SUMIFS('[1]TERMELŐ_11.30.'!$H:$H,'[1]TERMELŐ_11.30.'!$A:$A,[1]publikáció!$B343,'[1]TERMELŐ_11.30.'!$L:$L,[1]publikáció!H$4)</f>
        <v>0</v>
      </c>
      <c r="I343" s="11">
        <f>+SUMIFS('[1]TERMELŐ_11.30.'!$H:$H,'[1]TERMELŐ_11.30.'!$A:$A,[1]publikáció!$B343,'[1]TERMELŐ_11.30.'!$L:$L,[1]publikáció!I$4)</f>
        <v>0</v>
      </c>
      <c r="J343" s="11">
        <f>+SUMIFS('[1]TERMELŐ_11.30.'!$H:$H,'[1]TERMELŐ_11.30.'!$A:$A,[1]publikáció!$B343,'[1]TERMELŐ_11.30.'!$L:$L,[1]publikáció!J$4)</f>
        <v>0</v>
      </c>
      <c r="K343" s="11" t="str">
        <f>+IF(VLOOKUP(B343,'[1]TERMELŐ_11.30.'!A:U,21,FALSE)="igen","Technológia módosítás",IF(VLOOKUP(B343,'[1]TERMELŐ_11.30.'!A:U,20,FALSE)&lt;&gt;"nem","Ismétlő","Új igény"))</f>
        <v>Új igény</v>
      </c>
      <c r="L343" s="12">
        <f>+_xlfn.MAXIFS('[1]TERMELŐ_11.30.'!$P:$P,'[1]TERMELŐ_11.30.'!$A:$A,[1]publikáció!$B343)</f>
        <v>15</v>
      </c>
      <c r="M343" s="12">
        <f>+_xlfn.MAXIFS('[1]TERMELŐ_11.30.'!$Q:$Q,'[1]TERMELŐ_11.30.'!$A:$A,[1]publikáció!$B343)</f>
        <v>15</v>
      </c>
      <c r="N343" s="10" t="str">
        <f>+IF(VLOOKUP(B343,'[1]TERMELŐ_11.30.'!A:G,7,FALSE)="","",VLOOKUP(B343,'[1]TERMELŐ_11.30.'!A:G,7,FALSE))</f>
        <v>MOVR</v>
      </c>
      <c r="O343" s="10">
        <f>+VLOOKUP(B343,'[1]TERMELŐ_11.30.'!A:I,9,FALSE)</f>
        <v>22</v>
      </c>
      <c r="P343" s="10" t="str">
        <f>+IF(OR(VLOOKUP(B343,'[1]TERMELŐ_11.30.'!A:D,4,FALSE)="elutasított",(VLOOKUP(B343,'[1]TERMELŐ_11.30.'!A:D,4,FALSE)="kiesett")),"igen","nem")</f>
        <v>igen</v>
      </c>
      <c r="Q343" s="10" t="str">
        <f>+_xlfn.IFNA(VLOOKUP(IF(VLOOKUP(B343,'[1]TERMELŐ_11.30.'!A:BQ,69,FALSE)="","",VLOOKUP(B343,'[1]TERMELŐ_11.30.'!A:BQ,69,FALSE)),'[1]publikáció segéd tábla'!$D$1:$E$16,2,FALSE),"")</f>
        <v>54/2024 kormány rendelet</v>
      </c>
      <c r="R343" s="10" t="str">
        <f>IF(VLOOKUP(B343,'[1]TERMELŐ_11.30.'!A:AT,46,FALSE)="","",VLOOKUP(B343,'[1]TERMELŐ_11.30.'!A:AT,46,FALSE))</f>
        <v/>
      </c>
      <c r="S343" s="10"/>
      <c r="T343" s="13">
        <f>+VLOOKUP(B343,'[1]TERMELŐ_11.30.'!$A:$AR,37,FALSE)</f>
        <v>0</v>
      </c>
      <c r="U343" s="13">
        <f>+VLOOKUP(B343,'[1]TERMELŐ_11.30.'!$A:$AR,38,FALSE)+VLOOKUP(B343,'[1]TERMELŐ_11.30.'!$A:$AR,39,FALSE)+VLOOKUP(B343,'[1]TERMELŐ_11.30.'!$A:$AR,40,FALSE)+VLOOKUP(B343,'[1]TERMELŐ_11.30.'!$A:$AR,41,FALSE)+VLOOKUP(B343,'[1]TERMELŐ_11.30.'!$A:$AR,42,FALSE)+VLOOKUP(B343,'[1]TERMELŐ_11.30.'!$A:$AR,43,FALSE)+VLOOKUP(B343,'[1]TERMELŐ_11.30.'!$A:$AR,44,FALSE)</f>
        <v>0</v>
      </c>
      <c r="V343" s="14" t="str">
        <f>+IF(VLOOKUP(B343,'[1]TERMELŐ_11.30.'!A:AS,45,FALSE)="","",VLOOKUP(B343,'[1]TERMELŐ_11.30.'!A:AS,45,FALSE))</f>
        <v/>
      </c>
      <c r="W343" s="14" t="str">
        <f>IF(VLOOKUP(B343,'[1]TERMELŐ_11.30.'!A:AJ,36,FALSE)="","",VLOOKUP(B343,'[1]TERMELŐ_11.30.'!A:AJ,36,FALSE))</f>
        <v/>
      </c>
      <c r="X343" s="10"/>
      <c r="Y343" s="13">
        <f>+VLOOKUP(B343,'[1]TERMELŐ_11.30.'!$A:$BH,53,FALSE)</f>
        <v>0</v>
      </c>
      <c r="Z343" s="13">
        <f>+VLOOKUP(B343,'[1]TERMELŐ_11.30.'!$A:$BH,54,FALSE)+VLOOKUP(B343,'[1]TERMELŐ_11.30.'!$A:$BH,55,FALSE)+VLOOKUP(B343,'[1]TERMELŐ_11.30.'!$A:$BH,56,FALSE)+VLOOKUP(B343,'[1]TERMELŐ_11.30.'!$A:$BH,57,FALSE)+VLOOKUP(B343,'[1]TERMELŐ_11.30.'!$A:$BH,58,FALSE)+VLOOKUP(B343,'[1]TERMELŐ_11.30.'!$A:$BH,59,FALSE)+VLOOKUP(B343,'[1]TERMELŐ_11.30.'!$A:$BH,60,FALSE)</f>
        <v>0</v>
      </c>
      <c r="AA343" s="14" t="str">
        <f>IF(VLOOKUP(B343,'[1]TERMELŐ_11.30.'!A:AZ,51,FALSE)="","",VLOOKUP(B343,'[1]TERMELŐ_11.30.'!A:AZ,51,FALSE))</f>
        <v/>
      </c>
      <c r="AB343" s="14" t="str">
        <f>IF(VLOOKUP(B343,'[1]TERMELŐ_11.30.'!A:AZ,52,FALSE)="","",VLOOKUP(B343,'[1]TERMELŐ_11.30.'!A:AZ,52,FALSE))</f>
        <v/>
      </c>
    </row>
    <row r="344" spans="1:28" x14ac:dyDescent="0.3">
      <c r="A344" s="10" t="str">
        <f>VLOOKUP(VLOOKUP(B344,'[1]TERMELŐ_11.30.'!A:F,6,FALSE),'[1]publikáció segéd tábla'!$A$1:$B$7,2,FALSE)</f>
        <v>E.ON Észak-dunántúli Áramhálózati Zrt.</v>
      </c>
      <c r="B344" s="10" t="s">
        <v>310</v>
      </c>
      <c r="C344" s="11">
        <f>+SUMIFS('[1]TERMELŐ_11.30.'!$H:$H,'[1]TERMELŐ_11.30.'!$A:$A,[1]publikáció!$B344,'[1]TERMELŐ_11.30.'!$L:$L,[1]publikáció!C$4)</f>
        <v>0</v>
      </c>
      <c r="D344" s="11">
        <f>+SUMIFS('[1]TERMELŐ_11.30.'!$H:$H,'[1]TERMELŐ_11.30.'!$A:$A,[1]publikáció!$B344,'[1]TERMELŐ_11.30.'!$L:$L,[1]publikáció!D$4)</f>
        <v>0</v>
      </c>
      <c r="E344" s="11">
        <f>+SUMIFS('[1]TERMELŐ_11.30.'!$H:$H,'[1]TERMELŐ_11.30.'!$A:$A,[1]publikáció!$B344,'[1]TERMELŐ_11.30.'!$L:$L,[1]publikáció!E$4)</f>
        <v>4.99</v>
      </c>
      <c r="F344" s="11">
        <f>+SUMIFS('[1]TERMELŐ_11.30.'!$H:$H,'[1]TERMELŐ_11.30.'!$A:$A,[1]publikáció!$B344,'[1]TERMELŐ_11.30.'!$L:$L,[1]publikáció!F$4)</f>
        <v>0</v>
      </c>
      <c r="G344" s="11">
        <f>+SUMIFS('[1]TERMELŐ_11.30.'!$H:$H,'[1]TERMELŐ_11.30.'!$A:$A,[1]publikáció!$B344,'[1]TERMELŐ_11.30.'!$L:$L,[1]publikáció!G$4)</f>
        <v>0</v>
      </c>
      <c r="H344" s="11">
        <f>+SUMIFS('[1]TERMELŐ_11.30.'!$H:$H,'[1]TERMELŐ_11.30.'!$A:$A,[1]publikáció!$B344,'[1]TERMELŐ_11.30.'!$L:$L,[1]publikáció!H$4)</f>
        <v>0</v>
      </c>
      <c r="I344" s="11">
        <f>+SUMIFS('[1]TERMELŐ_11.30.'!$H:$H,'[1]TERMELŐ_11.30.'!$A:$A,[1]publikáció!$B344,'[1]TERMELŐ_11.30.'!$L:$L,[1]publikáció!I$4)</f>
        <v>0</v>
      </c>
      <c r="J344" s="11">
        <f>+SUMIFS('[1]TERMELŐ_11.30.'!$H:$H,'[1]TERMELŐ_11.30.'!$A:$A,[1]publikáció!$B344,'[1]TERMELŐ_11.30.'!$L:$L,[1]publikáció!J$4)</f>
        <v>0</v>
      </c>
      <c r="K344" s="11" t="str">
        <f>+IF(VLOOKUP(B344,'[1]TERMELŐ_11.30.'!A:U,21,FALSE)="igen","Technológia módosítás",IF(VLOOKUP(B344,'[1]TERMELŐ_11.30.'!A:U,20,FALSE)&lt;&gt;"nem","Ismétlő","Új igény"))</f>
        <v>Új igény</v>
      </c>
      <c r="L344" s="12">
        <f>+_xlfn.MAXIFS('[1]TERMELŐ_11.30.'!$P:$P,'[1]TERMELŐ_11.30.'!$A:$A,[1]publikáció!$B344)</f>
        <v>4.99</v>
      </c>
      <c r="M344" s="12">
        <f>+_xlfn.MAXIFS('[1]TERMELŐ_11.30.'!$Q:$Q,'[1]TERMELŐ_11.30.'!$A:$A,[1]publikáció!$B344)</f>
        <v>4.99</v>
      </c>
      <c r="N344" s="10" t="str">
        <f>+IF(VLOOKUP(B344,'[1]TERMELŐ_11.30.'!A:G,7,FALSE)="","",VLOOKUP(B344,'[1]TERMELŐ_11.30.'!A:G,7,FALSE))</f>
        <v>PAPA</v>
      </c>
      <c r="O344" s="10">
        <f>+VLOOKUP(B344,'[1]TERMELŐ_11.30.'!A:I,9,FALSE)</f>
        <v>22</v>
      </c>
      <c r="P344" s="10" t="str">
        <f>+IF(OR(VLOOKUP(B344,'[1]TERMELŐ_11.30.'!A:D,4,FALSE)="elutasított",(VLOOKUP(B344,'[1]TERMELŐ_11.30.'!A:D,4,FALSE)="kiesett")),"igen","nem")</f>
        <v>igen</v>
      </c>
      <c r="Q344" s="10" t="str">
        <f>+_xlfn.IFNA(VLOOKUP(IF(VLOOKUP(B344,'[1]TERMELŐ_11.30.'!A:BQ,69,FALSE)="","",VLOOKUP(B344,'[1]TERMELŐ_11.30.'!A:BQ,69,FALSE)),'[1]publikáció segéd tábla'!$D$1:$E$16,2,FALSE),"")</f>
        <v>54/2024 kormány rendelet</v>
      </c>
      <c r="R344" s="10" t="str">
        <f>IF(VLOOKUP(B344,'[1]TERMELŐ_11.30.'!A:AT,46,FALSE)="","",VLOOKUP(B344,'[1]TERMELŐ_11.30.'!A:AT,46,FALSE))</f>
        <v/>
      </c>
      <c r="S344" s="10"/>
      <c r="T344" s="13">
        <f>+VLOOKUP(B344,'[1]TERMELŐ_11.30.'!$A:$AR,37,FALSE)</f>
        <v>0</v>
      </c>
      <c r="U344" s="13">
        <f>+VLOOKUP(B344,'[1]TERMELŐ_11.30.'!$A:$AR,38,FALSE)+VLOOKUP(B344,'[1]TERMELŐ_11.30.'!$A:$AR,39,FALSE)+VLOOKUP(B344,'[1]TERMELŐ_11.30.'!$A:$AR,40,FALSE)+VLOOKUP(B344,'[1]TERMELŐ_11.30.'!$A:$AR,41,FALSE)+VLOOKUP(B344,'[1]TERMELŐ_11.30.'!$A:$AR,42,FALSE)+VLOOKUP(B344,'[1]TERMELŐ_11.30.'!$A:$AR,43,FALSE)+VLOOKUP(B344,'[1]TERMELŐ_11.30.'!$A:$AR,44,FALSE)</f>
        <v>0</v>
      </c>
      <c r="V344" s="14" t="str">
        <f>+IF(VLOOKUP(B344,'[1]TERMELŐ_11.30.'!A:AS,45,FALSE)="","",VLOOKUP(B344,'[1]TERMELŐ_11.30.'!A:AS,45,FALSE))</f>
        <v/>
      </c>
      <c r="W344" s="14" t="str">
        <f>IF(VLOOKUP(B344,'[1]TERMELŐ_11.30.'!A:AJ,36,FALSE)="","",VLOOKUP(B344,'[1]TERMELŐ_11.30.'!A:AJ,36,FALSE))</f>
        <v/>
      </c>
      <c r="X344" s="10"/>
      <c r="Y344" s="13">
        <f>+VLOOKUP(B344,'[1]TERMELŐ_11.30.'!$A:$BH,53,FALSE)</f>
        <v>0</v>
      </c>
      <c r="Z344" s="13">
        <f>+VLOOKUP(B344,'[1]TERMELŐ_11.30.'!$A:$BH,54,FALSE)+VLOOKUP(B344,'[1]TERMELŐ_11.30.'!$A:$BH,55,FALSE)+VLOOKUP(B344,'[1]TERMELŐ_11.30.'!$A:$BH,56,FALSE)+VLOOKUP(B344,'[1]TERMELŐ_11.30.'!$A:$BH,57,FALSE)+VLOOKUP(B344,'[1]TERMELŐ_11.30.'!$A:$BH,58,FALSE)+VLOOKUP(B344,'[1]TERMELŐ_11.30.'!$A:$BH,59,FALSE)+VLOOKUP(B344,'[1]TERMELŐ_11.30.'!$A:$BH,60,FALSE)</f>
        <v>0</v>
      </c>
      <c r="AA344" s="14" t="str">
        <f>IF(VLOOKUP(B344,'[1]TERMELŐ_11.30.'!A:AZ,51,FALSE)="","",VLOOKUP(B344,'[1]TERMELŐ_11.30.'!A:AZ,51,FALSE))</f>
        <v/>
      </c>
      <c r="AB344" s="14" t="str">
        <f>IF(VLOOKUP(B344,'[1]TERMELŐ_11.30.'!A:AZ,52,FALSE)="","",VLOOKUP(B344,'[1]TERMELŐ_11.30.'!A:AZ,52,FALSE))</f>
        <v/>
      </c>
    </row>
    <row r="345" spans="1:28" x14ac:dyDescent="0.3">
      <c r="A345" s="10" t="str">
        <f>VLOOKUP(VLOOKUP(B345,'[1]TERMELŐ_11.30.'!A:F,6,FALSE),'[1]publikáció segéd tábla'!$A$1:$B$7,2,FALSE)</f>
        <v>E.ON Észak-dunántúli Áramhálózati Zrt.</v>
      </c>
      <c r="B345" s="10" t="s">
        <v>311</v>
      </c>
      <c r="C345" s="11">
        <f>+SUMIFS('[1]TERMELŐ_11.30.'!$H:$H,'[1]TERMELŐ_11.30.'!$A:$A,[1]publikáció!$B345,'[1]TERMELŐ_11.30.'!$L:$L,[1]publikáció!C$4)</f>
        <v>0</v>
      </c>
      <c r="D345" s="11">
        <f>+SUMIFS('[1]TERMELŐ_11.30.'!$H:$H,'[1]TERMELŐ_11.30.'!$A:$A,[1]publikáció!$B345,'[1]TERMELŐ_11.30.'!$L:$L,[1]publikáció!D$4)</f>
        <v>0</v>
      </c>
      <c r="E345" s="11">
        <f>+SUMIFS('[1]TERMELŐ_11.30.'!$H:$H,'[1]TERMELŐ_11.30.'!$A:$A,[1]publikáció!$B345,'[1]TERMELŐ_11.30.'!$L:$L,[1]publikáció!E$4)</f>
        <v>0</v>
      </c>
      <c r="F345" s="11">
        <f>+SUMIFS('[1]TERMELŐ_11.30.'!$H:$H,'[1]TERMELŐ_11.30.'!$A:$A,[1]publikáció!$B345,'[1]TERMELŐ_11.30.'!$L:$L,[1]publikáció!F$4)</f>
        <v>0</v>
      </c>
      <c r="G345" s="11">
        <f>+SUMIFS('[1]TERMELŐ_11.30.'!$H:$H,'[1]TERMELŐ_11.30.'!$A:$A,[1]publikáció!$B345,'[1]TERMELŐ_11.30.'!$L:$L,[1]publikáció!G$4)</f>
        <v>1.4</v>
      </c>
      <c r="H345" s="11">
        <f>+SUMIFS('[1]TERMELŐ_11.30.'!$H:$H,'[1]TERMELŐ_11.30.'!$A:$A,[1]publikáció!$B345,'[1]TERMELŐ_11.30.'!$L:$L,[1]publikáció!H$4)</f>
        <v>0</v>
      </c>
      <c r="I345" s="11">
        <f>+SUMIFS('[1]TERMELŐ_11.30.'!$H:$H,'[1]TERMELŐ_11.30.'!$A:$A,[1]publikáció!$B345,'[1]TERMELŐ_11.30.'!$L:$L,[1]publikáció!I$4)</f>
        <v>0</v>
      </c>
      <c r="J345" s="11">
        <f>+SUMIFS('[1]TERMELŐ_11.30.'!$H:$H,'[1]TERMELŐ_11.30.'!$A:$A,[1]publikáció!$B345,'[1]TERMELŐ_11.30.'!$L:$L,[1]publikáció!J$4)</f>
        <v>0</v>
      </c>
      <c r="K345" s="11" t="str">
        <f>+IF(VLOOKUP(B345,'[1]TERMELŐ_11.30.'!A:U,21,FALSE)="igen","Technológia módosítás",IF(VLOOKUP(B345,'[1]TERMELŐ_11.30.'!A:U,20,FALSE)&lt;&gt;"nem","Ismétlő","Új igény"))</f>
        <v>Új igény</v>
      </c>
      <c r="L345" s="12">
        <f>+_xlfn.MAXIFS('[1]TERMELŐ_11.30.'!$P:$P,'[1]TERMELŐ_11.30.'!$A:$A,[1]publikáció!$B345)</f>
        <v>1.4</v>
      </c>
      <c r="M345" s="12">
        <f>+_xlfn.MAXIFS('[1]TERMELŐ_11.30.'!$Q:$Q,'[1]TERMELŐ_11.30.'!$A:$A,[1]publikáció!$B345)</f>
        <v>0.5</v>
      </c>
      <c r="N345" s="10" t="str">
        <f>+IF(VLOOKUP(B345,'[1]TERMELŐ_11.30.'!A:G,7,FALSE)="","",VLOOKUP(B345,'[1]TERMELŐ_11.30.'!A:G,7,FALSE))</f>
        <v>KORM</v>
      </c>
      <c r="O345" s="10">
        <f>+VLOOKUP(B345,'[1]TERMELŐ_11.30.'!A:I,9,FALSE)</f>
        <v>22</v>
      </c>
      <c r="P345" s="10" t="str">
        <f>+IF(OR(VLOOKUP(B345,'[1]TERMELŐ_11.30.'!A:D,4,FALSE)="elutasított",(VLOOKUP(B345,'[1]TERMELŐ_11.30.'!A:D,4,FALSE)="kiesett")),"igen","nem")</f>
        <v>igen</v>
      </c>
      <c r="Q345" s="10" t="str">
        <f>+_xlfn.IFNA(VLOOKUP(IF(VLOOKUP(B345,'[1]TERMELŐ_11.30.'!A:BQ,69,FALSE)="","",VLOOKUP(B345,'[1]TERMELŐ_11.30.'!A:BQ,69,FALSE)),'[1]publikáció segéd tábla'!$D$1:$E$16,2,FALSE),"")</f>
        <v>54/2024 kormány rendelet</v>
      </c>
      <c r="R345" s="10" t="str">
        <f>IF(VLOOKUP(B345,'[1]TERMELŐ_11.30.'!A:AT,46,FALSE)="","",VLOOKUP(B345,'[1]TERMELŐ_11.30.'!A:AT,46,FALSE))</f>
        <v/>
      </c>
      <c r="S345" s="10"/>
      <c r="T345" s="13">
        <f>+VLOOKUP(B345,'[1]TERMELŐ_11.30.'!$A:$AR,37,FALSE)</f>
        <v>0</v>
      </c>
      <c r="U345" s="13">
        <f>+VLOOKUP(B345,'[1]TERMELŐ_11.30.'!$A:$AR,38,FALSE)+VLOOKUP(B345,'[1]TERMELŐ_11.30.'!$A:$AR,39,FALSE)+VLOOKUP(B345,'[1]TERMELŐ_11.30.'!$A:$AR,40,FALSE)+VLOOKUP(B345,'[1]TERMELŐ_11.30.'!$A:$AR,41,FALSE)+VLOOKUP(B345,'[1]TERMELŐ_11.30.'!$A:$AR,42,FALSE)+VLOOKUP(B345,'[1]TERMELŐ_11.30.'!$A:$AR,43,FALSE)+VLOOKUP(B345,'[1]TERMELŐ_11.30.'!$A:$AR,44,FALSE)</f>
        <v>0</v>
      </c>
      <c r="V345" s="14" t="str">
        <f>+IF(VLOOKUP(B345,'[1]TERMELŐ_11.30.'!A:AS,45,FALSE)="","",VLOOKUP(B345,'[1]TERMELŐ_11.30.'!A:AS,45,FALSE))</f>
        <v/>
      </c>
      <c r="W345" s="14" t="str">
        <f>IF(VLOOKUP(B345,'[1]TERMELŐ_11.30.'!A:AJ,36,FALSE)="","",VLOOKUP(B345,'[1]TERMELŐ_11.30.'!A:AJ,36,FALSE))</f>
        <v/>
      </c>
      <c r="X345" s="10"/>
      <c r="Y345" s="13">
        <f>+VLOOKUP(B345,'[1]TERMELŐ_11.30.'!$A:$BH,53,FALSE)</f>
        <v>0</v>
      </c>
      <c r="Z345" s="13">
        <f>+VLOOKUP(B345,'[1]TERMELŐ_11.30.'!$A:$BH,54,FALSE)+VLOOKUP(B345,'[1]TERMELŐ_11.30.'!$A:$BH,55,FALSE)+VLOOKUP(B345,'[1]TERMELŐ_11.30.'!$A:$BH,56,FALSE)+VLOOKUP(B345,'[1]TERMELŐ_11.30.'!$A:$BH,57,FALSE)+VLOOKUP(B345,'[1]TERMELŐ_11.30.'!$A:$BH,58,FALSE)+VLOOKUP(B345,'[1]TERMELŐ_11.30.'!$A:$BH,59,FALSE)+VLOOKUP(B345,'[1]TERMELŐ_11.30.'!$A:$BH,60,FALSE)</f>
        <v>0</v>
      </c>
      <c r="AA345" s="14" t="str">
        <f>IF(VLOOKUP(B345,'[1]TERMELŐ_11.30.'!A:AZ,51,FALSE)="","",VLOOKUP(B345,'[1]TERMELŐ_11.30.'!A:AZ,51,FALSE))</f>
        <v/>
      </c>
      <c r="AB345" s="14" t="str">
        <f>IF(VLOOKUP(B345,'[1]TERMELŐ_11.30.'!A:AZ,52,FALSE)="","",VLOOKUP(B345,'[1]TERMELŐ_11.30.'!A:AZ,52,FALSE))</f>
        <v/>
      </c>
    </row>
    <row r="346" spans="1:28" x14ac:dyDescent="0.3">
      <c r="A346" s="10" t="str">
        <f>VLOOKUP(VLOOKUP(B346,'[1]TERMELŐ_11.30.'!A:F,6,FALSE),'[1]publikáció segéd tábla'!$A$1:$B$7,2,FALSE)</f>
        <v>E.ON Észak-dunántúli Áramhálózati Zrt.</v>
      </c>
      <c r="B346" s="10" t="s">
        <v>312</v>
      </c>
      <c r="C346" s="11">
        <f>+SUMIFS('[1]TERMELŐ_11.30.'!$H:$H,'[1]TERMELŐ_11.30.'!$A:$A,[1]publikáció!$B346,'[1]TERMELŐ_11.30.'!$L:$L,[1]publikáció!C$4)</f>
        <v>8</v>
      </c>
      <c r="D346" s="11">
        <f>+SUMIFS('[1]TERMELŐ_11.30.'!$H:$H,'[1]TERMELŐ_11.30.'!$A:$A,[1]publikáció!$B346,'[1]TERMELŐ_11.30.'!$L:$L,[1]publikáció!D$4)</f>
        <v>0</v>
      </c>
      <c r="E346" s="11">
        <f>+SUMIFS('[1]TERMELŐ_11.30.'!$H:$H,'[1]TERMELŐ_11.30.'!$A:$A,[1]publikáció!$B346,'[1]TERMELŐ_11.30.'!$L:$L,[1]publikáció!E$4)</f>
        <v>3</v>
      </c>
      <c r="F346" s="11">
        <f>+SUMIFS('[1]TERMELŐ_11.30.'!$H:$H,'[1]TERMELŐ_11.30.'!$A:$A,[1]publikáció!$B346,'[1]TERMELŐ_11.30.'!$L:$L,[1]publikáció!F$4)</f>
        <v>0</v>
      </c>
      <c r="G346" s="11">
        <f>+SUMIFS('[1]TERMELŐ_11.30.'!$H:$H,'[1]TERMELŐ_11.30.'!$A:$A,[1]publikáció!$B346,'[1]TERMELŐ_11.30.'!$L:$L,[1]publikáció!G$4)</f>
        <v>0</v>
      </c>
      <c r="H346" s="11">
        <f>+SUMIFS('[1]TERMELŐ_11.30.'!$H:$H,'[1]TERMELŐ_11.30.'!$A:$A,[1]publikáció!$B346,'[1]TERMELŐ_11.30.'!$L:$L,[1]publikáció!H$4)</f>
        <v>0</v>
      </c>
      <c r="I346" s="11">
        <f>+SUMIFS('[1]TERMELŐ_11.30.'!$H:$H,'[1]TERMELŐ_11.30.'!$A:$A,[1]publikáció!$B346,'[1]TERMELŐ_11.30.'!$L:$L,[1]publikáció!I$4)</f>
        <v>0</v>
      </c>
      <c r="J346" s="11">
        <f>+SUMIFS('[1]TERMELŐ_11.30.'!$H:$H,'[1]TERMELŐ_11.30.'!$A:$A,[1]publikáció!$B346,'[1]TERMELŐ_11.30.'!$L:$L,[1]publikáció!J$4)</f>
        <v>0</v>
      </c>
      <c r="K346" s="11" t="str">
        <f>+IF(VLOOKUP(B346,'[1]TERMELŐ_11.30.'!A:U,21,FALSE)="igen","Technológia módosítás",IF(VLOOKUP(B346,'[1]TERMELŐ_11.30.'!A:U,20,FALSE)&lt;&gt;"nem","Ismétlő","Új igény"))</f>
        <v>Új igény</v>
      </c>
      <c r="L346" s="12">
        <f>+_xlfn.MAXIFS('[1]TERMELŐ_11.30.'!$P:$P,'[1]TERMELŐ_11.30.'!$A:$A,[1]publikáció!$B346)</f>
        <v>8</v>
      </c>
      <c r="M346" s="12">
        <f>+_xlfn.MAXIFS('[1]TERMELŐ_11.30.'!$Q:$Q,'[1]TERMELŐ_11.30.'!$A:$A,[1]publikáció!$B346)</f>
        <v>3</v>
      </c>
      <c r="N346" s="10" t="str">
        <f>+IF(VLOOKUP(B346,'[1]TERMELŐ_11.30.'!A:G,7,FALSE)="","",VLOOKUP(B346,'[1]TERMELŐ_11.30.'!A:G,7,FALSE))</f>
        <v>Új_L</v>
      </c>
      <c r="O346" s="10">
        <f>+VLOOKUP(B346,'[1]TERMELŐ_11.30.'!A:I,9,FALSE)</f>
        <v>22</v>
      </c>
      <c r="P346" s="10" t="str">
        <f>+IF(OR(VLOOKUP(B346,'[1]TERMELŐ_11.30.'!A:D,4,FALSE)="elutasított",(VLOOKUP(B346,'[1]TERMELŐ_11.30.'!A:D,4,FALSE)="kiesett")),"igen","nem")</f>
        <v>igen</v>
      </c>
      <c r="Q346" s="10" t="str">
        <f>+_xlfn.IFNA(VLOOKUP(IF(VLOOKUP(B346,'[1]TERMELŐ_11.30.'!A:BQ,69,FALSE)="","",VLOOKUP(B346,'[1]TERMELŐ_11.30.'!A:BQ,69,FALSE)),'[1]publikáció segéd tábla'!$D$1:$E$16,2,FALSE),"")</f>
        <v>54/2024 kormány rendelet</v>
      </c>
      <c r="R346" s="10" t="str">
        <f>IF(VLOOKUP(B346,'[1]TERMELŐ_11.30.'!A:AT,46,FALSE)="","",VLOOKUP(B346,'[1]TERMELŐ_11.30.'!A:AT,46,FALSE))</f>
        <v/>
      </c>
      <c r="S346" s="10"/>
      <c r="T346" s="13">
        <f>+VLOOKUP(B346,'[1]TERMELŐ_11.30.'!$A:$AR,37,FALSE)</f>
        <v>0</v>
      </c>
      <c r="U346" s="13">
        <f>+VLOOKUP(B346,'[1]TERMELŐ_11.30.'!$A:$AR,38,FALSE)+VLOOKUP(B346,'[1]TERMELŐ_11.30.'!$A:$AR,39,FALSE)+VLOOKUP(B346,'[1]TERMELŐ_11.30.'!$A:$AR,40,FALSE)+VLOOKUP(B346,'[1]TERMELŐ_11.30.'!$A:$AR,41,FALSE)+VLOOKUP(B346,'[1]TERMELŐ_11.30.'!$A:$AR,42,FALSE)+VLOOKUP(B346,'[1]TERMELŐ_11.30.'!$A:$AR,43,FALSE)+VLOOKUP(B346,'[1]TERMELŐ_11.30.'!$A:$AR,44,FALSE)</f>
        <v>0</v>
      </c>
      <c r="V346" s="14" t="str">
        <f>+IF(VLOOKUP(B346,'[1]TERMELŐ_11.30.'!A:AS,45,FALSE)="","",VLOOKUP(B346,'[1]TERMELŐ_11.30.'!A:AS,45,FALSE))</f>
        <v/>
      </c>
      <c r="W346" s="14" t="str">
        <f>IF(VLOOKUP(B346,'[1]TERMELŐ_11.30.'!A:AJ,36,FALSE)="","",VLOOKUP(B346,'[1]TERMELŐ_11.30.'!A:AJ,36,FALSE))</f>
        <v/>
      </c>
      <c r="X346" s="10"/>
      <c r="Y346" s="13">
        <f>+VLOOKUP(B346,'[1]TERMELŐ_11.30.'!$A:$BH,53,FALSE)</f>
        <v>0</v>
      </c>
      <c r="Z346" s="13">
        <f>+VLOOKUP(B346,'[1]TERMELŐ_11.30.'!$A:$BH,54,FALSE)+VLOOKUP(B346,'[1]TERMELŐ_11.30.'!$A:$BH,55,FALSE)+VLOOKUP(B346,'[1]TERMELŐ_11.30.'!$A:$BH,56,FALSE)+VLOOKUP(B346,'[1]TERMELŐ_11.30.'!$A:$BH,57,FALSE)+VLOOKUP(B346,'[1]TERMELŐ_11.30.'!$A:$BH,58,FALSE)+VLOOKUP(B346,'[1]TERMELŐ_11.30.'!$A:$BH,59,FALSE)+VLOOKUP(B346,'[1]TERMELŐ_11.30.'!$A:$BH,60,FALSE)</f>
        <v>0</v>
      </c>
      <c r="AA346" s="14" t="str">
        <f>IF(VLOOKUP(B346,'[1]TERMELŐ_11.30.'!A:AZ,51,FALSE)="","",VLOOKUP(B346,'[1]TERMELŐ_11.30.'!A:AZ,51,FALSE))</f>
        <v/>
      </c>
      <c r="AB346" s="14" t="str">
        <f>IF(VLOOKUP(B346,'[1]TERMELŐ_11.30.'!A:AZ,52,FALSE)="","",VLOOKUP(B346,'[1]TERMELŐ_11.30.'!A:AZ,52,FALSE))</f>
        <v/>
      </c>
    </row>
    <row r="347" spans="1:28" x14ac:dyDescent="0.3">
      <c r="A347" s="10" t="str">
        <f>VLOOKUP(VLOOKUP(B347,'[1]TERMELŐ_11.30.'!A:F,6,FALSE),'[1]publikáció segéd tábla'!$A$1:$B$7,2,FALSE)</f>
        <v>E.ON Észak-dunántúli Áramhálózati Zrt.</v>
      </c>
      <c r="B347" s="10" t="s">
        <v>313</v>
      </c>
      <c r="C347" s="11">
        <f>+SUMIFS('[1]TERMELŐ_11.30.'!$H:$H,'[1]TERMELŐ_11.30.'!$A:$A,[1]publikáció!$B347,'[1]TERMELŐ_11.30.'!$L:$L,[1]publikáció!C$4)</f>
        <v>1.4</v>
      </c>
      <c r="D347" s="11">
        <f>+SUMIFS('[1]TERMELŐ_11.30.'!$H:$H,'[1]TERMELŐ_11.30.'!$A:$A,[1]publikáció!$B347,'[1]TERMELŐ_11.30.'!$L:$L,[1]publikáció!D$4)</f>
        <v>0</v>
      </c>
      <c r="E347" s="11">
        <f>+SUMIFS('[1]TERMELŐ_11.30.'!$H:$H,'[1]TERMELŐ_11.30.'!$A:$A,[1]publikáció!$B347,'[1]TERMELŐ_11.30.'!$L:$L,[1]publikáció!E$4)</f>
        <v>0</v>
      </c>
      <c r="F347" s="11">
        <f>+SUMIFS('[1]TERMELŐ_11.30.'!$H:$H,'[1]TERMELŐ_11.30.'!$A:$A,[1]publikáció!$B347,'[1]TERMELŐ_11.30.'!$L:$L,[1]publikáció!F$4)</f>
        <v>0</v>
      </c>
      <c r="G347" s="11">
        <f>+SUMIFS('[1]TERMELŐ_11.30.'!$H:$H,'[1]TERMELŐ_11.30.'!$A:$A,[1]publikáció!$B347,'[1]TERMELŐ_11.30.'!$L:$L,[1]publikáció!G$4)</f>
        <v>0</v>
      </c>
      <c r="H347" s="11">
        <f>+SUMIFS('[1]TERMELŐ_11.30.'!$H:$H,'[1]TERMELŐ_11.30.'!$A:$A,[1]publikáció!$B347,'[1]TERMELŐ_11.30.'!$L:$L,[1]publikáció!H$4)</f>
        <v>0</v>
      </c>
      <c r="I347" s="11">
        <f>+SUMIFS('[1]TERMELŐ_11.30.'!$H:$H,'[1]TERMELŐ_11.30.'!$A:$A,[1]publikáció!$B347,'[1]TERMELŐ_11.30.'!$L:$L,[1]publikáció!I$4)</f>
        <v>0</v>
      </c>
      <c r="J347" s="11">
        <f>+SUMIFS('[1]TERMELŐ_11.30.'!$H:$H,'[1]TERMELŐ_11.30.'!$A:$A,[1]publikáció!$B347,'[1]TERMELŐ_11.30.'!$L:$L,[1]publikáció!J$4)</f>
        <v>0</v>
      </c>
      <c r="K347" s="11" t="str">
        <f>+IF(VLOOKUP(B347,'[1]TERMELŐ_11.30.'!A:U,21,FALSE)="igen","Technológia módosítás",IF(VLOOKUP(B347,'[1]TERMELŐ_11.30.'!A:U,20,FALSE)&lt;&gt;"nem","Ismétlő","Új igény"))</f>
        <v>Új igény</v>
      </c>
      <c r="L347" s="12">
        <f>+_xlfn.MAXIFS('[1]TERMELŐ_11.30.'!$P:$P,'[1]TERMELŐ_11.30.'!$A:$A,[1]publikáció!$B347)</f>
        <v>0.499</v>
      </c>
      <c r="M347" s="12">
        <f>+_xlfn.MAXIFS('[1]TERMELŐ_11.30.'!$Q:$Q,'[1]TERMELŐ_11.30.'!$A:$A,[1]publikáció!$B347)</f>
        <v>5.0000000000000001E-3</v>
      </c>
      <c r="N347" s="10" t="str">
        <f>+IF(VLOOKUP(B347,'[1]TERMELŐ_11.30.'!A:G,7,FALSE)="","",VLOOKUP(B347,'[1]TERMELŐ_11.30.'!A:G,7,FALSE))</f>
        <v>KORM</v>
      </c>
      <c r="O347" s="10">
        <f>+VLOOKUP(B347,'[1]TERMELŐ_11.30.'!A:I,9,FALSE)</f>
        <v>22</v>
      </c>
      <c r="P347" s="10" t="str">
        <f>+IF(OR(VLOOKUP(B347,'[1]TERMELŐ_11.30.'!A:D,4,FALSE)="elutasított",(VLOOKUP(B347,'[1]TERMELŐ_11.30.'!A:D,4,FALSE)="kiesett")),"igen","nem")</f>
        <v>igen</v>
      </c>
      <c r="Q347" s="10" t="str">
        <f>+_xlfn.IFNA(VLOOKUP(IF(VLOOKUP(B347,'[1]TERMELŐ_11.30.'!A:BQ,69,FALSE)="","",VLOOKUP(B347,'[1]TERMELŐ_11.30.'!A:BQ,69,FALSE)),'[1]publikáció segéd tábla'!$D$1:$E$16,2,FALSE),"")</f>
        <v>54/2024 kormány rendelet</v>
      </c>
      <c r="R347" s="10" t="str">
        <f>IF(VLOOKUP(B347,'[1]TERMELŐ_11.30.'!A:AT,46,FALSE)="","",VLOOKUP(B347,'[1]TERMELŐ_11.30.'!A:AT,46,FALSE))</f>
        <v/>
      </c>
      <c r="S347" s="10"/>
      <c r="T347" s="13">
        <f>+VLOOKUP(B347,'[1]TERMELŐ_11.30.'!$A:$AR,37,FALSE)</f>
        <v>0</v>
      </c>
      <c r="U347" s="13">
        <f>+VLOOKUP(B347,'[1]TERMELŐ_11.30.'!$A:$AR,38,FALSE)+VLOOKUP(B347,'[1]TERMELŐ_11.30.'!$A:$AR,39,FALSE)+VLOOKUP(B347,'[1]TERMELŐ_11.30.'!$A:$AR,40,FALSE)+VLOOKUP(B347,'[1]TERMELŐ_11.30.'!$A:$AR,41,FALSE)+VLOOKUP(B347,'[1]TERMELŐ_11.30.'!$A:$AR,42,FALSE)+VLOOKUP(B347,'[1]TERMELŐ_11.30.'!$A:$AR,43,FALSE)+VLOOKUP(B347,'[1]TERMELŐ_11.30.'!$A:$AR,44,FALSE)</f>
        <v>0</v>
      </c>
      <c r="V347" s="14" t="str">
        <f>+IF(VLOOKUP(B347,'[1]TERMELŐ_11.30.'!A:AS,45,FALSE)="","",VLOOKUP(B347,'[1]TERMELŐ_11.30.'!A:AS,45,FALSE))</f>
        <v/>
      </c>
      <c r="W347" s="14" t="str">
        <f>IF(VLOOKUP(B347,'[1]TERMELŐ_11.30.'!A:AJ,36,FALSE)="","",VLOOKUP(B347,'[1]TERMELŐ_11.30.'!A:AJ,36,FALSE))</f>
        <v/>
      </c>
      <c r="X347" s="10"/>
      <c r="Y347" s="13">
        <f>+VLOOKUP(B347,'[1]TERMELŐ_11.30.'!$A:$BH,53,FALSE)</f>
        <v>0</v>
      </c>
      <c r="Z347" s="13">
        <f>+VLOOKUP(B347,'[1]TERMELŐ_11.30.'!$A:$BH,54,FALSE)+VLOOKUP(B347,'[1]TERMELŐ_11.30.'!$A:$BH,55,FALSE)+VLOOKUP(B347,'[1]TERMELŐ_11.30.'!$A:$BH,56,FALSE)+VLOOKUP(B347,'[1]TERMELŐ_11.30.'!$A:$BH,57,FALSE)+VLOOKUP(B347,'[1]TERMELŐ_11.30.'!$A:$BH,58,FALSE)+VLOOKUP(B347,'[1]TERMELŐ_11.30.'!$A:$BH,59,FALSE)+VLOOKUP(B347,'[1]TERMELŐ_11.30.'!$A:$BH,60,FALSE)</f>
        <v>0</v>
      </c>
      <c r="AA347" s="14" t="str">
        <f>IF(VLOOKUP(B347,'[1]TERMELŐ_11.30.'!A:AZ,51,FALSE)="","",VLOOKUP(B347,'[1]TERMELŐ_11.30.'!A:AZ,51,FALSE))</f>
        <v/>
      </c>
      <c r="AB347" s="14" t="str">
        <f>IF(VLOOKUP(B347,'[1]TERMELŐ_11.30.'!A:AZ,52,FALSE)="","",VLOOKUP(B347,'[1]TERMELŐ_11.30.'!A:AZ,52,FALSE))</f>
        <v/>
      </c>
    </row>
    <row r="348" spans="1:28" x14ac:dyDescent="0.3">
      <c r="A348" s="10" t="str">
        <f>VLOOKUP(VLOOKUP(B348,'[1]TERMELŐ_11.30.'!A:F,6,FALSE),'[1]publikáció segéd tábla'!$A$1:$B$7,2,FALSE)</f>
        <v>E.ON Észak-dunántúli Áramhálózati Zrt.</v>
      </c>
      <c r="B348" s="10" t="s">
        <v>314</v>
      </c>
      <c r="C348" s="11">
        <f>+SUMIFS('[1]TERMELŐ_11.30.'!$H:$H,'[1]TERMELŐ_11.30.'!$A:$A,[1]publikáció!$B348,'[1]TERMELŐ_11.30.'!$L:$L,[1]publikáció!C$4)</f>
        <v>20.75</v>
      </c>
      <c r="D348" s="11">
        <f>+SUMIFS('[1]TERMELŐ_11.30.'!$H:$H,'[1]TERMELŐ_11.30.'!$A:$A,[1]publikáció!$B348,'[1]TERMELŐ_11.30.'!$L:$L,[1]publikáció!D$4)</f>
        <v>0</v>
      </c>
      <c r="E348" s="11">
        <f>+SUMIFS('[1]TERMELŐ_11.30.'!$H:$H,'[1]TERMELŐ_11.30.'!$A:$A,[1]publikáció!$B348,'[1]TERMELŐ_11.30.'!$L:$L,[1]publikáció!E$4)</f>
        <v>30</v>
      </c>
      <c r="F348" s="11">
        <f>+SUMIFS('[1]TERMELŐ_11.30.'!$H:$H,'[1]TERMELŐ_11.30.'!$A:$A,[1]publikáció!$B348,'[1]TERMELŐ_11.30.'!$L:$L,[1]publikáció!F$4)</f>
        <v>0</v>
      </c>
      <c r="G348" s="11">
        <f>+SUMIFS('[1]TERMELŐ_11.30.'!$H:$H,'[1]TERMELŐ_11.30.'!$A:$A,[1]publikáció!$B348,'[1]TERMELŐ_11.30.'!$L:$L,[1]publikáció!G$4)</f>
        <v>0</v>
      </c>
      <c r="H348" s="11">
        <f>+SUMIFS('[1]TERMELŐ_11.30.'!$H:$H,'[1]TERMELŐ_11.30.'!$A:$A,[1]publikáció!$B348,'[1]TERMELŐ_11.30.'!$L:$L,[1]publikáció!H$4)</f>
        <v>0</v>
      </c>
      <c r="I348" s="11">
        <f>+SUMIFS('[1]TERMELŐ_11.30.'!$H:$H,'[1]TERMELŐ_11.30.'!$A:$A,[1]publikáció!$B348,'[1]TERMELŐ_11.30.'!$L:$L,[1]publikáció!I$4)</f>
        <v>0</v>
      </c>
      <c r="J348" s="11">
        <f>+SUMIFS('[1]TERMELŐ_11.30.'!$H:$H,'[1]TERMELŐ_11.30.'!$A:$A,[1]publikáció!$B348,'[1]TERMELŐ_11.30.'!$L:$L,[1]publikáció!J$4)</f>
        <v>0</v>
      </c>
      <c r="K348" s="11" t="str">
        <f>+IF(VLOOKUP(B348,'[1]TERMELŐ_11.30.'!A:U,21,FALSE)="igen","Technológia módosítás",IF(VLOOKUP(B348,'[1]TERMELŐ_11.30.'!A:U,20,FALSE)&lt;&gt;"nem","Ismétlő","Új igény"))</f>
        <v>Új igény</v>
      </c>
      <c r="L348" s="12">
        <f>+_xlfn.MAXIFS('[1]TERMELŐ_11.30.'!$P:$P,'[1]TERMELŐ_11.30.'!$A:$A,[1]publikáció!$B348)</f>
        <v>10</v>
      </c>
      <c r="M348" s="12">
        <f>+_xlfn.MAXIFS('[1]TERMELŐ_11.30.'!$Q:$Q,'[1]TERMELŐ_11.30.'!$A:$A,[1]publikáció!$B348)</f>
        <v>0.16</v>
      </c>
      <c r="N348" s="10" t="str">
        <f>+IF(VLOOKUP(B348,'[1]TERMELŐ_11.30.'!A:G,7,FALSE)="","",VLOOKUP(B348,'[1]TERMELŐ_11.30.'!A:G,7,FALSE))</f>
        <v>Új_M</v>
      </c>
      <c r="O348" s="10">
        <f>+VLOOKUP(B348,'[1]TERMELŐ_11.30.'!A:I,9,FALSE)</f>
        <v>22</v>
      </c>
      <c r="P348" s="10" t="str">
        <f>+IF(OR(VLOOKUP(B348,'[1]TERMELŐ_11.30.'!A:D,4,FALSE)="elutasított",(VLOOKUP(B348,'[1]TERMELŐ_11.30.'!A:D,4,FALSE)="kiesett")),"igen","nem")</f>
        <v>igen</v>
      </c>
      <c r="Q348" s="10" t="str">
        <f>+_xlfn.IFNA(VLOOKUP(IF(VLOOKUP(B348,'[1]TERMELŐ_11.30.'!A:BQ,69,FALSE)="","",VLOOKUP(B348,'[1]TERMELŐ_11.30.'!A:BQ,69,FALSE)),'[1]publikáció segéd tábla'!$D$1:$E$16,2,FALSE),"")</f>
        <v>54/2024 kormány rendelet</v>
      </c>
      <c r="R348" s="10" t="str">
        <f>IF(VLOOKUP(B348,'[1]TERMELŐ_11.30.'!A:AT,46,FALSE)="","",VLOOKUP(B348,'[1]TERMELŐ_11.30.'!A:AT,46,FALSE))</f>
        <v/>
      </c>
      <c r="S348" s="10"/>
      <c r="T348" s="13">
        <f>+VLOOKUP(B348,'[1]TERMELŐ_11.30.'!$A:$AR,37,FALSE)</f>
        <v>0</v>
      </c>
      <c r="U348" s="13">
        <f>+VLOOKUP(B348,'[1]TERMELŐ_11.30.'!$A:$AR,38,FALSE)+VLOOKUP(B348,'[1]TERMELŐ_11.30.'!$A:$AR,39,FALSE)+VLOOKUP(B348,'[1]TERMELŐ_11.30.'!$A:$AR,40,FALSE)+VLOOKUP(B348,'[1]TERMELŐ_11.30.'!$A:$AR,41,FALSE)+VLOOKUP(B348,'[1]TERMELŐ_11.30.'!$A:$AR,42,FALSE)+VLOOKUP(B348,'[1]TERMELŐ_11.30.'!$A:$AR,43,FALSE)+VLOOKUP(B348,'[1]TERMELŐ_11.30.'!$A:$AR,44,FALSE)</f>
        <v>0</v>
      </c>
      <c r="V348" s="14" t="str">
        <f>+IF(VLOOKUP(B348,'[1]TERMELŐ_11.30.'!A:AS,45,FALSE)="","",VLOOKUP(B348,'[1]TERMELŐ_11.30.'!A:AS,45,FALSE))</f>
        <v/>
      </c>
      <c r="W348" s="14" t="str">
        <f>IF(VLOOKUP(B348,'[1]TERMELŐ_11.30.'!A:AJ,36,FALSE)="","",VLOOKUP(B348,'[1]TERMELŐ_11.30.'!A:AJ,36,FALSE))</f>
        <v/>
      </c>
      <c r="X348" s="10"/>
      <c r="Y348" s="13">
        <f>+VLOOKUP(B348,'[1]TERMELŐ_11.30.'!$A:$BH,53,FALSE)</f>
        <v>0</v>
      </c>
      <c r="Z348" s="13">
        <f>+VLOOKUP(B348,'[1]TERMELŐ_11.30.'!$A:$BH,54,FALSE)+VLOOKUP(B348,'[1]TERMELŐ_11.30.'!$A:$BH,55,FALSE)+VLOOKUP(B348,'[1]TERMELŐ_11.30.'!$A:$BH,56,FALSE)+VLOOKUP(B348,'[1]TERMELŐ_11.30.'!$A:$BH,57,FALSE)+VLOOKUP(B348,'[1]TERMELŐ_11.30.'!$A:$BH,58,FALSE)+VLOOKUP(B348,'[1]TERMELŐ_11.30.'!$A:$BH,59,FALSE)+VLOOKUP(B348,'[1]TERMELŐ_11.30.'!$A:$BH,60,FALSE)</f>
        <v>0</v>
      </c>
      <c r="AA348" s="14" t="str">
        <f>IF(VLOOKUP(B348,'[1]TERMELŐ_11.30.'!A:AZ,51,FALSE)="","",VLOOKUP(B348,'[1]TERMELŐ_11.30.'!A:AZ,51,FALSE))</f>
        <v/>
      </c>
      <c r="AB348" s="14" t="str">
        <f>IF(VLOOKUP(B348,'[1]TERMELŐ_11.30.'!A:AZ,52,FALSE)="","",VLOOKUP(B348,'[1]TERMELŐ_11.30.'!A:AZ,52,FALSE))</f>
        <v/>
      </c>
    </row>
    <row r="349" spans="1:28" x14ac:dyDescent="0.3">
      <c r="A349" s="10" t="str">
        <f>VLOOKUP(VLOOKUP(B349,'[1]TERMELŐ_11.30.'!A:F,6,FALSE),'[1]publikáció segéd tábla'!$A$1:$B$7,2,FALSE)</f>
        <v>E.ON Észak-dunántúli Áramhálózati Zrt.</v>
      </c>
      <c r="B349" s="10" t="s">
        <v>315</v>
      </c>
      <c r="C349" s="11">
        <f>+SUMIFS('[1]TERMELŐ_11.30.'!$H:$H,'[1]TERMELŐ_11.30.'!$A:$A,[1]publikáció!$B349,'[1]TERMELŐ_11.30.'!$L:$L,[1]publikáció!C$4)</f>
        <v>20</v>
      </c>
      <c r="D349" s="11">
        <f>+SUMIFS('[1]TERMELŐ_11.30.'!$H:$H,'[1]TERMELŐ_11.30.'!$A:$A,[1]publikáció!$B349,'[1]TERMELŐ_11.30.'!$L:$L,[1]publikáció!D$4)</f>
        <v>0</v>
      </c>
      <c r="E349" s="11">
        <f>+SUMIFS('[1]TERMELŐ_11.30.'!$H:$H,'[1]TERMELŐ_11.30.'!$A:$A,[1]publikáció!$B349,'[1]TERMELŐ_11.30.'!$L:$L,[1]publikáció!E$4)</f>
        <v>8</v>
      </c>
      <c r="F349" s="11">
        <f>+SUMIFS('[1]TERMELŐ_11.30.'!$H:$H,'[1]TERMELŐ_11.30.'!$A:$A,[1]publikáció!$B349,'[1]TERMELŐ_11.30.'!$L:$L,[1]publikáció!F$4)</f>
        <v>0</v>
      </c>
      <c r="G349" s="11">
        <f>+SUMIFS('[1]TERMELŐ_11.30.'!$H:$H,'[1]TERMELŐ_11.30.'!$A:$A,[1]publikáció!$B349,'[1]TERMELŐ_11.30.'!$L:$L,[1]publikáció!G$4)</f>
        <v>0</v>
      </c>
      <c r="H349" s="11">
        <f>+SUMIFS('[1]TERMELŐ_11.30.'!$H:$H,'[1]TERMELŐ_11.30.'!$A:$A,[1]publikáció!$B349,'[1]TERMELŐ_11.30.'!$L:$L,[1]publikáció!H$4)</f>
        <v>0</v>
      </c>
      <c r="I349" s="11">
        <f>+SUMIFS('[1]TERMELŐ_11.30.'!$H:$H,'[1]TERMELŐ_11.30.'!$A:$A,[1]publikáció!$B349,'[1]TERMELŐ_11.30.'!$L:$L,[1]publikáció!I$4)</f>
        <v>0</v>
      </c>
      <c r="J349" s="11">
        <f>+SUMIFS('[1]TERMELŐ_11.30.'!$H:$H,'[1]TERMELŐ_11.30.'!$A:$A,[1]publikáció!$B349,'[1]TERMELŐ_11.30.'!$L:$L,[1]publikáció!J$4)</f>
        <v>0</v>
      </c>
      <c r="K349" s="11" t="str">
        <f>+IF(VLOOKUP(B349,'[1]TERMELŐ_11.30.'!A:U,21,FALSE)="igen","Technológia módosítás",IF(VLOOKUP(B349,'[1]TERMELŐ_11.30.'!A:U,20,FALSE)&lt;&gt;"nem","Ismétlő","Új igény"))</f>
        <v>Új igény</v>
      </c>
      <c r="L349" s="12">
        <f>+_xlfn.MAXIFS('[1]TERMELŐ_11.30.'!$P:$P,'[1]TERMELŐ_11.30.'!$A:$A,[1]publikáció!$B349)</f>
        <v>20</v>
      </c>
      <c r="M349" s="12">
        <f>+_xlfn.MAXIFS('[1]TERMELŐ_11.30.'!$Q:$Q,'[1]TERMELŐ_11.30.'!$A:$A,[1]publikáció!$B349)</f>
        <v>8</v>
      </c>
      <c r="N349" s="10" t="str">
        <f>+IF(VLOOKUP(B349,'[1]TERMELŐ_11.30.'!A:G,7,FALSE)="","",VLOOKUP(B349,'[1]TERMELŐ_11.30.'!A:G,7,FALSE))</f>
        <v>Új_D</v>
      </c>
      <c r="O349" s="10">
        <f>+VLOOKUP(B349,'[1]TERMELŐ_11.30.'!A:I,9,FALSE)</f>
        <v>132</v>
      </c>
      <c r="P349" s="10" t="str">
        <f>+IF(OR(VLOOKUP(B349,'[1]TERMELŐ_11.30.'!A:D,4,FALSE)="elutasított",(VLOOKUP(B349,'[1]TERMELŐ_11.30.'!A:D,4,FALSE)="kiesett")),"igen","nem")</f>
        <v>igen</v>
      </c>
      <c r="Q349" s="10" t="str">
        <f>+_xlfn.IFNA(VLOOKUP(IF(VLOOKUP(B349,'[1]TERMELŐ_11.30.'!A:BQ,69,FALSE)="","",VLOOKUP(B349,'[1]TERMELŐ_11.30.'!A:BQ,69,FALSE)),'[1]publikáció segéd tábla'!$D$1:$E$16,2,FALSE),"")</f>
        <v>54/2024 kormány rendelet</v>
      </c>
      <c r="R349" s="10" t="str">
        <f>IF(VLOOKUP(B349,'[1]TERMELŐ_11.30.'!A:AT,46,FALSE)="","",VLOOKUP(B349,'[1]TERMELŐ_11.30.'!A:AT,46,FALSE))</f>
        <v/>
      </c>
      <c r="S349" s="10"/>
      <c r="T349" s="13">
        <f>+VLOOKUP(B349,'[1]TERMELŐ_11.30.'!$A:$AR,37,FALSE)</f>
        <v>0</v>
      </c>
      <c r="U349" s="13">
        <f>+VLOOKUP(B349,'[1]TERMELŐ_11.30.'!$A:$AR,38,FALSE)+VLOOKUP(B349,'[1]TERMELŐ_11.30.'!$A:$AR,39,FALSE)+VLOOKUP(B349,'[1]TERMELŐ_11.30.'!$A:$AR,40,FALSE)+VLOOKUP(B349,'[1]TERMELŐ_11.30.'!$A:$AR,41,FALSE)+VLOOKUP(B349,'[1]TERMELŐ_11.30.'!$A:$AR,42,FALSE)+VLOOKUP(B349,'[1]TERMELŐ_11.30.'!$A:$AR,43,FALSE)+VLOOKUP(B349,'[1]TERMELŐ_11.30.'!$A:$AR,44,FALSE)</f>
        <v>0</v>
      </c>
      <c r="V349" s="14" t="str">
        <f>+IF(VLOOKUP(B349,'[1]TERMELŐ_11.30.'!A:AS,45,FALSE)="","",VLOOKUP(B349,'[1]TERMELŐ_11.30.'!A:AS,45,FALSE))</f>
        <v/>
      </c>
      <c r="W349" s="14" t="str">
        <f>IF(VLOOKUP(B349,'[1]TERMELŐ_11.30.'!A:AJ,36,FALSE)="","",VLOOKUP(B349,'[1]TERMELŐ_11.30.'!A:AJ,36,FALSE))</f>
        <v/>
      </c>
      <c r="X349" s="10"/>
      <c r="Y349" s="13">
        <f>+VLOOKUP(B349,'[1]TERMELŐ_11.30.'!$A:$BH,53,FALSE)</f>
        <v>0</v>
      </c>
      <c r="Z349" s="13">
        <f>+VLOOKUP(B349,'[1]TERMELŐ_11.30.'!$A:$BH,54,FALSE)+VLOOKUP(B349,'[1]TERMELŐ_11.30.'!$A:$BH,55,FALSE)+VLOOKUP(B349,'[1]TERMELŐ_11.30.'!$A:$BH,56,FALSE)+VLOOKUP(B349,'[1]TERMELŐ_11.30.'!$A:$BH,57,FALSE)+VLOOKUP(B349,'[1]TERMELŐ_11.30.'!$A:$BH,58,FALSE)+VLOOKUP(B349,'[1]TERMELŐ_11.30.'!$A:$BH,59,FALSE)+VLOOKUP(B349,'[1]TERMELŐ_11.30.'!$A:$BH,60,FALSE)</f>
        <v>0</v>
      </c>
      <c r="AA349" s="14" t="str">
        <f>IF(VLOOKUP(B349,'[1]TERMELŐ_11.30.'!A:AZ,51,FALSE)="","",VLOOKUP(B349,'[1]TERMELŐ_11.30.'!A:AZ,51,FALSE))</f>
        <v/>
      </c>
      <c r="AB349" s="14" t="str">
        <f>IF(VLOOKUP(B349,'[1]TERMELŐ_11.30.'!A:AZ,52,FALSE)="","",VLOOKUP(B349,'[1]TERMELŐ_11.30.'!A:AZ,52,FALSE))</f>
        <v/>
      </c>
    </row>
    <row r="350" spans="1:28" x14ac:dyDescent="0.3">
      <c r="A350" s="10" t="str">
        <f>VLOOKUP(VLOOKUP(B350,'[1]TERMELŐ_11.30.'!A:F,6,FALSE),'[1]publikáció segéd tábla'!$A$1:$B$7,2,FALSE)</f>
        <v>E.ON Észak-dunántúli Áramhálózati Zrt.</v>
      </c>
      <c r="B350" s="10" t="s">
        <v>316</v>
      </c>
      <c r="C350" s="11">
        <f>+SUMIFS('[1]TERMELŐ_11.30.'!$H:$H,'[1]TERMELŐ_11.30.'!$A:$A,[1]publikáció!$B350,'[1]TERMELŐ_11.30.'!$L:$L,[1]publikáció!C$4)</f>
        <v>0.499</v>
      </c>
      <c r="D350" s="11">
        <f>+SUMIFS('[1]TERMELŐ_11.30.'!$H:$H,'[1]TERMELŐ_11.30.'!$A:$A,[1]publikáció!$B350,'[1]TERMELŐ_11.30.'!$L:$L,[1]publikáció!D$4)</f>
        <v>0</v>
      </c>
      <c r="E350" s="11">
        <f>+SUMIFS('[1]TERMELŐ_11.30.'!$H:$H,'[1]TERMELŐ_11.30.'!$A:$A,[1]publikáció!$B350,'[1]TERMELŐ_11.30.'!$L:$L,[1]publikáció!E$4)</f>
        <v>0</v>
      </c>
      <c r="F350" s="11">
        <f>+SUMIFS('[1]TERMELŐ_11.30.'!$H:$H,'[1]TERMELŐ_11.30.'!$A:$A,[1]publikáció!$B350,'[1]TERMELŐ_11.30.'!$L:$L,[1]publikáció!F$4)</f>
        <v>0</v>
      </c>
      <c r="G350" s="11">
        <f>+SUMIFS('[1]TERMELŐ_11.30.'!$H:$H,'[1]TERMELŐ_11.30.'!$A:$A,[1]publikáció!$B350,'[1]TERMELŐ_11.30.'!$L:$L,[1]publikáció!G$4)</f>
        <v>0</v>
      </c>
      <c r="H350" s="11">
        <f>+SUMIFS('[1]TERMELŐ_11.30.'!$H:$H,'[1]TERMELŐ_11.30.'!$A:$A,[1]publikáció!$B350,'[1]TERMELŐ_11.30.'!$L:$L,[1]publikáció!H$4)</f>
        <v>0</v>
      </c>
      <c r="I350" s="11">
        <f>+SUMIFS('[1]TERMELŐ_11.30.'!$H:$H,'[1]TERMELŐ_11.30.'!$A:$A,[1]publikáció!$B350,'[1]TERMELŐ_11.30.'!$L:$L,[1]publikáció!I$4)</f>
        <v>0</v>
      </c>
      <c r="J350" s="11">
        <f>+SUMIFS('[1]TERMELŐ_11.30.'!$H:$H,'[1]TERMELŐ_11.30.'!$A:$A,[1]publikáció!$B350,'[1]TERMELŐ_11.30.'!$L:$L,[1]publikáció!J$4)</f>
        <v>0</v>
      </c>
      <c r="K350" s="11" t="str">
        <f>+IF(VLOOKUP(B350,'[1]TERMELŐ_11.30.'!A:U,21,FALSE)="igen","Technológia módosítás",IF(VLOOKUP(B350,'[1]TERMELŐ_11.30.'!A:U,20,FALSE)&lt;&gt;"nem","Ismétlő","Új igény"))</f>
        <v>Új igény</v>
      </c>
      <c r="L350" s="12">
        <f>+_xlfn.MAXIFS('[1]TERMELŐ_11.30.'!$P:$P,'[1]TERMELŐ_11.30.'!$A:$A,[1]publikáció!$B350)</f>
        <v>0.499</v>
      </c>
      <c r="M350" s="12">
        <f>+_xlfn.MAXIFS('[1]TERMELŐ_11.30.'!$Q:$Q,'[1]TERMELŐ_11.30.'!$A:$A,[1]publikáció!$B350)</f>
        <v>0.02</v>
      </c>
      <c r="N350" s="10" t="str">
        <f>+IF(VLOOKUP(B350,'[1]TERMELŐ_11.30.'!A:G,7,FALSE)="","",VLOOKUP(B350,'[1]TERMELŐ_11.30.'!A:G,7,FALSE))</f>
        <v>AJED</v>
      </c>
      <c r="O350" s="10">
        <f>+VLOOKUP(B350,'[1]TERMELŐ_11.30.'!A:I,9,FALSE)</f>
        <v>35</v>
      </c>
      <c r="P350" s="10" t="str">
        <f>+IF(OR(VLOOKUP(B350,'[1]TERMELŐ_11.30.'!A:D,4,FALSE)="elutasított",(VLOOKUP(B350,'[1]TERMELŐ_11.30.'!A:D,4,FALSE)="kiesett")),"igen","nem")</f>
        <v>igen</v>
      </c>
      <c r="Q350" s="10" t="str">
        <f>+_xlfn.IFNA(VLOOKUP(IF(VLOOKUP(B350,'[1]TERMELŐ_11.30.'!A:BQ,69,FALSE)="","",VLOOKUP(B350,'[1]TERMELŐ_11.30.'!A:BQ,69,FALSE)),'[1]publikáció segéd tábla'!$D$1:$E$16,2,FALSE),"")</f>
        <v>54/2024 kormány rendelet</v>
      </c>
      <c r="R350" s="10" t="str">
        <f>IF(VLOOKUP(B350,'[1]TERMELŐ_11.30.'!A:AT,46,FALSE)="","",VLOOKUP(B350,'[1]TERMELŐ_11.30.'!A:AT,46,FALSE))</f>
        <v/>
      </c>
      <c r="S350" s="10"/>
      <c r="T350" s="13">
        <f>+VLOOKUP(B350,'[1]TERMELŐ_11.30.'!$A:$AR,37,FALSE)</f>
        <v>0</v>
      </c>
      <c r="U350" s="13">
        <f>+VLOOKUP(B350,'[1]TERMELŐ_11.30.'!$A:$AR,38,FALSE)+VLOOKUP(B350,'[1]TERMELŐ_11.30.'!$A:$AR,39,FALSE)+VLOOKUP(B350,'[1]TERMELŐ_11.30.'!$A:$AR,40,FALSE)+VLOOKUP(B350,'[1]TERMELŐ_11.30.'!$A:$AR,41,FALSE)+VLOOKUP(B350,'[1]TERMELŐ_11.30.'!$A:$AR,42,FALSE)+VLOOKUP(B350,'[1]TERMELŐ_11.30.'!$A:$AR,43,FALSE)+VLOOKUP(B350,'[1]TERMELŐ_11.30.'!$A:$AR,44,FALSE)</f>
        <v>0</v>
      </c>
      <c r="V350" s="14" t="str">
        <f>+IF(VLOOKUP(B350,'[1]TERMELŐ_11.30.'!A:AS,45,FALSE)="","",VLOOKUP(B350,'[1]TERMELŐ_11.30.'!A:AS,45,FALSE))</f>
        <v/>
      </c>
      <c r="W350" s="14" t="str">
        <f>IF(VLOOKUP(B350,'[1]TERMELŐ_11.30.'!A:AJ,36,FALSE)="","",VLOOKUP(B350,'[1]TERMELŐ_11.30.'!A:AJ,36,FALSE))</f>
        <v/>
      </c>
      <c r="X350" s="10"/>
      <c r="Y350" s="13">
        <f>+VLOOKUP(B350,'[1]TERMELŐ_11.30.'!$A:$BH,53,FALSE)</f>
        <v>0</v>
      </c>
      <c r="Z350" s="13">
        <f>+VLOOKUP(B350,'[1]TERMELŐ_11.30.'!$A:$BH,54,FALSE)+VLOOKUP(B350,'[1]TERMELŐ_11.30.'!$A:$BH,55,FALSE)+VLOOKUP(B350,'[1]TERMELŐ_11.30.'!$A:$BH,56,FALSE)+VLOOKUP(B350,'[1]TERMELŐ_11.30.'!$A:$BH,57,FALSE)+VLOOKUP(B350,'[1]TERMELŐ_11.30.'!$A:$BH,58,FALSE)+VLOOKUP(B350,'[1]TERMELŐ_11.30.'!$A:$BH,59,FALSE)+VLOOKUP(B350,'[1]TERMELŐ_11.30.'!$A:$BH,60,FALSE)</f>
        <v>0</v>
      </c>
      <c r="AA350" s="14" t="str">
        <f>IF(VLOOKUP(B350,'[1]TERMELŐ_11.30.'!A:AZ,51,FALSE)="","",VLOOKUP(B350,'[1]TERMELŐ_11.30.'!A:AZ,51,FALSE))</f>
        <v/>
      </c>
      <c r="AB350" s="14" t="str">
        <f>IF(VLOOKUP(B350,'[1]TERMELŐ_11.30.'!A:AZ,52,FALSE)="","",VLOOKUP(B350,'[1]TERMELŐ_11.30.'!A:AZ,52,FALSE))</f>
        <v/>
      </c>
    </row>
    <row r="351" spans="1:28" x14ac:dyDescent="0.3">
      <c r="A351" s="10" t="str">
        <f>VLOOKUP(VLOOKUP(B351,'[1]TERMELŐ_11.30.'!A:F,6,FALSE),'[1]publikáció segéd tábla'!$A$1:$B$7,2,FALSE)</f>
        <v>E.ON Észak-dunántúli Áramhálózati Zrt.</v>
      </c>
      <c r="B351" s="10" t="s">
        <v>317</v>
      </c>
      <c r="C351" s="11">
        <f>+SUMIFS('[1]TERMELŐ_11.30.'!$H:$H,'[1]TERMELŐ_11.30.'!$A:$A,[1]publikáció!$B351,'[1]TERMELŐ_11.30.'!$L:$L,[1]publikáció!C$4)</f>
        <v>0.499</v>
      </c>
      <c r="D351" s="11">
        <f>+SUMIFS('[1]TERMELŐ_11.30.'!$H:$H,'[1]TERMELŐ_11.30.'!$A:$A,[1]publikáció!$B351,'[1]TERMELŐ_11.30.'!$L:$L,[1]publikáció!D$4)</f>
        <v>0</v>
      </c>
      <c r="E351" s="11">
        <f>+SUMIFS('[1]TERMELŐ_11.30.'!$H:$H,'[1]TERMELŐ_11.30.'!$A:$A,[1]publikáció!$B351,'[1]TERMELŐ_11.30.'!$L:$L,[1]publikáció!E$4)</f>
        <v>0.499</v>
      </c>
      <c r="F351" s="11">
        <f>+SUMIFS('[1]TERMELŐ_11.30.'!$H:$H,'[1]TERMELŐ_11.30.'!$A:$A,[1]publikáció!$B351,'[1]TERMELŐ_11.30.'!$L:$L,[1]publikáció!F$4)</f>
        <v>0</v>
      </c>
      <c r="G351" s="11">
        <f>+SUMIFS('[1]TERMELŐ_11.30.'!$H:$H,'[1]TERMELŐ_11.30.'!$A:$A,[1]publikáció!$B351,'[1]TERMELŐ_11.30.'!$L:$L,[1]publikáció!G$4)</f>
        <v>0</v>
      </c>
      <c r="H351" s="11">
        <f>+SUMIFS('[1]TERMELŐ_11.30.'!$H:$H,'[1]TERMELŐ_11.30.'!$A:$A,[1]publikáció!$B351,'[1]TERMELŐ_11.30.'!$L:$L,[1]publikáció!H$4)</f>
        <v>0</v>
      </c>
      <c r="I351" s="11">
        <f>+SUMIFS('[1]TERMELŐ_11.30.'!$H:$H,'[1]TERMELŐ_11.30.'!$A:$A,[1]publikáció!$B351,'[1]TERMELŐ_11.30.'!$L:$L,[1]publikáció!I$4)</f>
        <v>0</v>
      </c>
      <c r="J351" s="11">
        <f>+SUMIFS('[1]TERMELŐ_11.30.'!$H:$H,'[1]TERMELŐ_11.30.'!$A:$A,[1]publikáció!$B351,'[1]TERMELŐ_11.30.'!$L:$L,[1]publikáció!J$4)</f>
        <v>0</v>
      </c>
      <c r="K351" s="11" t="str">
        <f>+IF(VLOOKUP(B351,'[1]TERMELŐ_11.30.'!A:U,21,FALSE)="igen","Technológia módosítás",IF(VLOOKUP(B351,'[1]TERMELŐ_11.30.'!A:U,20,FALSE)&lt;&gt;"nem","Ismétlő","Új igény"))</f>
        <v>Új igény</v>
      </c>
      <c r="L351" s="12">
        <f>+_xlfn.MAXIFS('[1]TERMELŐ_11.30.'!$P:$P,'[1]TERMELŐ_11.30.'!$A:$A,[1]publikáció!$B351)</f>
        <v>0.499</v>
      </c>
      <c r="M351" s="12">
        <f>+_xlfn.MAXIFS('[1]TERMELŐ_11.30.'!$Q:$Q,'[1]TERMELŐ_11.30.'!$A:$A,[1]publikáció!$B351)</f>
        <v>0.02</v>
      </c>
      <c r="N351" s="10" t="str">
        <f>+IF(VLOOKUP(B351,'[1]TERMELŐ_11.30.'!A:G,7,FALSE)="","",VLOOKUP(B351,'[1]TERMELŐ_11.30.'!A:G,7,FALSE))</f>
        <v>AJED</v>
      </c>
      <c r="O351" s="10">
        <f>+VLOOKUP(B351,'[1]TERMELŐ_11.30.'!A:I,9,FALSE)</f>
        <v>35</v>
      </c>
      <c r="P351" s="10" t="str">
        <f>+IF(OR(VLOOKUP(B351,'[1]TERMELŐ_11.30.'!A:D,4,FALSE)="elutasított",(VLOOKUP(B351,'[1]TERMELŐ_11.30.'!A:D,4,FALSE)="kiesett")),"igen","nem")</f>
        <v>igen</v>
      </c>
      <c r="Q351" s="10" t="str">
        <f>+_xlfn.IFNA(VLOOKUP(IF(VLOOKUP(B351,'[1]TERMELŐ_11.30.'!A:BQ,69,FALSE)="","",VLOOKUP(B351,'[1]TERMELŐ_11.30.'!A:BQ,69,FALSE)),'[1]publikáció segéd tábla'!$D$1:$E$16,2,FALSE),"")</f>
        <v>54/2024 kormány rendelet</v>
      </c>
      <c r="R351" s="10" t="str">
        <f>IF(VLOOKUP(B351,'[1]TERMELŐ_11.30.'!A:AT,46,FALSE)="","",VLOOKUP(B351,'[1]TERMELŐ_11.30.'!A:AT,46,FALSE))</f>
        <v/>
      </c>
      <c r="S351" s="10"/>
      <c r="T351" s="13">
        <f>+VLOOKUP(B351,'[1]TERMELŐ_11.30.'!$A:$AR,37,FALSE)</f>
        <v>0</v>
      </c>
      <c r="U351" s="13">
        <f>+VLOOKUP(B351,'[1]TERMELŐ_11.30.'!$A:$AR,38,FALSE)+VLOOKUP(B351,'[1]TERMELŐ_11.30.'!$A:$AR,39,FALSE)+VLOOKUP(B351,'[1]TERMELŐ_11.30.'!$A:$AR,40,FALSE)+VLOOKUP(B351,'[1]TERMELŐ_11.30.'!$A:$AR,41,FALSE)+VLOOKUP(B351,'[1]TERMELŐ_11.30.'!$A:$AR,42,FALSE)+VLOOKUP(B351,'[1]TERMELŐ_11.30.'!$A:$AR,43,FALSE)+VLOOKUP(B351,'[1]TERMELŐ_11.30.'!$A:$AR,44,FALSE)</f>
        <v>0</v>
      </c>
      <c r="V351" s="14" t="str">
        <f>+IF(VLOOKUP(B351,'[1]TERMELŐ_11.30.'!A:AS,45,FALSE)="","",VLOOKUP(B351,'[1]TERMELŐ_11.30.'!A:AS,45,FALSE))</f>
        <v/>
      </c>
      <c r="W351" s="14" t="str">
        <f>IF(VLOOKUP(B351,'[1]TERMELŐ_11.30.'!A:AJ,36,FALSE)="","",VLOOKUP(B351,'[1]TERMELŐ_11.30.'!A:AJ,36,FALSE))</f>
        <v/>
      </c>
      <c r="X351" s="10"/>
      <c r="Y351" s="13">
        <f>+VLOOKUP(B351,'[1]TERMELŐ_11.30.'!$A:$BH,53,FALSE)</f>
        <v>0</v>
      </c>
      <c r="Z351" s="13">
        <f>+VLOOKUP(B351,'[1]TERMELŐ_11.30.'!$A:$BH,54,FALSE)+VLOOKUP(B351,'[1]TERMELŐ_11.30.'!$A:$BH,55,FALSE)+VLOOKUP(B351,'[1]TERMELŐ_11.30.'!$A:$BH,56,FALSE)+VLOOKUP(B351,'[1]TERMELŐ_11.30.'!$A:$BH,57,FALSE)+VLOOKUP(B351,'[1]TERMELŐ_11.30.'!$A:$BH,58,FALSE)+VLOOKUP(B351,'[1]TERMELŐ_11.30.'!$A:$BH,59,FALSE)+VLOOKUP(B351,'[1]TERMELŐ_11.30.'!$A:$BH,60,FALSE)</f>
        <v>0</v>
      </c>
      <c r="AA351" s="14" t="str">
        <f>IF(VLOOKUP(B351,'[1]TERMELŐ_11.30.'!A:AZ,51,FALSE)="","",VLOOKUP(B351,'[1]TERMELŐ_11.30.'!A:AZ,51,FALSE))</f>
        <v/>
      </c>
      <c r="AB351" s="14" t="str">
        <f>IF(VLOOKUP(B351,'[1]TERMELŐ_11.30.'!A:AZ,52,FALSE)="","",VLOOKUP(B351,'[1]TERMELŐ_11.30.'!A:AZ,52,FALSE))</f>
        <v/>
      </c>
    </row>
    <row r="352" spans="1:28" x14ac:dyDescent="0.3">
      <c r="A352" s="10" t="str">
        <f>VLOOKUP(VLOOKUP(B352,'[1]TERMELŐ_11.30.'!A:F,6,FALSE),'[1]publikáció segéd tábla'!$A$1:$B$7,2,FALSE)</f>
        <v>E.ON Észak-dunántúli Áramhálózati Zrt.</v>
      </c>
      <c r="B352" s="10" t="s">
        <v>318</v>
      </c>
      <c r="C352" s="11">
        <f>+SUMIFS('[1]TERMELŐ_11.30.'!$H:$H,'[1]TERMELŐ_11.30.'!$A:$A,[1]publikáció!$B352,'[1]TERMELŐ_11.30.'!$L:$L,[1]publikáció!C$4)</f>
        <v>0</v>
      </c>
      <c r="D352" s="11">
        <f>+SUMIFS('[1]TERMELŐ_11.30.'!$H:$H,'[1]TERMELŐ_11.30.'!$A:$A,[1]publikáció!$B352,'[1]TERMELŐ_11.30.'!$L:$L,[1]publikáció!D$4)</f>
        <v>4.99</v>
      </c>
      <c r="E352" s="11">
        <f>+SUMIFS('[1]TERMELŐ_11.30.'!$H:$H,'[1]TERMELŐ_11.30.'!$A:$A,[1]publikáció!$B352,'[1]TERMELŐ_11.30.'!$L:$L,[1]publikáció!E$4)</f>
        <v>0</v>
      </c>
      <c r="F352" s="11">
        <f>+SUMIFS('[1]TERMELŐ_11.30.'!$H:$H,'[1]TERMELŐ_11.30.'!$A:$A,[1]publikáció!$B352,'[1]TERMELŐ_11.30.'!$L:$L,[1]publikáció!F$4)</f>
        <v>0</v>
      </c>
      <c r="G352" s="11">
        <f>+SUMIFS('[1]TERMELŐ_11.30.'!$H:$H,'[1]TERMELŐ_11.30.'!$A:$A,[1]publikáció!$B352,'[1]TERMELŐ_11.30.'!$L:$L,[1]publikáció!G$4)</f>
        <v>0</v>
      </c>
      <c r="H352" s="11">
        <f>+SUMIFS('[1]TERMELŐ_11.30.'!$H:$H,'[1]TERMELŐ_11.30.'!$A:$A,[1]publikáció!$B352,'[1]TERMELŐ_11.30.'!$L:$L,[1]publikáció!H$4)</f>
        <v>0</v>
      </c>
      <c r="I352" s="11">
        <f>+SUMIFS('[1]TERMELŐ_11.30.'!$H:$H,'[1]TERMELŐ_11.30.'!$A:$A,[1]publikáció!$B352,'[1]TERMELŐ_11.30.'!$L:$L,[1]publikáció!I$4)</f>
        <v>0</v>
      </c>
      <c r="J352" s="11">
        <f>+SUMIFS('[1]TERMELŐ_11.30.'!$H:$H,'[1]TERMELŐ_11.30.'!$A:$A,[1]publikáció!$B352,'[1]TERMELŐ_11.30.'!$L:$L,[1]publikáció!J$4)</f>
        <v>0</v>
      </c>
      <c r="K352" s="11" t="str">
        <f>+IF(VLOOKUP(B352,'[1]TERMELŐ_11.30.'!A:U,21,FALSE)="igen","Technológia módosítás",IF(VLOOKUP(B352,'[1]TERMELŐ_11.30.'!A:U,20,FALSE)&lt;&gt;"nem","Ismétlő","Új igény"))</f>
        <v>Új igény</v>
      </c>
      <c r="L352" s="12">
        <f>+_xlfn.MAXIFS('[1]TERMELŐ_11.30.'!$P:$P,'[1]TERMELŐ_11.30.'!$A:$A,[1]publikáció!$B352)</f>
        <v>4.99</v>
      </c>
      <c r="M352" s="12">
        <f>+_xlfn.MAXIFS('[1]TERMELŐ_11.30.'!$Q:$Q,'[1]TERMELŐ_11.30.'!$A:$A,[1]publikáció!$B352)</f>
        <v>0.02</v>
      </c>
      <c r="N352" s="10" t="str">
        <f>+IF(VLOOKUP(B352,'[1]TERMELŐ_11.30.'!A:G,7,FALSE)="","",VLOOKUP(B352,'[1]TERMELŐ_11.30.'!A:G,7,FALSE))</f>
        <v>AJED</v>
      </c>
      <c r="O352" s="10">
        <f>+VLOOKUP(B352,'[1]TERMELŐ_11.30.'!A:I,9,FALSE)</f>
        <v>35</v>
      </c>
      <c r="P352" s="10" t="str">
        <f>+IF(OR(VLOOKUP(B352,'[1]TERMELŐ_11.30.'!A:D,4,FALSE)="elutasított",(VLOOKUP(B352,'[1]TERMELŐ_11.30.'!A:D,4,FALSE)="kiesett")),"igen","nem")</f>
        <v>igen</v>
      </c>
      <c r="Q352" s="10" t="str">
        <f>+_xlfn.IFNA(VLOOKUP(IF(VLOOKUP(B352,'[1]TERMELŐ_11.30.'!A:BQ,69,FALSE)="","",VLOOKUP(B352,'[1]TERMELŐ_11.30.'!A:BQ,69,FALSE)),'[1]publikáció segéd tábla'!$D$1:$E$16,2,FALSE),"")</f>
        <v>54/2024 kormány rendelet</v>
      </c>
      <c r="R352" s="10" t="str">
        <f>IF(VLOOKUP(B352,'[1]TERMELŐ_11.30.'!A:AT,46,FALSE)="","",VLOOKUP(B352,'[1]TERMELŐ_11.30.'!A:AT,46,FALSE))</f>
        <v/>
      </c>
      <c r="S352" s="10"/>
      <c r="T352" s="13">
        <f>+VLOOKUP(B352,'[1]TERMELŐ_11.30.'!$A:$AR,37,FALSE)</f>
        <v>0</v>
      </c>
      <c r="U352" s="13">
        <f>+VLOOKUP(B352,'[1]TERMELŐ_11.30.'!$A:$AR,38,FALSE)+VLOOKUP(B352,'[1]TERMELŐ_11.30.'!$A:$AR,39,FALSE)+VLOOKUP(B352,'[1]TERMELŐ_11.30.'!$A:$AR,40,FALSE)+VLOOKUP(B352,'[1]TERMELŐ_11.30.'!$A:$AR,41,FALSE)+VLOOKUP(B352,'[1]TERMELŐ_11.30.'!$A:$AR,42,FALSE)+VLOOKUP(B352,'[1]TERMELŐ_11.30.'!$A:$AR,43,FALSE)+VLOOKUP(B352,'[1]TERMELŐ_11.30.'!$A:$AR,44,FALSE)</f>
        <v>0</v>
      </c>
      <c r="V352" s="14" t="str">
        <f>+IF(VLOOKUP(B352,'[1]TERMELŐ_11.30.'!A:AS,45,FALSE)="","",VLOOKUP(B352,'[1]TERMELŐ_11.30.'!A:AS,45,FALSE))</f>
        <v/>
      </c>
      <c r="W352" s="14" t="str">
        <f>IF(VLOOKUP(B352,'[1]TERMELŐ_11.30.'!A:AJ,36,FALSE)="","",VLOOKUP(B352,'[1]TERMELŐ_11.30.'!A:AJ,36,FALSE))</f>
        <v/>
      </c>
      <c r="X352" s="10"/>
      <c r="Y352" s="13">
        <f>+VLOOKUP(B352,'[1]TERMELŐ_11.30.'!$A:$BH,53,FALSE)</f>
        <v>0</v>
      </c>
      <c r="Z352" s="13">
        <f>+VLOOKUP(B352,'[1]TERMELŐ_11.30.'!$A:$BH,54,FALSE)+VLOOKUP(B352,'[1]TERMELŐ_11.30.'!$A:$BH,55,FALSE)+VLOOKUP(B352,'[1]TERMELŐ_11.30.'!$A:$BH,56,FALSE)+VLOOKUP(B352,'[1]TERMELŐ_11.30.'!$A:$BH,57,FALSE)+VLOOKUP(B352,'[1]TERMELŐ_11.30.'!$A:$BH,58,FALSE)+VLOOKUP(B352,'[1]TERMELŐ_11.30.'!$A:$BH,59,FALSE)+VLOOKUP(B352,'[1]TERMELŐ_11.30.'!$A:$BH,60,FALSE)</f>
        <v>0</v>
      </c>
      <c r="AA352" s="14" t="str">
        <f>IF(VLOOKUP(B352,'[1]TERMELŐ_11.30.'!A:AZ,51,FALSE)="","",VLOOKUP(B352,'[1]TERMELŐ_11.30.'!A:AZ,51,FALSE))</f>
        <v/>
      </c>
      <c r="AB352" s="14" t="str">
        <f>IF(VLOOKUP(B352,'[1]TERMELŐ_11.30.'!A:AZ,52,FALSE)="","",VLOOKUP(B352,'[1]TERMELŐ_11.30.'!A:AZ,52,FALSE))</f>
        <v/>
      </c>
    </row>
    <row r="353" spans="1:28" x14ac:dyDescent="0.3">
      <c r="A353" s="10" t="str">
        <f>VLOOKUP(VLOOKUP(B353,'[1]TERMELŐ_11.30.'!A:F,6,FALSE),'[1]publikáció segéd tábla'!$A$1:$B$7,2,FALSE)</f>
        <v>E.ON Észak-dunántúli Áramhálózati Zrt.</v>
      </c>
      <c r="B353" s="10" t="s">
        <v>319</v>
      </c>
      <c r="C353" s="11">
        <f>+SUMIFS('[1]TERMELŐ_11.30.'!$H:$H,'[1]TERMELŐ_11.30.'!$A:$A,[1]publikáció!$B353,'[1]TERMELŐ_11.30.'!$L:$L,[1]publikáció!C$4)</f>
        <v>100</v>
      </c>
      <c r="D353" s="11">
        <f>+SUMIFS('[1]TERMELŐ_11.30.'!$H:$H,'[1]TERMELŐ_11.30.'!$A:$A,[1]publikáció!$B353,'[1]TERMELŐ_11.30.'!$L:$L,[1]publikáció!D$4)</f>
        <v>0</v>
      </c>
      <c r="E353" s="11">
        <f>+SUMIFS('[1]TERMELŐ_11.30.'!$H:$H,'[1]TERMELŐ_11.30.'!$A:$A,[1]publikáció!$B353,'[1]TERMELŐ_11.30.'!$L:$L,[1]publikáció!E$4)</f>
        <v>10</v>
      </c>
      <c r="F353" s="11">
        <f>+SUMIFS('[1]TERMELŐ_11.30.'!$H:$H,'[1]TERMELŐ_11.30.'!$A:$A,[1]publikáció!$B353,'[1]TERMELŐ_11.30.'!$L:$L,[1]publikáció!F$4)</f>
        <v>0</v>
      </c>
      <c r="G353" s="11">
        <f>+SUMIFS('[1]TERMELŐ_11.30.'!$H:$H,'[1]TERMELŐ_11.30.'!$A:$A,[1]publikáció!$B353,'[1]TERMELŐ_11.30.'!$L:$L,[1]publikáció!G$4)</f>
        <v>0</v>
      </c>
      <c r="H353" s="11">
        <f>+SUMIFS('[1]TERMELŐ_11.30.'!$H:$H,'[1]TERMELŐ_11.30.'!$A:$A,[1]publikáció!$B353,'[1]TERMELŐ_11.30.'!$L:$L,[1]publikáció!H$4)</f>
        <v>0</v>
      </c>
      <c r="I353" s="11">
        <f>+SUMIFS('[1]TERMELŐ_11.30.'!$H:$H,'[1]TERMELŐ_11.30.'!$A:$A,[1]publikáció!$B353,'[1]TERMELŐ_11.30.'!$L:$L,[1]publikáció!I$4)</f>
        <v>0</v>
      </c>
      <c r="J353" s="11">
        <f>+SUMIFS('[1]TERMELŐ_11.30.'!$H:$H,'[1]TERMELŐ_11.30.'!$A:$A,[1]publikáció!$B353,'[1]TERMELŐ_11.30.'!$L:$L,[1]publikáció!J$4)</f>
        <v>0</v>
      </c>
      <c r="K353" s="11" t="str">
        <f>+IF(VLOOKUP(B353,'[1]TERMELŐ_11.30.'!A:U,21,FALSE)="igen","Technológia módosítás",IF(VLOOKUP(B353,'[1]TERMELŐ_11.30.'!A:U,20,FALSE)&lt;&gt;"nem","Ismétlő","Új igény"))</f>
        <v>Új igény</v>
      </c>
      <c r="L353" s="12">
        <f>+_xlfn.MAXIFS('[1]TERMELŐ_11.30.'!$P:$P,'[1]TERMELŐ_11.30.'!$A:$A,[1]publikáció!$B353)</f>
        <v>110</v>
      </c>
      <c r="M353" s="12">
        <f>+_xlfn.MAXIFS('[1]TERMELŐ_11.30.'!$Q:$Q,'[1]TERMELŐ_11.30.'!$A:$A,[1]publikáció!$B353)</f>
        <v>10.3</v>
      </c>
      <c r="N353" s="10" t="str">
        <f>+IF(VLOOKUP(B353,'[1]TERMELŐ_11.30.'!A:G,7,FALSE)="","",VLOOKUP(B353,'[1]TERMELŐ_11.30.'!A:G,7,FALSE))</f>
        <v>Új_A</v>
      </c>
      <c r="O353" s="10">
        <f>+VLOOKUP(B353,'[1]TERMELŐ_11.30.'!A:I,9,FALSE)</f>
        <v>132</v>
      </c>
      <c r="P353" s="10" t="str">
        <f>+IF(OR(VLOOKUP(B353,'[1]TERMELŐ_11.30.'!A:D,4,FALSE)="elutasított",(VLOOKUP(B353,'[1]TERMELŐ_11.30.'!A:D,4,FALSE)="kiesett")),"igen","nem")</f>
        <v>igen</v>
      </c>
      <c r="Q353" s="10" t="str">
        <f>+_xlfn.IFNA(VLOOKUP(IF(VLOOKUP(B353,'[1]TERMELŐ_11.30.'!A:BQ,69,FALSE)="","",VLOOKUP(B353,'[1]TERMELŐ_11.30.'!A:BQ,69,FALSE)),'[1]publikáció segéd tábla'!$D$1:$E$16,2,FALSE),"")</f>
        <v>54/2024 kormány rendelet</v>
      </c>
      <c r="R353" s="10" t="str">
        <f>IF(VLOOKUP(B353,'[1]TERMELŐ_11.30.'!A:AT,46,FALSE)="","",VLOOKUP(B353,'[1]TERMELŐ_11.30.'!A:AT,46,FALSE))</f>
        <v/>
      </c>
      <c r="S353" s="10"/>
      <c r="T353" s="13">
        <f>+VLOOKUP(B353,'[1]TERMELŐ_11.30.'!$A:$AR,37,FALSE)</f>
        <v>0</v>
      </c>
      <c r="U353" s="13">
        <f>+VLOOKUP(B353,'[1]TERMELŐ_11.30.'!$A:$AR,38,FALSE)+VLOOKUP(B353,'[1]TERMELŐ_11.30.'!$A:$AR,39,FALSE)+VLOOKUP(B353,'[1]TERMELŐ_11.30.'!$A:$AR,40,FALSE)+VLOOKUP(B353,'[1]TERMELŐ_11.30.'!$A:$AR,41,FALSE)+VLOOKUP(B353,'[1]TERMELŐ_11.30.'!$A:$AR,42,FALSE)+VLOOKUP(B353,'[1]TERMELŐ_11.30.'!$A:$AR,43,FALSE)+VLOOKUP(B353,'[1]TERMELŐ_11.30.'!$A:$AR,44,FALSE)</f>
        <v>0</v>
      </c>
      <c r="V353" s="14" t="str">
        <f>+IF(VLOOKUP(B353,'[1]TERMELŐ_11.30.'!A:AS,45,FALSE)="","",VLOOKUP(B353,'[1]TERMELŐ_11.30.'!A:AS,45,FALSE))</f>
        <v/>
      </c>
      <c r="W353" s="14" t="str">
        <f>IF(VLOOKUP(B353,'[1]TERMELŐ_11.30.'!A:AJ,36,FALSE)="","",VLOOKUP(B353,'[1]TERMELŐ_11.30.'!A:AJ,36,FALSE))</f>
        <v/>
      </c>
      <c r="X353" s="10"/>
      <c r="Y353" s="13">
        <f>+VLOOKUP(B353,'[1]TERMELŐ_11.30.'!$A:$BH,53,FALSE)</f>
        <v>0</v>
      </c>
      <c r="Z353" s="13">
        <f>+VLOOKUP(B353,'[1]TERMELŐ_11.30.'!$A:$BH,54,FALSE)+VLOOKUP(B353,'[1]TERMELŐ_11.30.'!$A:$BH,55,FALSE)+VLOOKUP(B353,'[1]TERMELŐ_11.30.'!$A:$BH,56,FALSE)+VLOOKUP(B353,'[1]TERMELŐ_11.30.'!$A:$BH,57,FALSE)+VLOOKUP(B353,'[1]TERMELŐ_11.30.'!$A:$BH,58,FALSE)+VLOOKUP(B353,'[1]TERMELŐ_11.30.'!$A:$BH,59,FALSE)+VLOOKUP(B353,'[1]TERMELŐ_11.30.'!$A:$BH,60,FALSE)</f>
        <v>0</v>
      </c>
      <c r="AA353" s="14" t="str">
        <f>IF(VLOOKUP(B353,'[1]TERMELŐ_11.30.'!A:AZ,51,FALSE)="","",VLOOKUP(B353,'[1]TERMELŐ_11.30.'!A:AZ,51,FALSE))</f>
        <v/>
      </c>
      <c r="AB353" s="14" t="str">
        <f>IF(VLOOKUP(B353,'[1]TERMELŐ_11.30.'!A:AZ,52,FALSE)="","",VLOOKUP(B353,'[1]TERMELŐ_11.30.'!A:AZ,52,FALSE))</f>
        <v/>
      </c>
    </row>
    <row r="354" spans="1:28" x14ac:dyDescent="0.3">
      <c r="A354" s="10" t="str">
        <f>VLOOKUP(VLOOKUP(B354,'[1]TERMELŐ_11.30.'!A:F,6,FALSE),'[1]publikáció segéd tábla'!$A$1:$B$7,2,FALSE)</f>
        <v>E.ON Észak-dunántúli Áramhálózati Zrt.</v>
      </c>
      <c r="B354" s="10" t="s">
        <v>320</v>
      </c>
      <c r="C354" s="11">
        <f>+SUMIFS('[1]TERMELŐ_11.30.'!$H:$H,'[1]TERMELŐ_11.30.'!$A:$A,[1]publikáció!$B354,'[1]TERMELŐ_11.30.'!$L:$L,[1]publikáció!C$4)</f>
        <v>0.499</v>
      </c>
      <c r="D354" s="11">
        <f>+SUMIFS('[1]TERMELŐ_11.30.'!$H:$H,'[1]TERMELŐ_11.30.'!$A:$A,[1]publikáció!$B354,'[1]TERMELŐ_11.30.'!$L:$L,[1]publikáció!D$4)</f>
        <v>0</v>
      </c>
      <c r="E354" s="11">
        <f>+SUMIFS('[1]TERMELŐ_11.30.'!$H:$H,'[1]TERMELŐ_11.30.'!$A:$A,[1]publikáció!$B354,'[1]TERMELŐ_11.30.'!$L:$L,[1]publikáció!E$4)</f>
        <v>0.499</v>
      </c>
      <c r="F354" s="11">
        <f>+SUMIFS('[1]TERMELŐ_11.30.'!$H:$H,'[1]TERMELŐ_11.30.'!$A:$A,[1]publikáció!$B354,'[1]TERMELŐ_11.30.'!$L:$L,[1]publikáció!F$4)</f>
        <v>0</v>
      </c>
      <c r="G354" s="11">
        <f>+SUMIFS('[1]TERMELŐ_11.30.'!$H:$H,'[1]TERMELŐ_11.30.'!$A:$A,[1]publikáció!$B354,'[1]TERMELŐ_11.30.'!$L:$L,[1]publikáció!G$4)</f>
        <v>0</v>
      </c>
      <c r="H354" s="11">
        <f>+SUMIFS('[1]TERMELŐ_11.30.'!$H:$H,'[1]TERMELŐ_11.30.'!$A:$A,[1]publikáció!$B354,'[1]TERMELŐ_11.30.'!$L:$L,[1]publikáció!H$4)</f>
        <v>0</v>
      </c>
      <c r="I354" s="11">
        <f>+SUMIFS('[1]TERMELŐ_11.30.'!$H:$H,'[1]TERMELŐ_11.30.'!$A:$A,[1]publikáció!$B354,'[1]TERMELŐ_11.30.'!$L:$L,[1]publikáció!I$4)</f>
        <v>0</v>
      </c>
      <c r="J354" s="11">
        <f>+SUMIFS('[1]TERMELŐ_11.30.'!$H:$H,'[1]TERMELŐ_11.30.'!$A:$A,[1]publikáció!$B354,'[1]TERMELŐ_11.30.'!$L:$L,[1]publikáció!J$4)</f>
        <v>0</v>
      </c>
      <c r="K354" s="11" t="str">
        <f>+IF(VLOOKUP(B354,'[1]TERMELŐ_11.30.'!A:U,21,FALSE)="igen","Technológia módosítás",IF(VLOOKUP(B354,'[1]TERMELŐ_11.30.'!A:U,20,FALSE)&lt;&gt;"nem","Ismétlő","Új igény"))</f>
        <v>Új igény</v>
      </c>
      <c r="L354" s="12">
        <f>+_xlfn.MAXIFS('[1]TERMELŐ_11.30.'!$P:$P,'[1]TERMELŐ_11.30.'!$A:$A,[1]publikáció!$B354)</f>
        <v>0.499</v>
      </c>
      <c r="M354" s="12">
        <f>+_xlfn.MAXIFS('[1]TERMELŐ_11.30.'!$Q:$Q,'[1]TERMELŐ_11.30.'!$A:$A,[1]publikáció!$B354)</f>
        <v>0.02</v>
      </c>
      <c r="N354" s="10" t="str">
        <f>+IF(VLOOKUP(B354,'[1]TERMELŐ_11.30.'!A:G,7,FALSE)="","",VLOOKUP(B354,'[1]TERMELŐ_11.30.'!A:G,7,FALSE))</f>
        <v>AJED</v>
      </c>
      <c r="O354" s="10">
        <f>+VLOOKUP(B354,'[1]TERMELŐ_11.30.'!A:I,9,FALSE)</f>
        <v>35</v>
      </c>
      <c r="P354" s="10" t="str">
        <f>+IF(OR(VLOOKUP(B354,'[1]TERMELŐ_11.30.'!A:D,4,FALSE)="elutasított",(VLOOKUP(B354,'[1]TERMELŐ_11.30.'!A:D,4,FALSE)="kiesett")),"igen","nem")</f>
        <v>igen</v>
      </c>
      <c r="Q354" s="10" t="str">
        <f>+_xlfn.IFNA(VLOOKUP(IF(VLOOKUP(B354,'[1]TERMELŐ_11.30.'!A:BQ,69,FALSE)="","",VLOOKUP(B354,'[1]TERMELŐ_11.30.'!A:BQ,69,FALSE)),'[1]publikáció segéd tábla'!$D$1:$E$16,2,FALSE),"")</f>
        <v>54/2024 kormány rendelet</v>
      </c>
      <c r="R354" s="10" t="str">
        <f>IF(VLOOKUP(B354,'[1]TERMELŐ_11.30.'!A:AT,46,FALSE)="","",VLOOKUP(B354,'[1]TERMELŐ_11.30.'!A:AT,46,FALSE))</f>
        <v/>
      </c>
      <c r="S354" s="10"/>
      <c r="T354" s="13">
        <f>+VLOOKUP(B354,'[1]TERMELŐ_11.30.'!$A:$AR,37,FALSE)</f>
        <v>0</v>
      </c>
      <c r="U354" s="13">
        <f>+VLOOKUP(B354,'[1]TERMELŐ_11.30.'!$A:$AR,38,FALSE)+VLOOKUP(B354,'[1]TERMELŐ_11.30.'!$A:$AR,39,FALSE)+VLOOKUP(B354,'[1]TERMELŐ_11.30.'!$A:$AR,40,FALSE)+VLOOKUP(B354,'[1]TERMELŐ_11.30.'!$A:$AR,41,FALSE)+VLOOKUP(B354,'[1]TERMELŐ_11.30.'!$A:$AR,42,FALSE)+VLOOKUP(B354,'[1]TERMELŐ_11.30.'!$A:$AR,43,FALSE)+VLOOKUP(B354,'[1]TERMELŐ_11.30.'!$A:$AR,44,FALSE)</f>
        <v>0</v>
      </c>
      <c r="V354" s="14" t="str">
        <f>+IF(VLOOKUP(B354,'[1]TERMELŐ_11.30.'!A:AS,45,FALSE)="","",VLOOKUP(B354,'[1]TERMELŐ_11.30.'!A:AS,45,FALSE))</f>
        <v/>
      </c>
      <c r="W354" s="14" t="str">
        <f>IF(VLOOKUP(B354,'[1]TERMELŐ_11.30.'!A:AJ,36,FALSE)="","",VLOOKUP(B354,'[1]TERMELŐ_11.30.'!A:AJ,36,FALSE))</f>
        <v/>
      </c>
      <c r="X354" s="10"/>
      <c r="Y354" s="13">
        <f>+VLOOKUP(B354,'[1]TERMELŐ_11.30.'!$A:$BH,53,FALSE)</f>
        <v>0</v>
      </c>
      <c r="Z354" s="13">
        <f>+VLOOKUP(B354,'[1]TERMELŐ_11.30.'!$A:$BH,54,FALSE)+VLOOKUP(B354,'[1]TERMELŐ_11.30.'!$A:$BH,55,FALSE)+VLOOKUP(B354,'[1]TERMELŐ_11.30.'!$A:$BH,56,FALSE)+VLOOKUP(B354,'[1]TERMELŐ_11.30.'!$A:$BH,57,FALSE)+VLOOKUP(B354,'[1]TERMELŐ_11.30.'!$A:$BH,58,FALSE)+VLOOKUP(B354,'[1]TERMELŐ_11.30.'!$A:$BH,59,FALSE)+VLOOKUP(B354,'[1]TERMELŐ_11.30.'!$A:$BH,60,FALSE)</f>
        <v>0</v>
      </c>
      <c r="AA354" s="14" t="str">
        <f>IF(VLOOKUP(B354,'[1]TERMELŐ_11.30.'!A:AZ,51,FALSE)="","",VLOOKUP(B354,'[1]TERMELŐ_11.30.'!A:AZ,51,FALSE))</f>
        <v/>
      </c>
      <c r="AB354" s="14" t="str">
        <f>IF(VLOOKUP(B354,'[1]TERMELŐ_11.30.'!A:AZ,52,FALSE)="","",VLOOKUP(B354,'[1]TERMELŐ_11.30.'!A:AZ,52,FALSE))</f>
        <v/>
      </c>
    </row>
    <row r="355" spans="1:28" x14ac:dyDescent="0.3">
      <c r="A355" s="10" t="str">
        <f>VLOOKUP(VLOOKUP(B355,'[1]TERMELŐ_11.30.'!A:F,6,FALSE),'[1]publikáció segéd tábla'!$A$1:$B$7,2,FALSE)</f>
        <v>E.ON Észak-dunántúli Áramhálózati Zrt.</v>
      </c>
      <c r="B355" s="10" t="s">
        <v>321</v>
      </c>
      <c r="C355" s="11">
        <f>+SUMIFS('[1]TERMELŐ_11.30.'!$H:$H,'[1]TERMELŐ_11.30.'!$A:$A,[1]publikáció!$B355,'[1]TERMELŐ_11.30.'!$L:$L,[1]publikáció!C$4)</f>
        <v>0.499</v>
      </c>
      <c r="D355" s="11">
        <f>+SUMIFS('[1]TERMELŐ_11.30.'!$H:$H,'[1]TERMELŐ_11.30.'!$A:$A,[1]publikáció!$B355,'[1]TERMELŐ_11.30.'!$L:$L,[1]publikáció!D$4)</f>
        <v>0</v>
      </c>
      <c r="E355" s="11">
        <f>+SUMIFS('[1]TERMELŐ_11.30.'!$H:$H,'[1]TERMELŐ_11.30.'!$A:$A,[1]publikáció!$B355,'[1]TERMELŐ_11.30.'!$L:$L,[1]publikáció!E$4)</f>
        <v>0</v>
      </c>
      <c r="F355" s="11">
        <f>+SUMIFS('[1]TERMELŐ_11.30.'!$H:$H,'[1]TERMELŐ_11.30.'!$A:$A,[1]publikáció!$B355,'[1]TERMELŐ_11.30.'!$L:$L,[1]publikáció!F$4)</f>
        <v>0</v>
      </c>
      <c r="G355" s="11">
        <f>+SUMIFS('[1]TERMELŐ_11.30.'!$H:$H,'[1]TERMELŐ_11.30.'!$A:$A,[1]publikáció!$B355,'[1]TERMELŐ_11.30.'!$L:$L,[1]publikáció!G$4)</f>
        <v>0</v>
      </c>
      <c r="H355" s="11">
        <f>+SUMIFS('[1]TERMELŐ_11.30.'!$H:$H,'[1]TERMELŐ_11.30.'!$A:$A,[1]publikáció!$B355,'[1]TERMELŐ_11.30.'!$L:$L,[1]publikáció!H$4)</f>
        <v>0</v>
      </c>
      <c r="I355" s="11">
        <f>+SUMIFS('[1]TERMELŐ_11.30.'!$H:$H,'[1]TERMELŐ_11.30.'!$A:$A,[1]publikáció!$B355,'[1]TERMELŐ_11.30.'!$L:$L,[1]publikáció!I$4)</f>
        <v>0</v>
      </c>
      <c r="J355" s="11">
        <f>+SUMIFS('[1]TERMELŐ_11.30.'!$H:$H,'[1]TERMELŐ_11.30.'!$A:$A,[1]publikáció!$B355,'[1]TERMELŐ_11.30.'!$L:$L,[1]publikáció!J$4)</f>
        <v>0</v>
      </c>
      <c r="K355" s="11" t="str">
        <f>+IF(VLOOKUP(B355,'[1]TERMELŐ_11.30.'!A:U,21,FALSE)="igen","Technológia módosítás",IF(VLOOKUP(B355,'[1]TERMELŐ_11.30.'!A:U,20,FALSE)&lt;&gt;"nem","Ismétlő","Új igény"))</f>
        <v>Új igény</v>
      </c>
      <c r="L355" s="12">
        <f>+_xlfn.MAXIFS('[1]TERMELŐ_11.30.'!$P:$P,'[1]TERMELŐ_11.30.'!$A:$A,[1]publikáció!$B355)</f>
        <v>0.499</v>
      </c>
      <c r="M355" s="12">
        <f>+_xlfn.MAXIFS('[1]TERMELŐ_11.30.'!$Q:$Q,'[1]TERMELŐ_11.30.'!$A:$A,[1]publikáció!$B355)</f>
        <v>0.02</v>
      </c>
      <c r="N355" s="10" t="str">
        <f>+IF(VLOOKUP(B355,'[1]TERMELŐ_11.30.'!A:G,7,FALSE)="","",VLOOKUP(B355,'[1]TERMELŐ_11.30.'!A:G,7,FALSE))</f>
        <v>AJED</v>
      </c>
      <c r="O355" s="10">
        <f>+VLOOKUP(B355,'[1]TERMELŐ_11.30.'!A:I,9,FALSE)</f>
        <v>35</v>
      </c>
      <c r="P355" s="10" t="str">
        <f>+IF(OR(VLOOKUP(B355,'[1]TERMELŐ_11.30.'!A:D,4,FALSE)="elutasított",(VLOOKUP(B355,'[1]TERMELŐ_11.30.'!A:D,4,FALSE)="kiesett")),"igen","nem")</f>
        <v>igen</v>
      </c>
      <c r="Q355" s="10" t="str">
        <f>+_xlfn.IFNA(VLOOKUP(IF(VLOOKUP(B355,'[1]TERMELŐ_11.30.'!A:BQ,69,FALSE)="","",VLOOKUP(B355,'[1]TERMELŐ_11.30.'!A:BQ,69,FALSE)),'[1]publikáció segéd tábla'!$D$1:$E$16,2,FALSE),"")</f>
        <v>54/2024 kormány rendelet</v>
      </c>
      <c r="R355" s="10" t="str">
        <f>IF(VLOOKUP(B355,'[1]TERMELŐ_11.30.'!A:AT,46,FALSE)="","",VLOOKUP(B355,'[1]TERMELŐ_11.30.'!A:AT,46,FALSE))</f>
        <v/>
      </c>
      <c r="S355" s="10"/>
      <c r="T355" s="13">
        <f>+VLOOKUP(B355,'[1]TERMELŐ_11.30.'!$A:$AR,37,FALSE)</f>
        <v>0</v>
      </c>
      <c r="U355" s="13">
        <f>+VLOOKUP(B355,'[1]TERMELŐ_11.30.'!$A:$AR,38,FALSE)+VLOOKUP(B355,'[1]TERMELŐ_11.30.'!$A:$AR,39,FALSE)+VLOOKUP(B355,'[1]TERMELŐ_11.30.'!$A:$AR,40,FALSE)+VLOOKUP(B355,'[1]TERMELŐ_11.30.'!$A:$AR,41,FALSE)+VLOOKUP(B355,'[1]TERMELŐ_11.30.'!$A:$AR,42,FALSE)+VLOOKUP(B355,'[1]TERMELŐ_11.30.'!$A:$AR,43,FALSE)+VLOOKUP(B355,'[1]TERMELŐ_11.30.'!$A:$AR,44,FALSE)</f>
        <v>0</v>
      </c>
      <c r="V355" s="14" t="str">
        <f>+IF(VLOOKUP(B355,'[1]TERMELŐ_11.30.'!A:AS,45,FALSE)="","",VLOOKUP(B355,'[1]TERMELŐ_11.30.'!A:AS,45,FALSE))</f>
        <v/>
      </c>
      <c r="W355" s="14" t="str">
        <f>IF(VLOOKUP(B355,'[1]TERMELŐ_11.30.'!A:AJ,36,FALSE)="","",VLOOKUP(B355,'[1]TERMELŐ_11.30.'!A:AJ,36,FALSE))</f>
        <v/>
      </c>
      <c r="X355" s="10"/>
      <c r="Y355" s="13">
        <f>+VLOOKUP(B355,'[1]TERMELŐ_11.30.'!$A:$BH,53,FALSE)</f>
        <v>0</v>
      </c>
      <c r="Z355" s="13">
        <f>+VLOOKUP(B355,'[1]TERMELŐ_11.30.'!$A:$BH,54,FALSE)+VLOOKUP(B355,'[1]TERMELŐ_11.30.'!$A:$BH,55,FALSE)+VLOOKUP(B355,'[1]TERMELŐ_11.30.'!$A:$BH,56,FALSE)+VLOOKUP(B355,'[1]TERMELŐ_11.30.'!$A:$BH,57,FALSE)+VLOOKUP(B355,'[1]TERMELŐ_11.30.'!$A:$BH,58,FALSE)+VLOOKUP(B355,'[1]TERMELŐ_11.30.'!$A:$BH,59,FALSE)+VLOOKUP(B355,'[1]TERMELŐ_11.30.'!$A:$BH,60,FALSE)</f>
        <v>0</v>
      </c>
      <c r="AA355" s="14" t="str">
        <f>IF(VLOOKUP(B355,'[1]TERMELŐ_11.30.'!A:AZ,51,FALSE)="","",VLOOKUP(B355,'[1]TERMELŐ_11.30.'!A:AZ,51,FALSE))</f>
        <v/>
      </c>
      <c r="AB355" s="14" t="str">
        <f>IF(VLOOKUP(B355,'[1]TERMELŐ_11.30.'!A:AZ,52,FALSE)="","",VLOOKUP(B355,'[1]TERMELŐ_11.30.'!A:AZ,52,FALSE))</f>
        <v/>
      </c>
    </row>
    <row r="356" spans="1:28" x14ac:dyDescent="0.3">
      <c r="A356" s="10" t="str">
        <f>VLOOKUP(VLOOKUP(B356,'[1]TERMELŐ_11.30.'!A:F,6,FALSE),'[1]publikáció segéd tábla'!$A$1:$B$7,2,FALSE)</f>
        <v>E.ON Észak-dunántúli Áramhálózati Zrt.</v>
      </c>
      <c r="B356" s="10" t="s">
        <v>322</v>
      </c>
      <c r="C356" s="11">
        <f>+SUMIFS('[1]TERMELŐ_11.30.'!$H:$H,'[1]TERMELŐ_11.30.'!$A:$A,[1]publikáció!$B356,'[1]TERMELŐ_11.30.'!$L:$L,[1]publikáció!C$4)</f>
        <v>0.499</v>
      </c>
      <c r="D356" s="11">
        <f>+SUMIFS('[1]TERMELŐ_11.30.'!$H:$H,'[1]TERMELŐ_11.30.'!$A:$A,[1]publikáció!$B356,'[1]TERMELŐ_11.30.'!$L:$L,[1]publikáció!D$4)</f>
        <v>0</v>
      </c>
      <c r="E356" s="11">
        <f>+SUMIFS('[1]TERMELŐ_11.30.'!$H:$H,'[1]TERMELŐ_11.30.'!$A:$A,[1]publikáció!$B356,'[1]TERMELŐ_11.30.'!$L:$L,[1]publikáció!E$4)</f>
        <v>0.2</v>
      </c>
      <c r="F356" s="11">
        <f>+SUMIFS('[1]TERMELŐ_11.30.'!$H:$H,'[1]TERMELŐ_11.30.'!$A:$A,[1]publikáció!$B356,'[1]TERMELŐ_11.30.'!$L:$L,[1]publikáció!F$4)</f>
        <v>0</v>
      </c>
      <c r="G356" s="11">
        <f>+SUMIFS('[1]TERMELŐ_11.30.'!$H:$H,'[1]TERMELŐ_11.30.'!$A:$A,[1]publikáció!$B356,'[1]TERMELŐ_11.30.'!$L:$L,[1]publikáció!G$4)</f>
        <v>0</v>
      </c>
      <c r="H356" s="11">
        <f>+SUMIFS('[1]TERMELŐ_11.30.'!$H:$H,'[1]TERMELŐ_11.30.'!$A:$A,[1]publikáció!$B356,'[1]TERMELŐ_11.30.'!$L:$L,[1]publikáció!H$4)</f>
        <v>0</v>
      </c>
      <c r="I356" s="11">
        <f>+SUMIFS('[1]TERMELŐ_11.30.'!$H:$H,'[1]TERMELŐ_11.30.'!$A:$A,[1]publikáció!$B356,'[1]TERMELŐ_11.30.'!$L:$L,[1]publikáció!I$4)</f>
        <v>0</v>
      </c>
      <c r="J356" s="11">
        <f>+SUMIFS('[1]TERMELŐ_11.30.'!$H:$H,'[1]TERMELŐ_11.30.'!$A:$A,[1]publikáció!$B356,'[1]TERMELŐ_11.30.'!$L:$L,[1]publikáció!J$4)</f>
        <v>0</v>
      </c>
      <c r="K356" s="11" t="str">
        <f>+IF(VLOOKUP(B356,'[1]TERMELŐ_11.30.'!A:U,21,FALSE)="igen","Technológia módosítás",IF(VLOOKUP(B356,'[1]TERMELŐ_11.30.'!A:U,20,FALSE)&lt;&gt;"nem","Ismétlő","Új igény"))</f>
        <v>Új igény</v>
      </c>
      <c r="L356" s="12">
        <f>+_xlfn.MAXIFS('[1]TERMELŐ_11.30.'!$P:$P,'[1]TERMELŐ_11.30.'!$A:$A,[1]publikáció!$B356)</f>
        <v>0.499</v>
      </c>
      <c r="M356" s="12">
        <f>+_xlfn.MAXIFS('[1]TERMELŐ_11.30.'!$Q:$Q,'[1]TERMELŐ_11.30.'!$A:$A,[1]publikáció!$B356)</f>
        <v>0.1</v>
      </c>
      <c r="N356" s="10" t="str">
        <f>+IF(VLOOKUP(B356,'[1]TERMELŐ_11.30.'!A:G,7,FALSE)="","",VLOOKUP(B356,'[1]TERMELŐ_11.30.'!A:G,7,FALSE))</f>
        <v>KAPU</v>
      </c>
      <c r="O356" s="10">
        <f>+VLOOKUP(B356,'[1]TERMELŐ_11.30.'!A:I,9,FALSE)</f>
        <v>22</v>
      </c>
      <c r="P356" s="10" t="str">
        <f>+IF(OR(VLOOKUP(B356,'[1]TERMELŐ_11.30.'!A:D,4,FALSE)="elutasított",(VLOOKUP(B356,'[1]TERMELŐ_11.30.'!A:D,4,FALSE)="kiesett")),"igen","nem")</f>
        <v>igen</v>
      </c>
      <c r="Q356" s="10" t="str">
        <f>+_xlfn.IFNA(VLOOKUP(IF(VLOOKUP(B356,'[1]TERMELŐ_11.30.'!A:BQ,69,FALSE)="","",VLOOKUP(B356,'[1]TERMELŐ_11.30.'!A:BQ,69,FALSE)),'[1]publikáció segéd tábla'!$D$1:$E$16,2,FALSE),"")</f>
        <v>54/2024 kormány rendelet</v>
      </c>
      <c r="R356" s="10" t="str">
        <f>IF(VLOOKUP(B356,'[1]TERMELŐ_11.30.'!A:AT,46,FALSE)="","",VLOOKUP(B356,'[1]TERMELŐ_11.30.'!A:AT,46,FALSE))</f>
        <v/>
      </c>
      <c r="S356" s="10"/>
      <c r="T356" s="13">
        <f>+VLOOKUP(B356,'[1]TERMELŐ_11.30.'!$A:$AR,37,FALSE)</f>
        <v>0</v>
      </c>
      <c r="U356" s="13">
        <f>+VLOOKUP(B356,'[1]TERMELŐ_11.30.'!$A:$AR,38,FALSE)+VLOOKUP(B356,'[1]TERMELŐ_11.30.'!$A:$AR,39,FALSE)+VLOOKUP(B356,'[1]TERMELŐ_11.30.'!$A:$AR,40,FALSE)+VLOOKUP(B356,'[1]TERMELŐ_11.30.'!$A:$AR,41,FALSE)+VLOOKUP(B356,'[1]TERMELŐ_11.30.'!$A:$AR,42,FALSE)+VLOOKUP(B356,'[1]TERMELŐ_11.30.'!$A:$AR,43,FALSE)+VLOOKUP(B356,'[1]TERMELŐ_11.30.'!$A:$AR,44,FALSE)</f>
        <v>0</v>
      </c>
      <c r="V356" s="14" t="str">
        <f>+IF(VLOOKUP(B356,'[1]TERMELŐ_11.30.'!A:AS,45,FALSE)="","",VLOOKUP(B356,'[1]TERMELŐ_11.30.'!A:AS,45,FALSE))</f>
        <v/>
      </c>
      <c r="W356" s="14" t="str">
        <f>IF(VLOOKUP(B356,'[1]TERMELŐ_11.30.'!A:AJ,36,FALSE)="","",VLOOKUP(B356,'[1]TERMELŐ_11.30.'!A:AJ,36,FALSE))</f>
        <v/>
      </c>
      <c r="X356" s="10"/>
      <c r="Y356" s="13">
        <f>+VLOOKUP(B356,'[1]TERMELŐ_11.30.'!$A:$BH,53,FALSE)</f>
        <v>0</v>
      </c>
      <c r="Z356" s="13">
        <f>+VLOOKUP(B356,'[1]TERMELŐ_11.30.'!$A:$BH,54,FALSE)+VLOOKUP(B356,'[1]TERMELŐ_11.30.'!$A:$BH,55,FALSE)+VLOOKUP(B356,'[1]TERMELŐ_11.30.'!$A:$BH,56,FALSE)+VLOOKUP(B356,'[1]TERMELŐ_11.30.'!$A:$BH,57,FALSE)+VLOOKUP(B356,'[1]TERMELŐ_11.30.'!$A:$BH,58,FALSE)+VLOOKUP(B356,'[1]TERMELŐ_11.30.'!$A:$BH,59,FALSE)+VLOOKUP(B356,'[1]TERMELŐ_11.30.'!$A:$BH,60,FALSE)</f>
        <v>0</v>
      </c>
      <c r="AA356" s="14" t="str">
        <f>IF(VLOOKUP(B356,'[1]TERMELŐ_11.30.'!A:AZ,51,FALSE)="","",VLOOKUP(B356,'[1]TERMELŐ_11.30.'!A:AZ,51,FALSE))</f>
        <v/>
      </c>
      <c r="AB356" s="14" t="str">
        <f>IF(VLOOKUP(B356,'[1]TERMELŐ_11.30.'!A:AZ,52,FALSE)="","",VLOOKUP(B356,'[1]TERMELŐ_11.30.'!A:AZ,52,FALSE))</f>
        <v/>
      </c>
    </row>
    <row r="357" spans="1:28" x14ac:dyDescent="0.3">
      <c r="A357" s="10" t="str">
        <f>VLOOKUP(VLOOKUP(B357,'[1]TERMELŐ_11.30.'!A:F,6,FALSE),'[1]publikáció segéd tábla'!$A$1:$B$7,2,FALSE)</f>
        <v>E.ON Észak-dunántúli Áramhálózati Zrt.</v>
      </c>
      <c r="B357" s="10" t="s">
        <v>323</v>
      </c>
      <c r="C357" s="11">
        <f>+SUMIFS('[1]TERMELŐ_11.30.'!$H:$H,'[1]TERMELŐ_11.30.'!$A:$A,[1]publikáció!$B357,'[1]TERMELŐ_11.30.'!$L:$L,[1]publikáció!C$4)</f>
        <v>0.5</v>
      </c>
      <c r="D357" s="11">
        <f>+SUMIFS('[1]TERMELŐ_11.30.'!$H:$H,'[1]TERMELŐ_11.30.'!$A:$A,[1]publikáció!$B357,'[1]TERMELŐ_11.30.'!$L:$L,[1]publikáció!D$4)</f>
        <v>0</v>
      </c>
      <c r="E357" s="11">
        <f>+SUMIFS('[1]TERMELŐ_11.30.'!$H:$H,'[1]TERMELŐ_11.30.'!$A:$A,[1]publikáció!$B357,'[1]TERMELŐ_11.30.'!$L:$L,[1]publikáció!E$4)</f>
        <v>0.5</v>
      </c>
      <c r="F357" s="11">
        <f>+SUMIFS('[1]TERMELŐ_11.30.'!$H:$H,'[1]TERMELŐ_11.30.'!$A:$A,[1]publikáció!$B357,'[1]TERMELŐ_11.30.'!$L:$L,[1]publikáció!F$4)</f>
        <v>0</v>
      </c>
      <c r="G357" s="11">
        <f>+SUMIFS('[1]TERMELŐ_11.30.'!$H:$H,'[1]TERMELŐ_11.30.'!$A:$A,[1]publikáció!$B357,'[1]TERMELŐ_11.30.'!$L:$L,[1]publikáció!G$4)</f>
        <v>0</v>
      </c>
      <c r="H357" s="11">
        <f>+SUMIFS('[1]TERMELŐ_11.30.'!$H:$H,'[1]TERMELŐ_11.30.'!$A:$A,[1]publikáció!$B357,'[1]TERMELŐ_11.30.'!$L:$L,[1]publikáció!H$4)</f>
        <v>0</v>
      </c>
      <c r="I357" s="11">
        <f>+SUMIFS('[1]TERMELŐ_11.30.'!$H:$H,'[1]TERMELŐ_11.30.'!$A:$A,[1]publikáció!$B357,'[1]TERMELŐ_11.30.'!$L:$L,[1]publikáció!I$4)</f>
        <v>0</v>
      </c>
      <c r="J357" s="11">
        <f>+SUMIFS('[1]TERMELŐ_11.30.'!$H:$H,'[1]TERMELŐ_11.30.'!$A:$A,[1]publikáció!$B357,'[1]TERMELŐ_11.30.'!$L:$L,[1]publikáció!J$4)</f>
        <v>0</v>
      </c>
      <c r="K357" s="11" t="str">
        <f>+IF(VLOOKUP(B357,'[1]TERMELŐ_11.30.'!A:U,21,FALSE)="igen","Technológia módosítás",IF(VLOOKUP(B357,'[1]TERMELŐ_11.30.'!A:U,20,FALSE)&lt;&gt;"nem","Ismétlő","Új igény"))</f>
        <v>Új igény</v>
      </c>
      <c r="L357" s="12">
        <f>+_xlfn.MAXIFS('[1]TERMELŐ_11.30.'!$P:$P,'[1]TERMELŐ_11.30.'!$A:$A,[1]publikáció!$B357)</f>
        <v>0.5</v>
      </c>
      <c r="M357" s="12">
        <f>+_xlfn.MAXIFS('[1]TERMELŐ_11.30.'!$Q:$Q,'[1]TERMELŐ_11.30.'!$A:$A,[1]publikáció!$B357)</f>
        <v>0.5</v>
      </c>
      <c r="N357" s="10" t="str">
        <f>+IF(VLOOKUP(B357,'[1]TERMELŐ_11.30.'!A:G,7,FALSE)="","",VLOOKUP(B357,'[1]TERMELŐ_11.30.'!A:G,7,FALSE))</f>
        <v>KAPU</v>
      </c>
      <c r="O357" s="10">
        <f>+VLOOKUP(B357,'[1]TERMELŐ_11.30.'!A:I,9,FALSE)</f>
        <v>22</v>
      </c>
      <c r="P357" s="10" t="str">
        <f>+IF(OR(VLOOKUP(B357,'[1]TERMELŐ_11.30.'!A:D,4,FALSE)="elutasított",(VLOOKUP(B357,'[1]TERMELŐ_11.30.'!A:D,4,FALSE)="kiesett")),"igen","nem")</f>
        <v>igen</v>
      </c>
      <c r="Q357" s="10" t="str">
        <f>+_xlfn.IFNA(VLOOKUP(IF(VLOOKUP(B357,'[1]TERMELŐ_11.30.'!A:BQ,69,FALSE)="","",VLOOKUP(B357,'[1]TERMELŐ_11.30.'!A:BQ,69,FALSE)),'[1]publikáció segéd tábla'!$D$1:$E$16,2,FALSE),"")</f>
        <v>54/2024 kormány rendelet</v>
      </c>
      <c r="R357" s="10" t="str">
        <f>IF(VLOOKUP(B357,'[1]TERMELŐ_11.30.'!A:AT,46,FALSE)="","",VLOOKUP(B357,'[1]TERMELŐ_11.30.'!A:AT,46,FALSE))</f>
        <v/>
      </c>
      <c r="S357" s="10"/>
      <c r="T357" s="13">
        <f>+VLOOKUP(B357,'[1]TERMELŐ_11.30.'!$A:$AR,37,FALSE)</f>
        <v>0</v>
      </c>
      <c r="U357" s="13">
        <f>+VLOOKUP(B357,'[1]TERMELŐ_11.30.'!$A:$AR,38,FALSE)+VLOOKUP(B357,'[1]TERMELŐ_11.30.'!$A:$AR,39,FALSE)+VLOOKUP(B357,'[1]TERMELŐ_11.30.'!$A:$AR,40,FALSE)+VLOOKUP(B357,'[1]TERMELŐ_11.30.'!$A:$AR,41,FALSE)+VLOOKUP(B357,'[1]TERMELŐ_11.30.'!$A:$AR,42,FALSE)+VLOOKUP(B357,'[1]TERMELŐ_11.30.'!$A:$AR,43,FALSE)+VLOOKUP(B357,'[1]TERMELŐ_11.30.'!$A:$AR,44,FALSE)</f>
        <v>0</v>
      </c>
      <c r="V357" s="14" t="str">
        <f>+IF(VLOOKUP(B357,'[1]TERMELŐ_11.30.'!A:AS,45,FALSE)="","",VLOOKUP(B357,'[1]TERMELŐ_11.30.'!A:AS,45,FALSE))</f>
        <v/>
      </c>
      <c r="W357" s="14" t="str">
        <f>IF(VLOOKUP(B357,'[1]TERMELŐ_11.30.'!A:AJ,36,FALSE)="","",VLOOKUP(B357,'[1]TERMELŐ_11.30.'!A:AJ,36,FALSE))</f>
        <v/>
      </c>
      <c r="X357" s="10"/>
      <c r="Y357" s="13">
        <f>+VLOOKUP(B357,'[1]TERMELŐ_11.30.'!$A:$BH,53,FALSE)</f>
        <v>0</v>
      </c>
      <c r="Z357" s="13">
        <f>+VLOOKUP(B357,'[1]TERMELŐ_11.30.'!$A:$BH,54,FALSE)+VLOOKUP(B357,'[1]TERMELŐ_11.30.'!$A:$BH,55,FALSE)+VLOOKUP(B357,'[1]TERMELŐ_11.30.'!$A:$BH,56,FALSE)+VLOOKUP(B357,'[1]TERMELŐ_11.30.'!$A:$BH,57,FALSE)+VLOOKUP(B357,'[1]TERMELŐ_11.30.'!$A:$BH,58,FALSE)+VLOOKUP(B357,'[1]TERMELŐ_11.30.'!$A:$BH,59,FALSE)+VLOOKUP(B357,'[1]TERMELŐ_11.30.'!$A:$BH,60,FALSE)</f>
        <v>0</v>
      </c>
      <c r="AA357" s="14" t="str">
        <f>IF(VLOOKUP(B357,'[1]TERMELŐ_11.30.'!A:AZ,51,FALSE)="","",VLOOKUP(B357,'[1]TERMELŐ_11.30.'!A:AZ,51,FALSE))</f>
        <v/>
      </c>
      <c r="AB357" s="14" t="str">
        <f>IF(VLOOKUP(B357,'[1]TERMELŐ_11.30.'!A:AZ,52,FALSE)="","",VLOOKUP(B357,'[1]TERMELŐ_11.30.'!A:AZ,52,FALSE))</f>
        <v/>
      </c>
    </row>
    <row r="358" spans="1:28" x14ac:dyDescent="0.3">
      <c r="A358" s="10" t="str">
        <f>VLOOKUP(VLOOKUP(B358,'[1]TERMELŐ_11.30.'!A:F,6,FALSE),'[1]publikáció segéd tábla'!$A$1:$B$7,2,FALSE)</f>
        <v>E.ON Észak-dunántúli Áramhálózati Zrt.</v>
      </c>
      <c r="B358" s="10" t="s">
        <v>324</v>
      </c>
      <c r="C358" s="11">
        <f>+SUMIFS('[1]TERMELŐ_11.30.'!$H:$H,'[1]TERMELŐ_11.30.'!$A:$A,[1]publikáció!$B358,'[1]TERMELŐ_11.30.'!$L:$L,[1]publikáció!C$4)</f>
        <v>0</v>
      </c>
      <c r="D358" s="11">
        <f>+SUMIFS('[1]TERMELŐ_11.30.'!$H:$H,'[1]TERMELŐ_11.30.'!$A:$A,[1]publikáció!$B358,'[1]TERMELŐ_11.30.'!$L:$L,[1]publikáció!D$4)</f>
        <v>0</v>
      </c>
      <c r="E358" s="11">
        <f>+SUMIFS('[1]TERMELŐ_11.30.'!$H:$H,'[1]TERMELŐ_11.30.'!$A:$A,[1]publikáció!$B358,'[1]TERMELŐ_11.30.'!$L:$L,[1]publikáció!E$4)</f>
        <v>0.5</v>
      </c>
      <c r="F358" s="11">
        <f>+SUMIFS('[1]TERMELŐ_11.30.'!$H:$H,'[1]TERMELŐ_11.30.'!$A:$A,[1]publikáció!$B358,'[1]TERMELŐ_11.30.'!$L:$L,[1]publikáció!F$4)</f>
        <v>0</v>
      </c>
      <c r="G358" s="11">
        <f>+SUMIFS('[1]TERMELŐ_11.30.'!$H:$H,'[1]TERMELŐ_11.30.'!$A:$A,[1]publikáció!$B358,'[1]TERMELŐ_11.30.'!$L:$L,[1]publikáció!G$4)</f>
        <v>1.498</v>
      </c>
      <c r="H358" s="11">
        <f>+SUMIFS('[1]TERMELŐ_11.30.'!$H:$H,'[1]TERMELŐ_11.30.'!$A:$A,[1]publikáció!$B358,'[1]TERMELŐ_11.30.'!$L:$L,[1]publikáció!H$4)</f>
        <v>0</v>
      </c>
      <c r="I358" s="11">
        <f>+SUMIFS('[1]TERMELŐ_11.30.'!$H:$H,'[1]TERMELŐ_11.30.'!$A:$A,[1]publikáció!$B358,'[1]TERMELŐ_11.30.'!$L:$L,[1]publikáció!I$4)</f>
        <v>0</v>
      </c>
      <c r="J358" s="11">
        <f>+SUMIFS('[1]TERMELŐ_11.30.'!$H:$H,'[1]TERMELŐ_11.30.'!$A:$A,[1]publikáció!$B358,'[1]TERMELŐ_11.30.'!$L:$L,[1]publikáció!J$4)</f>
        <v>0</v>
      </c>
      <c r="K358" s="11" t="str">
        <f>+IF(VLOOKUP(B358,'[1]TERMELŐ_11.30.'!A:U,21,FALSE)="igen","Technológia módosítás",IF(VLOOKUP(B358,'[1]TERMELŐ_11.30.'!A:U,20,FALSE)&lt;&gt;"nem","Ismétlő","Új igény"))</f>
        <v>Új igény</v>
      </c>
      <c r="L358" s="12">
        <f>+_xlfn.MAXIFS('[1]TERMELŐ_11.30.'!$P:$P,'[1]TERMELŐ_11.30.'!$A:$A,[1]publikáció!$B358)</f>
        <v>0.6</v>
      </c>
      <c r="M358" s="12">
        <f>+_xlfn.MAXIFS('[1]TERMELŐ_11.30.'!$Q:$Q,'[1]TERMELŐ_11.30.'!$A:$A,[1]publikáció!$B358)</f>
        <v>0</v>
      </c>
      <c r="N358" s="10" t="str">
        <f>+IF(VLOOKUP(B358,'[1]TERMELŐ_11.30.'!A:G,7,FALSE)="","",VLOOKUP(B358,'[1]TERMELŐ_11.30.'!A:G,7,FALSE))</f>
        <v>CELD</v>
      </c>
      <c r="O358" s="10">
        <f>+VLOOKUP(B358,'[1]TERMELŐ_11.30.'!A:I,9,FALSE)</f>
        <v>22</v>
      </c>
      <c r="P358" s="10" t="str">
        <f>+IF(OR(VLOOKUP(B358,'[1]TERMELŐ_11.30.'!A:D,4,FALSE)="elutasított",(VLOOKUP(B358,'[1]TERMELŐ_11.30.'!A:D,4,FALSE)="kiesett")),"igen","nem")</f>
        <v>igen</v>
      </c>
      <c r="Q358" s="10" t="str">
        <f>+_xlfn.IFNA(VLOOKUP(IF(VLOOKUP(B358,'[1]TERMELŐ_11.30.'!A:BQ,69,FALSE)="","",VLOOKUP(B358,'[1]TERMELŐ_11.30.'!A:BQ,69,FALSE)),'[1]publikáció segéd tábla'!$D$1:$E$16,2,FALSE),"")</f>
        <v>54/2024 kormány rendelet</v>
      </c>
      <c r="R358" s="10" t="str">
        <f>IF(VLOOKUP(B358,'[1]TERMELŐ_11.30.'!A:AT,46,FALSE)="","",VLOOKUP(B358,'[1]TERMELŐ_11.30.'!A:AT,46,FALSE))</f>
        <v/>
      </c>
      <c r="S358" s="10"/>
      <c r="T358" s="13">
        <f>+VLOOKUP(B358,'[1]TERMELŐ_11.30.'!$A:$AR,37,FALSE)</f>
        <v>0</v>
      </c>
      <c r="U358" s="13">
        <f>+VLOOKUP(B358,'[1]TERMELŐ_11.30.'!$A:$AR,38,FALSE)+VLOOKUP(B358,'[1]TERMELŐ_11.30.'!$A:$AR,39,FALSE)+VLOOKUP(B358,'[1]TERMELŐ_11.30.'!$A:$AR,40,FALSE)+VLOOKUP(B358,'[1]TERMELŐ_11.30.'!$A:$AR,41,FALSE)+VLOOKUP(B358,'[1]TERMELŐ_11.30.'!$A:$AR,42,FALSE)+VLOOKUP(B358,'[1]TERMELŐ_11.30.'!$A:$AR,43,FALSE)+VLOOKUP(B358,'[1]TERMELŐ_11.30.'!$A:$AR,44,FALSE)</f>
        <v>0</v>
      </c>
      <c r="V358" s="14" t="str">
        <f>+IF(VLOOKUP(B358,'[1]TERMELŐ_11.30.'!A:AS,45,FALSE)="","",VLOOKUP(B358,'[1]TERMELŐ_11.30.'!A:AS,45,FALSE))</f>
        <v/>
      </c>
      <c r="W358" s="14" t="str">
        <f>IF(VLOOKUP(B358,'[1]TERMELŐ_11.30.'!A:AJ,36,FALSE)="","",VLOOKUP(B358,'[1]TERMELŐ_11.30.'!A:AJ,36,FALSE))</f>
        <v/>
      </c>
      <c r="X358" s="10"/>
      <c r="Y358" s="13">
        <f>+VLOOKUP(B358,'[1]TERMELŐ_11.30.'!$A:$BH,53,FALSE)</f>
        <v>0</v>
      </c>
      <c r="Z358" s="13">
        <f>+VLOOKUP(B358,'[1]TERMELŐ_11.30.'!$A:$BH,54,FALSE)+VLOOKUP(B358,'[1]TERMELŐ_11.30.'!$A:$BH,55,FALSE)+VLOOKUP(B358,'[1]TERMELŐ_11.30.'!$A:$BH,56,FALSE)+VLOOKUP(B358,'[1]TERMELŐ_11.30.'!$A:$BH,57,FALSE)+VLOOKUP(B358,'[1]TERMELŐ_11.30.'!$A:$BH,58,FALSE)+VLOOKUP(B358,'[1]TERMELŐ_11.30.'!$A:$BH,59,FALSE)+VLOOKUP(B358,'[1]TERMELŐ_11.30.'!$A:$BH,60,FALSE)</f>
        <v>0</v>
      </c>
      <c r="AA358" s="14" t="str">
        <f>IF(VLOOKUP(B358,'[1]TERMELŐ_11.30.'!A:AZ,51,FALSE)="","",VLOOKUP(B358,'[1]TERMELŐ_11.30.'!A:AZ,51,FALSE))</f>
        <v/>
      </c>
      <c r="AB358" s="14" t="str">
        <f>IF(VLOOKUP(B358,'[1]TERMELŐ_11.30.'!A:AZ,52,FALSE)="","",VLOOKUP(B358,'[1]TERMELŐ_11.30.'!A:AZ,52,FALSE))</f>
        <v/>
      </c>
    </row>
    <row r="359" spans="1:28" x14ac:dyDescent="0.3">
      <c r="A359" s="10" t="str">
        <f>VLOOKUP(VLOOKUP(B359,'[1]TERMELŐ_11.30.'!A:F,6,FALSE),'[1]publikáció segéd tábla'!$A$1:$B$7,2,FALSE)</f>
        <v>E.ON Észak-dunántúli Áramhálózati Zrt.</v>
      </c>
      <c r="B359" s="10" t="s">
        <v>325</v>
      </c>
      <c r="C359" s="11">
        <f>+SUMIFS('[1]TERMELŐ_11.30.'!$H:$H,'[1]TERMELŐ_11.30.'!$A:$A,[1]publikáció!$B359,'[1]TERMELŐ_11.30.'!$L:$L,[1]publikáció!C$4)</f>
        <v>0</v>
      </c>
      <c r="D359" s="11">
        <f>+SUMIFS('[1]TERMELŐ_11.30.'!$H:$H,'[1]TERMELŐ_11.30.'!$A:$A,[1]publikáció!$B359,'[1]TERMELŐ_11.30.'!$L:$L,[1]publikáció!D$4)</f>
        <v>0</v>
      </c>
      <c r="E359" s="11">
        <f>+SUMIFS('[1]TERMELŐ_11.30.'!$H:$H,'[1]TERMELŐ_11.30.'!$A:$A,[1]publikáció!$B359,'[1]TERMELŐ_11.30.'!$L:$L,[1]publikáció!E$4)</f>
        <v>0</v>
      </c>
      <c r="F359" s="11">
        <f>+SUMIFS('[1]TERMELŐ_11.30.'!$H:$H,'[1]TERMELŐ_11.30.'!$A:$A,[1]publikáció!$B359,'[1]TERMELŐ_11.30.'!$L:$L,[1]publikáció!F$4)</f>
        <v>0</v>
      </c>
      <c r="G359" s="11">
        <f>+SUMIFS('[1]TERMELŐ_11.30.'!$H:$H,'[1]TERMELŐ_11.30.'!$A:$A,[1]publikáció!$B359,'[1]TERMELŐ_11.30.'!$L:$L,[1]publikáció!G$4)</f>
        <v>0</v>
      </c>
      <c r="H359" s="11">
        <f>+SUMIFS('[1]TERMELŐ_11.30.'!$H:$H,'[1]TERMELŐ_11.30.'!$A:$A,[1]publikáció!$B359,'[1]TERMELŐ_11.30.'!$L:$L,[1]publikáció!H$4)</f>
        <v>3.5</v>
      </c>
      <c r="I359" s="11">
        <f>+SUMIFS('[1]TERMELŐ_11.30.'!$H:$H,'[1]TERMELŐ_11.30.'!$A:$A,[1]publikáció!$B359,'[1]TERMELŐ_11.30.'!$L:$L,[1]publikáció!I$4)</f>
        <v>0</v>
      </c>
      <c r="J359" s="11">
        <f>+SUMIFS('[1]TERMELŐ_11.30.'!$H:$H,'[1]TERMELŐ_11.30.'!$A:$A,[1]publikáció!$B359,'[1]TERMELŐ_11.30.'!$L:$L,[1]publikáció!J$4)</f>
        <v>0</v>
      </c>
      <c r="K359" s="11" t="str">
        <f>+IF(VLOOKUP(B359,'[1]TERMELŐ_11.30.'!A:U,21,FALSE)="igen","Technológia módosítás",IF(VLOOKUP(B359,'[1]TERMELŐ_11.30.'!A:U,20,FALSE)&lt;&gt;"nem","Ismétlő","Új igény"))</f>
        <v>Új igény</v>
      </c>
      <c r="L359" s="12">
        <f>+_xlfn.MAXIFS('[1]TERMELŐ_11.30.'!$P:$P,'[1]TERMELŐ_11.30.'!$A:$A,[1]publikáció!$B359)</f>
        <v>3.5</v>
      </c>
      <c r="M359" s="12">
        <f>+_xlfn.MAXIFS('[1]TERMELŐ_11.30.'!$Q:$Q,'[1]TERMELŐ_11.30.'!$A:$A,[1]publikáció!$B359)</f>
        <v>0.1</v>
      </c>
      <c r="N359" s="10" t="str">
        <f>+IF(VLOOKUP(B359,'[1]TERMELŐ_11.30.'!A:G,7,FALSE)="","",VLOOKUP(B359,'[1]TERMELŐ_11.30.'!A:G,7,FALSE))</f>
        <v>VARP</v>
      </c>
      <c r="O359" s="10">
        <f>+VLOOKUP(B359,'[1]TERMELŐ_11.30.'!A:I,9,FALSE)</f>
        <v>22</v>
      </c>
      <c r="P359" s="10" t="str">
        <f>+IF(OR(VLOOKUP(B359,'[1]TERMELŐ_11.30.'!A:D,4,FALSE)="elutasított",(VLOOKUP(B359,'[1]TERMELŐ_11.30.'!A:D,4,FALSE)="kiesett")),"igen","nem")</f>
        <v>igen</v>
      </c>
      <c r="Q359" s="10" t="str">
        <f>+_xlfn.IFNA(VLOOKUP(IF(VLOOKUP(B359,'[1]TERMELŐ_11.30.'!A:BQ,69,FALSE)="","",VLOOKUP(B359,'[1]TERMELŐ_11.30.'!A:BQ,69,FALSE)),'[1]publikáció segéd tábla'!$D$1:$E$16,2,FALSE),"")</f>
        <v>54/2024 kormány rendelet</v>
      </c>
      <c r="R359" s="10" t="str">
        <f>IF(VLOOKUP(B359,'[1]TERMELŐ_11.30.'!A:AT,46,FALSE)="","",VLOOKUP(B359,'[1]TERMELŐ_11.30.'!A:AT,46,FALSE))</f>
        <v/>
      </c>
      <c r="S359" s="10"/>
      <c r="T359" s="13">
        <f>+VLOOKUP(B359,'[1]TERMELŐ_11.30.'!$A:$AR,37,FALSE)</f>
        <v>0</v>
      </c>
      <c r="U359" s="13">
        <f>+VLOOKUP(B359,'[1]TERMELŐ_11.30.'!$A:$AR,38,FALSE)+VLOOKUP(B359,'[1]TERMELŐ_11.30.'!$A:$AR,39,FALSE)+VLOOKUP(B359,'[1]TERMELŐ_11.30.'!$A:$AR,40,FALSE)+VLOOKUP(B359,'[1]TERMELŐ_11.30.'!$A:$AR,41,FALSE)+VLOOKUP(B359,'[1]TERMELŐ_11.30.'!$A:$AR,42,FALSE)+VLOOKUP(B359,'[1]TERMELŐ_11.30.'!$A:$AR,43,FALSE)+VLOOKUP(B359,'[1]TERMELŐ_11.30.'!$A:$AR,44,FALSE)</f>
        <v>0</v>
      </c>
      <c r="V359" s="14" t="str">
        <f>+IF(VLOOKUP(B359,'[1]TERMELŐ_11.30.'!A:AS,45,FALSE)="","",VLOOKUP(B359,'[1]TERMELŐ_11.30.'!A:AS,45,FALSE))</f>
        <v/>
      </c>
      <c r="W359" s="14" t="str">
        <f>IF(VLOOKUP(B359,'[1]TERMELŐ_11.30.'!A:AJ,36,FALSE)="","",VLOOKUP(B359,'[1]TERMELŐ_11.30.'!A:AJ,36,FALSE))</f>
        <v/>
      </c>
      <c r="X359" s="10"/>
      <c r="Y359" s="13">
        <f>+VLOOKUP(B359,'[1]TERMELŐ_11.30.'!$A:$BH,53,FALSE)</f>
        <v>0</v>
      </c>
      <c r="Z359" s="13">
        <f>+VLOOKUP(B359,'[1]TERMELŐ_11.30.'!$A:$BH,54,FALSE)+VLOOKUP(B359,'[1]TERMELŐ_11.30.'!$A:$BH,55,FALSE)+VLOOKUP(B359,'[1]TERMELŐ_11.30.'!$A:$BH,56,FALSE)+VLOOKUP(B359,'[1]TERMELŐ_11.30.'!$A:$BH,57,FALSE)+VLOOKUP(B359,'[1]TERMELŐ_11.30.'!$A:$BH,58,FALSE)+VLOOKUP(B359,'[1]TERMELŐ_11.30.'!$A:$BH,59,FALSE)+VLOOKUP(B359,'[1]TERMELŐ_11.30.'!$A:$BH,60,FALSE)</f>
        <v>0</v>
      </c>
      <c r="AA359" s="14" t="str">
        <f>IF(VLOOKUP(B359,'[1]TERMELŐ_11.30.'!A:AZ,51,FALSE)="","",VLOOKUP(B359,'[1]TERMELŐ_11.30.'!A:AZ,51,FALSE))</f>
        <v/>
      </c>
      <c r="AB359" s="14" t="str">
        <f>IF(VLOOKUP(B359,'[1]TERMELŐ_11.30.'!A:AZ,52,FALSE)="","",VLOOKUP(B359,'[1]TERMELŐ_11.30.'!A:AZ,52,FALSE))</f>
        <v/>
      </c>
    </row>
    <row r="360" spans="1:28" x14ac:dyDescent="0.3">
      <c r="A360" s="10" t="str">
        <f>VLOOKUP(VLOOKUP(B360,'[1]TERMELŐ_11.30.'!A:F,6,FALSE),'[1]publikáció segéd tábla'!$A$1:$B$7,2,FALSE)</f>
        <v>E.ON Észak-dunántúli Áramhálózati Zrt.</v>
      </c>
      <c r="B360" s="10" t="s">
        <v>326</v>
      </c>
      <c r="C360" s="11">
        <f>+SUMIFS('[1]TERMELŐ_11.30.'!$H:$H,'[1]TERMELŐ_11.30.'!$A:$A,[1]publikáció!$B360,'[1]TERMELŐ_11.30.'!$L:$L,[1]publikáció!C$4)</f>
        <v>4.99</v>
      </c>
      <c r="D360" s="11">
        <f>+SUMIFS('[1]TERMELŐ_11.30.'!$H:$H,'[1]TERMELŐ_11.30.'!$A:$A,[1]publikáció!$B360,'[1]TERMELŐ_11.30.'!$L:$L,[1]publikáció!D$4)</f>
        <v>0</v>
      </c>
      <c r="E360" s="11">
        <f>+SUMIFS('[1]TERMELŐ_11.30.'!$H:$H,'[1]TERMELŐ_11.30.'!$A:$A,[1]publikáció!$B360,'[1]TERMELŐ_11.30.'!$L:$L,[1]publikáció!E$4)</f>
        <v>4.99</v>
      </c>
      <c r="F360" s="11">
        <f>+SUMIFS('[1]TERMELŐ_11.30.'!$H:$H,'[1]TERMELŐ_11.30.'!$A:$A,[1]publikáció!$B360,'[1]TERMELŐ_11.30.'!$L:$L,[1]publikáció!F$4)</f>
        <v>0</v>
      </c>
      <c r="G360" s="11">
        <f>+SUMIFS('[1]TERMELŐ_11.30.'!$H:$H,'[1]TERMELŐ_11.30.'!$A:$A,[1]publikáció!$B360,'[1]TERMELŐ_11.30.'!$L:$L,[1]publikáció!G$4)</f>
        <v>0</v>
      </c>
      <c r="H360" s="11">
        <f>+SUMIFS('[1]TERMELŐ_11.30.'!$H:$H,'[1]TERMELŐ_11.30.'!$A:$A,[1]publikáció!$B360,'[1]TERMELŐ_11.30.'!$L:$L,[1]publikáció!H$4)</f>
        <v>0</v>
      </c>
      <c r="I360" s="11">
        <f>+SUMIFS('[1]TERMELŐ_11.30.'!$H:$H,'[1]TERMELŐ_11.30.'!$A:$A,[1]publikáció!$B360,'[1]TERMELŐ_11.30.'!$L:$L,[1]publikáció!I$4)</f>
        <v>0</v>
      </c>
      <c r="J360" s="11">
        <f>+SUMIFS('[1]TERMELŐ_11.30.'!$H:$H,'[1]TERMELŐ_11.30.'!$A:$A,[1]publikáció!$B360,'[1]TERMELŐ_11.30.'!$L:$L,[1]publikáció!J$4)</f>
        <v>0</v>
      </c>
      <c r="K360" s="11" t="str">
        <f>+IF(VLOOKUP(B360,'[1]TERMELŐ_11.30.'!A:U,21,FALSE)="igen","Technológia módosítás",IF(VLOOKUP(B360,'[1]TERMELŐ_11.30.'!A:U,20,FALSE)&lt;&gt;"nem","Ismétlő","Új igény"))</f>
        <v>Új igény</v>
      </c>
      <c r="L360" s="12">
        <f>+_xlfn.MAXIFS('[1]TERMELŐ_11.30.'!$P:$P,'[1]TERMELŐ_11.30.'!$A:$A,[1]publikáció!$B360)</f>
        <v>4.99</v>
      </c>
      <c r="M360" s="12">
        <f>+_xlfn.MAXIFS('[1]TERMELŐ_11.30.'!$Q:$Q,'[1]TERMELŐ_11.30.'!$A:$A,[1]publikáció!$B360)</f>
        <v>4.99</v>
      </c>
      <c r="N360" s="10" t="str">
        <f>+IF(VLOOKUP(B360,'[1]TERMELŐ_11.30.'!A:G,7,FALSE)="","",VLOOKUP(B360,'[1]TERMELŐ_11.30.'!A:G,7,FALSE))</f>
        <v>OTTE</v>
      </c>
      <c r="O360" s="10">
        <f>+VLOOKUP(B360,'[1]TERMELŐ_11.30.'!A:I,9,FALSE)</f>
        <v>22</v>
      </c>
      <c r="P360" s="10" t="str">
        <f>+IF(OR(VLOOKUP(B360,'[1]TERMELŐ_11.30.'!A:D,4,FALSE)="elutasított",(VLOOKUP(B360,'[1]TERMELŐ_11.30.'!A:D,4,FALSE)="kiesett")),"igen","nem")</f>
        <v>igen</v>
      </c>
      <c r="Q360" s="10" t="str">
        <f>+_xlfn.IFNA(VLOOKUP(IF(VLOOKUP(B360,'[1]TERMELŐ_11.30.'!A:BQ,69,FALSE)="","",VLOOKUP(B360,'[1]TERMELŐ_11.30.'!A:BQ,69,FALSE)),'[1]publikáció segéd tábla'!$D$1:$E$16,2,FALSE),"")</f>
        <v>54/2024 kormány rendelet</v>
      </c>
      <c r="R360" s="10" t="str">
        <f>IF(VLOOKUP(B360,'[1]TERMELŐ_11.30.'!A:AT,46,FALSE)="","",VLOOKUP(B360,'[1]TERMELŐ_11.30.'!A:AT,46,FALSE))</f>
        <v/>
      </c>
      <c r="S360" s="10"/>
      <c r="T360" s="13">
        <f>+VLOOKUP(B360,'[1]TERMELŐ_11.30.'!$A:$AR,37,FALSE)</f>
        <v>0</v>
      </c>
      <c r="U360" s="13">
        <f>+VLOOKUP(B360,'[1]TERMELŐ_11.30.'!$A:$AR,38,FALSE)+VLOOKUP(B360,'[1]TERMELŐ_11.30.'!$A:$AR,39,FALSE)+VLOOKUP(B360,'[1]TERMELŐ_11.30.'!$A:$AR,40,FALSE)+VLOOKUP(B360,'[1]TERMELŐ_11.30.'!$A:$AR,41,FALSE)+VLOOKUP(B360,'[1]TERMELŐ_11.30.'!$A:$AR,42,FALSE)+VLOOKUP(B360,'[1]TERMELŐ_11.30.'!$A:$AR,43,FALSE)+VLOOKUP(B360,'[1]TERMELŐ_11.30.'!$A:$AR,44,FALSE)</f>
        <v>0</v>
      </c>
      <c r="V360" s="14" t="str">
        <f>+IF(VLOOKUP(B360,'[1]TERMELŐ_11.30.'!A:AS,45,FALSE)="","",VLOOKUP(B360,'[1]TERMELŐ_11.30.'!A:AS,45,FALSE))</f>
        <v/>
      </c>
      <c r="W360" s="14" t="str">
        <f>IF(VLOOKUP(B360,'[1]TERMELŐ_11.30.'!A:AJ,36,FALSE)="","",VLOOKUP(B360,'[1]TERMELŐ_11.30.'!A:AJ,36,FALSE))</f>
        <v/>
      </c>
      <c r="X360" s="10"/>
      <c r="Y360" s="13">
        <f>+VLOOKUP(B360,'[1]TERMELŐ_11.30.'!$A:$BH,53,FALSE)</f>
        <v>0</v>
      </c>
      <c r="Z360" s="13">
        <f>+VLOOKUP(B360,'[1]TERMELŐ_11.30.'!$A:$BH,54,FALSE)+VLOOKUP(B360,'[1]TERMELŐ_11.30.'!$A:$BH,55,FALSE)+VLOOKUP(B360,'[1]TERMELŐ_11.30.'!$A:$BH,56,FALSE)+VLOOKUP(B360,'[1]TERMELŐ_11.30.'!$A:$BH,57,FALSE)+VLOOKUP(B360,'[1]TERMELŐ_11.30.'!$A:$BH,58,FALSE)+VLOOKUP(B360,'[1]TERMELŐ_11.30.'!$A:$BH,59,FALSE)+VLOOKUP(B360,'[1]TERMELŐ_11.30.'!$A:$BH,60,FALSE)</f>
        <v>0</v>
      </c>
      <c r="AA360" s="14" t="str">
        <f>IF(VLOOKUP(B360,'[1]TERMELŐ_11.30.'!A:AZ,51,FALSE)="","",VLOOKUP(B360,'[1]TERMELŐ_11.30.'!A:AZ,51,FALSE))</f>
        <v/>
      </c>
      <c r="AB360" s="14" t="str">
        <f>IF(VLOOKUP(B360,'[1]TERMELŐ_11.30.'!A:AZ,52,FALSE)="","",VLOOKUP(B360,'[1]TERMELŐ_11.30.'!A:AZ,52,FALSE))</f>
        <v/>
      </c>
    </row>
    <row r="361" spans="1:28" x14ac:dyDescent="0.3">
      <c r="A361" s="10" t="str">
        <f>VLOOKUP(VLOOKUP(B361,'[1]TERMELŐ_11.30.'!A:F,6,FALSE),'[1]publikáció segéd tábla'!$A$1:$B$7,2,FALSE)</f>
        <v>E.ON Észak-dunántúli Áramhálózati Zrt.</v>
      </c>
      <c r="B361" s="10" t="s">
        <v>327</v>
      </c>
      <c r="C361" s="11">
        <f>+SUMIFS('[1]TERMELŐ_11.30.'!$H:$H,'[1]TERMELŐ_11.30.'!$A:$A,[1]publikáció!$B361,'[1]TERMELŐ_11.30.'!$L:$L,[1]publikáció!C$4)</f>
        <v>2</v>
      </c>
      <c r="D361" s="11">
        <f>+SUMIFS('[1]TERMELŐ_11.30.'!$H:$H,'[1]TERMELŐ_11.30.'!$A:$A,[1]publikáció!$B361,'[1]TERMELŐ_11.30.'!$L:$L,[1]publikáció!D$4)</f>
        <v>0</v>
      </c>
      <c r="E361" s="11">
        <f>+SUMIFS('[1]TERMELŐ_11.30.'!$H:$H,'[1]TERMELŐ_11.30.'!$A:$A,[1]publikáció!$B361,'[1]TERMELŐ_11.30.'!$L:$L,[1]publikáció!E$4)</f>
        <v>2</v>
      </c>
      <c r="F361" s="11">
        <f>+SUMIFS('[1]TERMELŐ_11.30.'!$H:$H,'[1]TERMELŐ_11.30.'!$A:$A,[1]publikáció!$B361,'[1]TERMELŐ_11.30.'!$L:$L,[1]publikáció!F$4)</f>
        <v>0</v>
      </c>
      <c r="G361" s="11">
        <f>+SUMIFS('[1]TERMELŐ_11.30.'!$H:$H,'[1]TERMELŐ_11.30.'!$A:$A,[1]publikáció!$B361,'[1]TERMELŐ_11.30.'!$L:$L,[1]publikáció!G$4)</f>
        <v>0</v>
      </c>
      <c r="H361" s="11">
        <f>+SUMIFS('[1]TERMELŐ_11.30.'!$H:$H,'[1]TERMELŐ_11.30.'!$A:$A,[1]publikáció!$B361,'[1]TERMELŐ_11.30.'!$L:$L,[1]publikáció!H$4)</f>
        <v>0</v>
      </c>
      <c r="I361" s="11">
        <f>+SUMIFS('[1]TERMELŐ_11.30.'!$H:$H,'[1]TERMELŐ_11.30.'!$A:$A,[1]publikáció!$B361,'[1]TERMELŐ_11.30.'!$L:$L,[1]publikáció!I$4)</f>
        <v>0</v>
      </c>
      <c r="J361" s="11">
        <f>+SUMIFS('[1]TERMELŐ_11.30.'!$H:$H,'[1]TERMELŐ_11.30.'!$A:$A,[1]publikáció!$B361,'[1]TERMELŐ_11.30.'!$L:$L,[1]publikáció!J$4)</f>
        <v>0</v>
      </c>
      <c r="K361" s="11" t="str">
        <f>+IF(VLOOKUP(B361,'[1]TERMELŐ_11.30.'!A:U,21,FALSE)="igen","Technológia módosítás",IF(VLOOKUP(B361,'[1]TERMELŐ_11.30.'!A:U,20,FALSE)&lt;&gt;"nem","Ismétlő","Új igény"))</f>
        <v>Új igény</v>
      </c>
      <c r="L361" s="12">
        <f>+_xlfn.MAXIFS('[1]TERMELŐ_11.30.'!$P:$P,'[1]TERMELŐ_11.30.'!$A:$A,[1]publikáció!$B361)</f>
        <v>1</v>
      </c>
      <c r="M361" s="12">
        <f>+_xlfn.MAXIFS('[1]TERMELŐ_11.30.'!$Q:$Q,'[1]TERMELŐ_11.30.'!$A:$A,[1]publikáció!$B361)</f>
        <v>2</v>
      </c>
      <c r="N361" s="10" t="str">
        <f>+IF(VLOOKUP(B361,'[1]TERMELŐ_11.30.'!A:G,7,FALSE)="","",VLOOKUP(B361,'[1]TERMELŐ_11.30.'!A:G,7,FALSE))</f>
        <v>GYRD</v>
      </c>
      <c r="O361" s="10">
        <f>+VLOOKUP(B361,'[1]TERMELŐ_11.30.'!A:I,9,FALSE)</f>
        <v>22</v>
      </c>
      <c r="P361" s="10" t="str">
        <f>+IF(OR(VLOOKUP(B361,'[1]TERMELŐ_11.30.'!A:D,4,FALSE)="elutasított",(VLOOKUP(B361,'[1]TERMELŐ_11.30.'!A:D,4,FALSE)="kiesett")),"igen","nem")</f>
        <v>igen</v>
      </c>
      <c r="Q361" s="10" t="str">
        <f>+_xlfn.IFNA(VLOOKUP(IF(VLOOKUP(B361,'[1]TERMELŐ_11.30.'!A:BQ,69,FALSE)="","",VLOOKUP(B361,'[1]TERMELŐ_11.30.'!A:BQ,69,FALSE)),'[1]publikáció segéd tábla'!$D$1:$E$16,2,FALSE),"")</f>
        <v>54/2024 kormány rendelet</v>
      </c>
      <c r="R361" s="10" t="str">
        <f>IF(VLOOKUP(B361,'[1]TERMELŐ_11.30.'!A:AT,46,FALSE)="","",VLOOKUP(B361,'[1]TERMELŐ_11.30.'!A:AT,46,FALSE))</f>
        <v/>
      </c>
      <c r="S361" s="10"/>
      <c r="T361" s="13">
        <f>+VLOOKUP(B361,'[1]TERMELŐ_11.30.'!$A:$AR,37,FALSE)</f>
        <v>0</v>
      </c>
      <c r="U361" s="13">
        <f>+VLOOKUP(B361,'[1]TERMELŐ_11.30.'!$A:$AR,38,FALSE)+VLOOKUP(B361,'[1]TERMELŐ_11.30.'!$A:$AR,39,FALSE)+VLOOKUP(B361,'[1]TERMELŐ_11.30.'!$A:$AR,40,FALSE)+VLOOKUP(B361,'[1]TERMELŐ_11.30.'!$A:$AR,41,FALSE)+VLOOKUP(B361,'[1]TERMELŐ_11.30.'!$A:$AR,42,FALSE)+VLOOKUP(B361,'[1]TERMELŐ_11.30.'!$A:$AR,43,FALSE)+VLOOKUP(B361,'[1]TERMELŐ_11.30.'!$A:$AR,44,FALSE)</f>
        <v>0</v>
      </c>
      <c r="V361" s="14" t="str">
        <f>+IF(VLOOKUP(B361,'[1]TERMELŐ_11.30.'!A:AS,45,FALSE)="","",VLOOKUP(B361,'[1]TERMELŐ_11.30.'!A:AS,45,FALSE))</f>
        <v/>
      </c>
      <c r="W361" s="14" t="str">
        <f>IF(VLOOKUP(B361,'[1]TERMELŐ_11.30.'!A:AJ,36,FALSE)="","",VLOOKUP(B361,'[1]TERMELŐ_11.30.'!A:AJ,36,FALSE))</f>
        <v/>
      </c>
      <c r="X361" s="10"/>
      <c r="Y361" s="13">
        <f>+VLOOKUP(B361,'[1]TERMELŐ_11.30.'!$A:$BH,53,FALSE)</f>
        <v>0</v>
      </c>
      <c r="Z361" s="13">
        <f>+VLOOKUP(B361,'[1]TERMELŐ_11.30.'!$A:$BH,54,FALSE)+VLOOKUP(B361,'[1]TERMELŐ_11.30.'!$A:$BH,55,FALSE)+VLOOKUP(B361,'[1]TERMELŐ_11.30.'!$A:$BH,56,FALSE)+VLOOKUP(B361,'[1]TERMELŐ_11.30.'!$A:$BH,57,FALSE)+VLOOKUP(B361,'[1]TERMELŐ_11.30.'!$A:$BH,58,FALSE)+VLOOKUP(B361,'[1]TERMELŐ_11.30.'!$A:$BH,59,FALSE)+VLOOKUP(B361,'[1]TERMELŐ_11.30.'!$A:$BH,60,FALSE)</f>
        <v>0</v>
      </c>
      <c r="AA361" s="14" t="str">
        <f>IF(VLOOKUP(B361,'[1]TERMELŐ_11.30.'!A:AZ,51,FALSE)="","",VLOOKUP(B361,'[1]TERMELŐ_11.30.'!A:AZ,51,FALSE))</f>
        <v/>
      </c>
      <c r="AB361" s="14" t="str">
        <f>IF(VLOOKUP(B361,'[1]TERMELŐ_11.30.'!A:AZ,52,FALSE)="","",VLOOKUP(B361,'[1]TERMELŐ_11.30.'!A:AZ,52,FALSE))</f>
        <v/>
      </c>
    </row>
    <row r="362" spans="1:28" x14ac:dyDescent="0.3">
      <c r="A362" s="10" t="str">
        <f>VLOOKUP(VLOOKUP(B362,'[1]TERMELŐ_11.30.'!A:F,6,FALSE),'[1]publikáció segéd tábla'!$A$1:$B$7,2,FALSE)</f>
        <v>E.ON Észak-dunántúli Áramhálózati Zrt.</v>
      </c>
      <c r="B362" s="10" t="s">
        <v>328</v>
      </c>
      <c r="C362" s="11">
        <f>+SUMIFS('[1]TERMELŐ_11.30.'!$H:$H,'[1]TERMELŐ_11.30.'!$A:$A,[1]publikáció!$B362,'[1]TERMELŐ_11.30.'!$L:$L,[1]publikáció!C$4)</f>
        <v>4.99</v>
      </c>
      <c r="D362" s="11">
        <f>+SUMIFS('[1]TERMELŐ_11.30.'!$H:$H,'[1]TERMELŐ_11.30.'!$A:$A,[1]publikáció!$B362,'[1]TERMELŐ_11.30.'!$L:$L,[1]publikáció!D$4)</f>
        <v>0</v>
      </c>
      <c r="E362" s="11">
        <f>+SUMIFS('[1]TERMELŐ_11.30.'!$H:$H,'[1]TERMELŐ_11.30.'!$A:$A,[1]publikáció!$B362,'[1]TERMELŐ_11.30.'!$L:$L,[1]publikáció!E$4)</f>
        <v>0</v>
      </c>
      <c r="F362" s="11">
        <f>+SUMIFS('[1]TERMELŐ_11.30.'!$H:$H,'[1]TERMELŐ_11.30.'!$A:$A,[1]publikáció!$B362,'[1]TERMELŐ_11.30.'!$L:$L,[1]publikáció!F$4)</f>
        <v>0</v>
      </c>
      <c r="G362" s="11">
        <f>+SUMIFS('[1]TERMELŐ_11.30.'!$H:$H,'[1]TERMELŐ_11.30.'!$A:$A,[1]publikáció!$B362,'[1]TERMELŐ_11.30.'!$L:$L,[1]publikáció!G$4)</f>
        <v>0</v>
      </c>
      <c r="H362" s="11">
        <f>+SUMIFS('[1]TERMELŐ_11.30.'!$H:$H,'[1]TERMELŐ_11.30.'!$A:$A,[1]publikáció!$B362,'[1]TERMELŐ_11.30.'!$L:$L,[1]publikáció!H$4)</f>
        <v>0</v>
      </c>
      <c r="I362" s="11">
        <f>+SUMIFS('[1]TERMELŐ_11.30.'!$H:$H,'[1]TERMELŐ_11.30.'!$A:$A,[1]publikáció!$B362,'[1]TERMELŐ_11.30.'!$L:$L,[1]publikáció!I$4)</f>
        <v>0</v>
      </c>
      <c r="J362" s="11">
        <f>+SUMIFS('[1]TERMELŐ_11.30.'!$H:$H,'[1]TERMELŐ_11.30.'!$A:$A,[1]publikáció!$B362,'[1]TERMELŐ_11.30.'!$L:$L,[1]publikáció!J$4)</f>
        <v>0</v>
      </c>
      <c r="K362" s="11" t="str">
        <f>+IF(VLOOKUP(B362,'[1]TERMELŐ_11.30.'!A:U,21,FALSE)="igen","Technológia módosítás",IF(VLOOKUP(B362,'[1]TERMELŐ_11.30.'!A:U,20,FALSE)&lt;&gt;"nem","Ismétlő","Új igény"))</f>
        <v>Új igény</v>
      </c>
      <c r="L362" s="12">
        <f>+_xlfn.MAXIFS('[1]TERMELŐ_11.30.'!$P:$P,'[1]TERMELŐ_11.30.'!$A:$A,[1]publikáció!$B362)</f>
        <v>4.99</v>
      </c>
      <c r="M362" s="12">
        <f>+_xlfn.MAXIFS('[1]TERMELŐ_11.30.'!$Q:$Q,'[1]TERMELŐ_11.30.'!$A:$A,[1]publikáció!$B362)</f>
        <v>0.05</v>
      </c>
      <c r="N362" s="10" t="str">
        <f>+IF(VLOOKUP(B362,'[1]TERMELŐ_11.30.'!A:G,7,FALSE)="","",VLOOKUP(B362,'[1]TERMELŐ_11.30.'!A:G,7,FALSE))</f>
        <v>PAPA</v>
      </c>
      <c r="O362" s="10">
        <f>+VLOOKUP(B362,'[1]TERMELŐ_11.30.'!A:I,9,FALSE)</f>
        <v>22</v>
      </c>
      <c r="P362" s="10" t="str">
        <f>+IF(OR(VLOOKUP(B362,'[1]TERMELŐ_11.30.'!A:D,4,FALSE)="elutasított",(VLOOKUP(B362,'[1]TERMELŐ_11.30.'!A:D,4,FALSE)="kiesett")),"igen","nem")</f>
        <v>igen</v>
      </c>
      <c r="Q362" s="10" t="str">
        <f>+_xlfn.IFNA(VLOOKUP(IF(VLOOKUP(B362,'[1]TERMELŐ_11.30.'!A:BQ,69,FALSE)="","",VLOOKUP(B362,'[1]TERMELŐ_11.30.'!A:BQ,69,FALSE)),'[1]publikáció segéd tábla'!$D$1:$E$16,2,FALSE),"")</f>
        <v>54/2024 kormány rendelet</v>
      </c>
      <c r="R362" s="10" t="str">
        <f>IF(VLOOKUP(B362,'[1]TERMELŐ_11.30.'!A:AT,46,FALSE)="","",VLOOKUP(B362,'[1]TERMELŐ_11.30.'!A:AT,46,FALSE))</f>
        <v/>
      </c>
      <c r="S362" s="10"/>
      <c r="T362" s="13">
        <f>+VLOOKUP(B362,'[1]TERMELŐ_11.30.'!$A:$AR,37,FALSE)</f>
        <v>0</v>
      </c>
      <c r="U362" s="13">
        <f>+VLOOKUP(B362,'[1]TERMELŐ_11.30.'!$A:$AR,38,FALSE)+VLOOKUP(B362,'[1]TERMELŐ_11.30.'!$A:$AR,39,FALSE)+VLOOKUP(B362,'[1]TERMELŐ_11.30.'!$A:$AR,40,FALSE)+VLOOKUP(B362,'[1]TERMELŐ_11.30.'!$A:$AR,41,FALSE)+VLOOKUP(B362,'[1]TERMELŐ_11.30.'!$A:$AR,42,FALSE)+VLOOKUP(B362,'[1]TERMELŐ_11.30.'!$A:$AR,43,FALSE)+VLOOKUP(B362,'[1]TERMELŐ_11.30.'!$A:$AR,44,FALSE)</f>
        <v>0</v>
      </c>
      <c r="V362" s="14" t="str">
        <f>+IF(VLOOKUP(B362,'[1]TERMELŐ_11.30.'!A:AS,45,FALSE)="","",VLOOKUP(B362,'[1]TERMELŐ_11.30.'!A:AS,45,FALSE))</f>
        <v/>
      </c>
      <c r="W362" s="14" t="str">
        <f>IF(VLOOKUP(B362,'[1]TERMELŐ_11.30.'!A:AJ,36,FALSE)="","",VLOOKUP(B362,'[1]TERMELŐ_11.30.'!A:AJ,36,FALSE))</f>
        <v/>
      </c>
      <c r="X362" s="10"/>
      <c r="Y362" s="13">
        <f>+VLOOKUP(B362,'[1]TERMELŐ_11.30.'!$A:$BH,53,FALSE)</f>
        <v>0</v>
      </c>
      <c r="Z362" s="13">
        <f>+VLOOKUP(B362,'[1]TERMELŐ_11.30.'!$A:$BH,54,FALSE)+VLOOKUP(B362,'[1]TERMELŐ_11.30.'!$A:$BH,55,FALSE)+VLOOKUP(B362,'[1]TERMELŐ_11.30.'!$A:$BH,56,FALSE)+VLOOKUP(B362,'[1]TERMELŐ_11.30.'!$A:$BH,57,FALSE)+VLOOKUP(B362,'[1]TERMELŐ_11.30.'!$A:$BH,58,FALSE)+VLOOKUP(B362,'[1]TERMELŐ_11.30.'!$A:$BH,59,FALSE)+VLOOKUP(B362,'[1]TERMELŐ_11.30.'!$A:$BH,60,FALSE)</f>
        <v>0</v>
      </c>
      <c r="AA362" s="14" t="str">
        <f>IF(VLOOKUP(B362,'[1]TERMELŐ_11.30.'!A:AZ,51,FALSE)="","",VLOOKUP(B362,'[1]TERMELŐ_11.30.'!A:AZ,51,FALSE))</f>
        <v/>
      </c>
      <c r="AB362" s="14" t="str">
        <f>IF(VLOOKUP(B362,'[1]TERMELŐ_11.30.'!A:AZ,52,FALSE)="","",VLOOKUP(B362,'[1]TERMELŐ_11.30.'!A:AZ,52,FALSE))</f>
        <v/>
      </c>
    </row>
    <row r="363" spans="1:28" x14ac:dyDescent="0.3">
      <c r="A363" s="10" t="str">
        <f>VLOOKUP(VLOOKUP(B363,'[1]TERMELŐ_11.30.'!A:F,6,FALSE),'[1]publikáció segéd tábla'!$A$1:$B$7,2,FALSE)</f>
        <v>E.ON Észak-dunántúli Áramhálózati Zrt.</v>
      </c>
      <c r="B363" s="10" t="s">
        <v>329</v>
      </c>
      <c r="C363" s="11">
        <f>+SUMIFS('[1]TERMELŐ_11.30.'!$H:$H,'[1]TERMELŐ_11.30.'!$A:$A,[1]publikáció!$B363,'[1]TERMELŐ_11.30.'!$L:$L,[1]publikáció!C$4)</f>
        <v>0</v>
      </c>
      <c r="D363" s="11">
        <f>+SUMIFS('[1]TERMELŐ_11.30.'!$H:$H,'[1]TERMELŐ_11.30.'!$A:$A,[1]publikáció!$B363,'[1]TERMELŐ_11.30.'!$L:$L,[1]publikáció!D$4)</f>
        <v>0</v>
      </c>
      <c r="E363" s="11">
        <f>+SUMIFS('[1]TERMELŐ_11.30.'!$H:$H,'[1]TERMELŐ_11.30.'!$A:$A,[1]publikáció!$B363,'[1]TERMELŐ_11.30.'!$L:$L,[1]publikáció!E$4)</f>
        <v>5</v>
      </c>
      <c r="F363" s="11">
        <f>+SUMIFS('[1]TERMELŐ_11.30.'!$H:$H,'[1]TERMELŐ_11.30.'!$A:$A,[1]publikáció!$B363,'[1]TERMELŐ_11.30.'!$L:$L,[1]publikáció!F$4)</f>
        <v>0</v>
      </c>
      <c r="G363" s="11">
        <f>+SUMIFS('[1]TERMELŐ_11.30.'!$H:$H,'[1]TERMELŐ_11.30.'!$A:$A,[1]publikáció!$B363,'[1]TERMELŐ_11.30.'!$L:$L,[1]publikáció!G$4)</f>
        <v>0</v>
      </c>
      <c r="H363" s="11">
        <f>+SUMIFS('[1]TERMELŐ_11.30.'!$H:$H,'[1]TERMELŐ_11.30.'!$A:$A,[1]publikáció!$B363,'[1]TERMELŐ_11.30.'!$L:$L,[1]publikáció!H$4)</f>
        <v>0</v>
      </c>
      <c r="I363" s="11">
        <f>+SUMIFS('[1]TERMELŐ_11.30.'!$H:$H,'[1]TERMELŐ_11.30.'!$A:$A,[1]publikáció!$B363,'[1]TERMELŐ_11.30.'!$L:$L,[1]publikáció!I$4)</f>
        <v>0</v>
      </c>
      <c r="J363" s="11">
        <f>+SUMIFS('[1]TERMELŐ_11.30.'!$H:$H,'[1]TERMELŐ_11.30.'!$A:$A,[1]publikáció!$B363,'[1]TERMELŐ_11.30.'!$L:$L,[1]publikáció!J$4)</f>
        <v>0</v>
      </c>
      <c r="K363" s="11" t="str">
        <f>+IF(VLOOKUP(B363,'[1]TERMELŐ_11.30.'!A:U,21,FALSE)="igen","Technológia módosítás",IF(VLOOKUP(B363,'[1]TERMELŐ_11.30.'!A:U,20,FALSE)&lt;&gt;"nem","Ismétlő","Új igény"))</f>
        <v>Új igény</v>
      </c>
      <c r="L363" s="12">
        <f>+_xlfn.MAXIFS('[1]TERMELŐ_11.30.'!$P:$P,'[1]TERMELŐ_11.30.'!$A:$A,[1]publikáció!$B363)</f>
        <v>5</v>
      </c>
      <c r="M363" s="12">
        <f>+_xlfn.MAXIFS('[1]TERMELŐ_11.30.'!$Q:$Q,'[1]TERMELŐ_11.30.'!$A:$A,[1]publikáció!$B363)</f>
        <v>5</v>
      </c>
      <c r="N363" s="10" t="str">
        <f>+IF(VLOOKUP(B363,'[1]TERMELŐ_11.30.'!A:G,7,FALSE)="","",VLOOKUP(B363,'[1]TERMELŐ_11.30.'!A:G,7,FALSE))</f>
        <v>LITR</v>
      </c>
      <c r="O363" s="10">
        <f>+VLOOKUP(B363,'[1]TERMELŐ_11.30.'!A:I,9,FALSE)</f>
        <v>35</v>
      </c>
      <c r="P363" s="10" t="str">
        <f>+IF(OR(VLOOKUP(B363,'[1]TERMELŐ_11.30.'!A:D,4,FALSE)="elutasított",(VLOOKUP(B363,'[1]TERMELŐ_11.30.'!A:D,4,FALSE)="kiesett")),"igen","nem")</f>
        <v>igen</v>
      </c>
      <c r="Q363" s="10" t="str">
        <f>+_xlfn.IFNA(VLOOKUP(IF(VLOOKUP(B363,'[1]TERMELŐ_11.30.'!A:BQ,69,FALSE)="","",VLOOKUP(B363,'[1]TERMELŐ_11.30.'!A:BQ,69,FALSE)),'[1]publikáció segéd tábla'!$D$1:$E$16,2,FALSE),"")</f>
        <v>54/2024 kormány rendelet</v>
      </c>
      <c r="R363" s="10" t="str">
        <f>IF(VLOOKUP(B363,'[1]TERMELŐ_11.30.'!A:AT,46,FALSE)="","",VLOOKUP(B363,'[1]TERMELŐ_11.30.'!A:AT,46,FALSE))</f>
        <v/>
      </c>
      <c r="S363" s="10"/>
      <c r="T363" s="13">
        <f>+VLOOKUP(B363,'[1]TERMELŐ_11.30.'!$A:$AR,37,FALSE)</f>
        <v>0</v>
      </c>
      <c r="U363" s="13">
        <f>+VLOOKUP(B363,'[1]TERMELŐ_11.30.'!$A:$AR,38,FALSE)+VLOOKUP(B363,'[1]TERMELŐ_11.30.'!$A:$AR,39,FALSE)+VLOOKUP(B363,'[1]TERMELŐ_11.30.'!$A:$AR,40,FALSE)+VLOOKUP(B363,'[1]TERMELŐ_11.30.'!$A:$AR,41,FALSE)+VLOOKUP(B363,'[1]TERMELŐ_11.30.'!$A:$AR,42,FALSE)+VLOOKUP(B363,'[1]TERMELŐ_11.30.'!$A:$AR,43,FALSE)+VLOOKUP(B363,'[1]TERMELŐ_11.30.'!$A:$AR,44,FALSE)</f>
        <v>0</v>
      </c>
      <c r="V363" s="14" t="str">
        <f>+IF(VLOOKUP(B363,'[1]TERMELŐ_11.30.'!A:AS,45,FALSE)="","",VLOOKUP(B363,'[1]TERMELŐ_11.30.'!A:AS,45,FALSE))</f>
        <v/>
      </c>
      <c r="W363" s="14" t="str">
        <f>IF(VLOOKUP(B363,'[1]TERMELŐ_11.30.'!A:AJ,36,FALSE)="","",VLOOKUP(B363,'[1]TERMELŐ_11.30.'!A:AJ,36,FALSE))</f>
        <v/>
      </c>
      <c r="X363" s="10"/>
      <c r="Y363" s="13">
        <f>+VLOOKUP(B363,'[1]TERMELŐ_11.30.'!$A:$BH,53,FALSE)</f>
        <v>0</v>
      </c>
      <c r="Z363" s="13">
        <f>+VLOOKUP(B363,'[1]TERMELŐ_11.30.'!$A:$BH,54,FALSE)+VLOOKUP(B363,'[1]TERMELŐ_11.30.'!$A:$BH,55,FALSE)+VLOOKUP(B363,'[1]TERMELŐ_11.30.'!$A:$BH,56,FALSE)+VLOOKUP(B363,'[1]TERMELŐ_11.30.'!$A:$BH,57,FALSE)+VLOOKUP(B363,'[1]TERMELŐ_11.30.'!$A:$BH,58,FALSE)+VLOOKUP(B363,'[1]TERMELŐ_11.30.'!$A:$BH,59,FALSE)+VLOOKUP(B363,'[1]TERMELŐ_11.30.'!$A:$BH,60,FALSE)</f>
        <v>0</v>
      </c>
      <c r="AA363" s="14" t="str">
        <f>IF(VLOOKUP(B363,'[1]TERMELŐ_11.30.'!A:AZ,51,FALSE)="","",VLOOKUP(B363,'[1]TERMELŐ_11.30.'!A:AZ,51,FALSE))</f>
        <v/>
      </c>
      <c r="AB363" s="14" t="str">
        <f>IF(VLOOKUP(B363,'[1]TERMELŐ_11.30.'!A:AZ,52,FALSE)="","",VLOOKUP(B363,'[1]TERMELŐ_11.30.'!A:AZ,52,FALSE))</f>
        <v/>
      </c>
    </row>
    <row r="364" spans="1:28" x14ac:dyDescent="0.3">
      <c r="A364" s="10" t="str">
        <f>VLOOKUP(VLOOKUP(B364,'[1]TERMELŐ_11.30.'!A:F,6,FALSE),'[1]publikáció segéd tábla'!$A$1:$B$7,2,FALSE)</f>
        <v>E.ON Észak-dunántúli Áramhálózati Zrt.</v>
      </c>
      <c r="B364" s="10" t="s">
        <v>330</v>
      </c>
      <c r="C364" s="11">
        <f>+SUMIFS('[1]TERMELŐ_11.30.'!$H:$H,'[1]TERMELŐ_11.30.'!$A:$A,[1]publikáció!$B364,'[1]TERMELŐ_11.30.'!$L:$L,[1]publikáció!C$4)</f>
        <v>0</v>
      </c>
      <c r="D364" s="11">
        <f>+SUMIFS('[1]TERMELŐ_11.30.'!$H:$H,'[1]TERMELŐ_11.30.'!$A:$A,[1]publikáció!$B364,'[1]TERMELŐ_11.30.'!$L:$L,[1]publikáció!D$4)</f>
        <v>0</v>
      </c>
      <c r="E364" s="11">
        <f>+SUMIFS('[1]TERMELŐ_11.30.'!$H:$H,'[1]TERMELŐ_11.30.'!$A:$A,[1]publikáció!$B364,'[1]TERMELŐ_11.30.'!$L:$L,[1]publikáció!E$4)</f>
        <v>20</v>
      </c>
      <c r="F364" s="11">
        <f>+SUMIFS('[1]TERMELŐ_11.30.'!$H:$H,'[1]TERMELŐ_11.30.'!$A:$A,[1]publikáció!$B364,'[1]TERMELŐ_11.30.'!$L:$L,[1]publikáció!F$4)</f>
        <v>0</v>
      </c>
      <c r="G364" s="11">
        <f>+SUMIFS('[1]TERMELŐ_11.30.'!$H:$H,'[1]TERMELŐ_11.30.'!$A:$A,[1]publikáció!$B364,'[1]TERMELŐ_11.30.'!$L:$L,[1]publikáció!G$4)</f>
        <v>0</v>
      </c>
      <c r="H364" s="11">
        <f>+SUMIFS('[1]TERMELŐ_11.30.'!$H:$H,'[1]TERMELŐ_11.30.'!$A:$A,[1]publikáció!$B364,'[1]TERMELŐ_11.30.'!$L:$L,[1]publikáció!H$4)</f>
        <v>0</v>
      </c>
      <c r="I364" s="11">
        <f>+SUMIFS('[1]TERMELŐ_11.30.'!$H:$H,'[1]TERMELŐ_11.30.'!$A:$A,[1]publikáció!$B364,'[1]TERMELŐ_11.30.'!$L:$L,[1]publikáció!I$4)</f>
        <v>0</v>
      </c>
      <c r="J364" s="11">
        <f>+SUMIFS('[1]TERMELŐ_11.30.'!$H:$H,'[1]TERMELŐ_11.30.'!$A:$A,[1]publikáció!$B364,'[1]TERMELŐ_11.30.'!$L:$L,[1]publikáció!J$4)</f>
        <v>0</v>
      </c>
      <c r="K364" s="11" t="str">
        <f>+IF(VLOOKUP(B364,'[1]TERMELŐ_11.30.'!A:U,21,FALSE)="igen","Technológia módosítás",IF(VLOOKUP(B364,'[1]TERMELŐ_11.30.'!A:U,20,FALSE)&lt;&gt;"nem","Ismétlő","Új igény"))</f>
        <v>Új igény</v>
      </c>
      <c r="L364" s="12">
        <f>+_xlfn.MAXIFS('[1]TERMELŐ_11.30.'!$P:$P,'[1]TERMELŐ_11.30.'!$A:$A,[1]publikáció!$B364)</f>
        <v>20</v>
      </c>
      <c r="M364" s="12">
        <f>+_xlfn.MAXIFS('[1]TERMELŐ_11.30.'!$Q:$Q,'[1]TERMELŐ_11.30.'!$A:$A,[1]publikáció!$B364)</f>
        <v>20</v>
      </c>
      <c r="N364" s="10" t="str">
        <f>+IF(VLOOKUP(B364,'[1]TERMELŐ_11.30.'!A:G,7,FALSE)="","",VLOOKUP(B364,'[1]TERMELŐ_11.30.'!A:G,7,FALSE))</f>
        <v>FESZ</v>
      </c>
      <c r="O364" s="10">
        <f>+VLOOKUP(B364,'[1]TERMELŐ_11.30.'!A:I,9,FALSE)</f>
        <v>22</v>
      </c>
      <c r="P364" s="10" t="str">
        <f>+IF(OR(VLOOKUP(B364,'[1]TERMELŐ_11.30.'!A:D,4,FALSE)="elutasított",(VLOOKUP(B364,'[1]TERMELŐ_11.30.'!A:D,4,FALSE)="kiesett")),"igen","nem")</f>
        <v>igen</v>
      </c>
      <c r="Q364" s="10" t="str">
        <f>+_xlfn.IFNA(VLOOKUP(IF(VLOOKUP(B364,'[1]TERMELŐ_11.30.'!A:BQ,69,FALSE)="","",VLOOKUP(B364,'[1]TERMELŐ_11.30.'!A:BQ,69,FALSE)),'[1]publikáció segéd tábla'!$D$1:$E$16,2,FALSE),"")</f>
        <v>54/2024 kormány rendelet</v>
      </c>
      <c r="R364" s="10" t="str">
        <f>IF(VLOOKUP(B364,'[1]TERMELŐ_11.30.'!A:AT,46,FALSE)="","",VLOOKUP(B364,'[1]TERMELŐ_11.30.'!A:AT,46,FALSE))</f>
        <v/>
      </c>
      <c r="S364" s="10"/>
      <c r="T364" s="13">
        <f>+VLOOKUP(B364,'[1]TERMELŐ_11.30.'!$A:$AR,37,FALSE)</f>
        <v>0</v>
      </c>
      <c r="U364" s="13">
        <f>+VLOOKUP(B364,'[1]TERMELŐ_11.30.'!$A:$AR,38,FALSE)+VLOOKUP(B364,'[1]TERMELŐ_11.30.'!$A:$AR,39,FALSE)+VLOOKUP(B364,'[1]TERMELŐ_11.30.'!$A:$AR,40,FALSE)+VLOOKUP(B364,'[1]TERMELŐ_11.30.'!$A:$AR,41,FALSE)+VLOOKUP(B364,'[1]TERMELŐ_11.30.'!$A:$AR,42,FALSE)+VLOOKUP(B364,'[1]TERMELŐ_11.30.'!$A:$AR,43,FALSE)+VLOOKUP(B364,'[1]TERMELŐ_11.30.'!$A:$AR,44,FALSE)</f>
        <v>0</v>
      </c>
      <c r="V364" s="14" t="str">
        <f>+IF(VLOOKUP(B364,'[1]TERMELŐ_11.30.'!A:AS,45,FALSE)="","",VLOOKUP(B364,'[1]TERMELŐ_11.30.'!A:AS,45,FALSE))</f>
        <v/>
      </c>
      <c r="W364" s="14" t="str">
        <f>IF(VLOOKUP(B364,'[1]TERMELŐ_11.30.'!A:AJ,36,FALSE)="","",VLOOKUP(B364,'[1]TERMELŐ_11.30.'!A:AJ,36,FALSE))</f>
        <v/>
      </c>
      <c r="X364" s="10"/>
      <c r="Y364" s="13">
        <f>+VLOOKUP(B364,'[1]TERMELŐ_11.30.'!$A:$BH,53,FALSE)</f>
        <v>0</v>
      </c>
      <c r="Z364" s="13">
        <f>+VLOOKUP(B364,'[1]TERMELŐ_11.30.'!$A:$BH,54,FALSE)+VLOOKUP(B364,'[1]TERMELŐ_11.30.'!$A:$BH,55,FALSE)+VLOOKUP(B364,'[1]TERMELŐ_11.30.'!$A:$BH,56,FALSE)+VLOOKUP(B364,'[1]TERMELŐ_11.30.'!$A:$BH,57,FALSE)+VLOOKUP(B364,'[1]TERMELŐ_11.30.'!$A:$BH,58,FALSE)+VLOOKUP(B364,'[1]TERMELŐ_11.30.'!$A:$BH,59,FALSE)+VLOOKUP(B364,'[1]TERMELŐ_11.30.'!$A:$BH,60,FALSE)</f>
        <v>0</v>
      </c>
      <c r="AA364" s="14" t="str">
        <f>IF(VLOOKUP(B364,'[1]TERMELŐ_11.30.'!A:AZ,51,FALSE)="","",VLOOKUP(B364,'[1]TERMELŐ_11.30.'!A:AZ,51,FALSE))</f>
        <v/>
      </c>
      <c r="AB364" s="14" t="str">
        <f>IF(VLOOKUP(B364,'[1]TERMELŐ_11.30.'!A:AZ,52,FALSE)="","",VLOOKUP(B364,'[1]TERMELŐ_11.30.'!A:AZ,52,FALSE))</f>
        <v/>
      </c>
    </row>
    <row r="365" spans="1:28" x14ac:dyDescent="0.3">
      <c r="A365" s="10" t="str">
        <f>VLOOKUP(VLOOKUP(B365,'[1]TERMELŐ_11.30.'!A:F,6,FALSE),'[1]publikáció segéd tábla'!$A$1:$B$7,2,FALSE)</f>
        <v>E.ON Észak-dunántúli Áramhálózati Zrt.</v>
      </c>
      <c r="B365" s="10" t="s">
        <v>331</v>
      </c>
      <c r="C365" s="11">
        <f>+SUMIFS('[1]TERMELŐ_11.30.'!$H:$H,'[1]TERMELŐ_11.30.'!$A:$A,[1]publikáció!$B365,'[1]TERMELŐ_11.30.'!$L:$L,[1]publikáció!C$4)</f>
        <v>0</v>
      </c>
      <c r="D365" s="11">
        <f>+SUMIFS('[1]TERMELŐ_11.30.'!$H:$H,'[1]TERMELŐ_11.30.'!$A:$A,[1]publikáció!$B365,'[1]TERMELŐ_11.30.'!$L:$L,[1]publikáció!D$4)</f>
        <v>0</v>
      </c>
      <c r="E365" s="11">
        <f>+SUMIFS('[1]TERMELŐ_11.30.'!$H:$H,'[1]TERMELŐ_11.30.'!$A:$A,[1]publikáció!$B365,'[1]TERMELŐ_11.30.'!$L:$L,[1]publikáció!E$4)</f>
        <v>0</v>
      </c>
      <c r="F365" s="11">
        <f>+SUMIFS('[1]TERMELŐ_11.30.'!$H:$H,'[1]TERMELŐ_11.30.'!$A:$A,[1]publikáció!$B365,'[1]TERMELŐ_11.30.'!$L:$L,[1]publikáció!F$4)</f>
        <v>0</v>
      </c>
      <c r="G365" s="11">
        <f>+SUMIFS('[1]TERMELŐ_11.30.'!$H:$H,'[1]TERMELŐ_11.30.'!$A:$A,[1]publikáció!$B365,'[1]TERMELŐ_11.30.'!$L:$L,[1]publikáció!G$4)</f>
        <v>0</v>
      </c>
      <c r="H365" s="11">
        <f>+SUMIFS('[1]TERMELŐ_11.30.'!$H:$H,'[1]TERMELŐ_11.30.'!$A:$A,[1]publikáció!$B365,'[1]TERMELŐ_11.30.'!$L:$L,[1]publikáció!H$4)</f>
        <v>3.5</v>
      </c>
      <c r="I365" s="11">
        <f>+SUMIFS('[1]TERMELŐ_11.30.'!$H:$H,'[1]TERMELŐ_11.30.'!$A:$A,[1]publikáció!$B365,'[1]TERMELŐ_11.30.'!$L:$L,[1]publikáció!I$4)</f>
        <v>0</v>
      </c>
      <c r="J365" s="11">
        <f>+SUMIFS('[1]TERMELŐ_11.30.'!$H:$H,'[1]TERMELŐ_11.30.'!$A:$A,[1]publikáció!$B365,'[1]TERMELŐ_11.30.'!$L:$L,[1]publikáció!J$4)</f>
        <v>0</v>
      </c>
      <c r="K365" s="11" t="str">
        <f>+IF(VLOOKUP(B365,'[1]TERMELŐ_11.30.'!A:U,21,FALSE)="igen","Technológia módosítás",IF(VLOOKUP(B365,'[1]TERMELŐ_11.30.'!A:U,20,FALSE)&lt;&gt;"nem","Ismétlő","Új igény"))</f>
        <v>Új igény</v>
      </c>
      <c r="L365" s="12">
        <f>+_xlfn.MAXIFS('[1]TERMELŐ_11.30.'!$P:$P,'[1]TERMELŐ_11.30.'!$A:$A,[1]publikáció!$B365)</f>
        <v>3.5</v>
      </c>
      <c r="M365" s="12">
        <f>+_xlfn.MAXIFS('[1]TERMELŐ_11.30.'!$Q:$Q,'[1]TERMELŐ_11.30.'!$A:$A,[1]publikáció!$B365)</f>
        <v>0.1</v>
      </c>
      <c r="N365" s="10" t="str">
        <f>+IF(VLOOKUP(B365,'[1]TERMELŐ_11.30.'!A:G,7,FALSE)="","",VLOOKUP(B365,'[1]TERMELŐ_11.30.'!A:G,7,FALSE))</f>
        <v>KAPU</v>
      </c>
      <c r="O365" s="10">
        <f>+VLOOKUP(B365,'[1]TERMELŐ_11.30.'!A:I,9,FALSE)</f>
        <v>22</v>
      </c>
      <c r="P365" s="10" t="str">
        <f>+IF(OR(VLOOKUP(B365,'[1]TERMELŐ_11.30.'!A:D,4,FALSE)="elutasított",(VLOOKUP(B365,'[1]TERMELŐ_11.30.'!A:D,4,FALSE)="kiesett")),"igen","nem")</f>
        <v>igen</v>
      </c>
      <c r="Q365" s="10" t="str">
        <f>+_xlfn.IFNA(VLOOKUP(IF(VLOOKUP(B365,'[1]TERMELŐ_11.30.'!A:BQ,69,FALSE)="","",VLOOKUP(B365,'[1]TERMELŐ_11.30.'!A:BQ,69,FALSE)),'[1]publikáció segéd tábla'!$D$1:$E$16,2,FALSE),"")</f>
        <v>54/2024 kormány rendelet</v>
      </c>
      <c r="R365" s="10" t="str">
        <f>IF(VLOOKUP(B365,'[1]TERMELŐ_11.30.'!A:AT,46,FALSE)="","",VLOOKUP(B365,'[1]TERMELŐ_11.30.'!A:AT,46,FALSE))</f>
        <v/>
      </c>
      <c r="S365" s="10"/>
      <c r="T365" s="13">
        <f>+VLOOKUP(B365,'[1]TERMELŐ_11.30.'!$A:$AR,37,FALSE)</f>
        <v>0</v>
      </c>
      <c r="U365" s="13">
        <f>+VLOOKUP(B365,'[1]TERMELŐ_11.30.'!$A:$AR,38,FALSE)+VLOOKUP(B365,'[1]TERMELŐ_11.30.'!$A:$AR,39,FALSE)+VLOOKUP(B365,'[1]TERMELŐ_11.30.'!$A:$AR,40,FALSE)+VLOOKUP(B365,'[1]TERMELŐ_11.30.'!$A:$AR,41,FALSE)+VLOOKUP(B365,'[1]TERMELŐ_11.30.'!$A:$AR,42,FALSE)+VLOOKUP(B365,'[1]TERMELŐ_11.30.'!$A:$AR,43,FALSE)+VLOOKUP(B365,'[1]TERMELŐ_11.30.'!$A:$AR,44,FALSE)</f>
        <v>0</v>
      </c>
      <c r="V365" s="14" t="str">
        <f>+IF(VLOOKUP(B365,'[1]TERMELŐ_11.30.'!A:AS,45,FALSE)="","",VLOOKUP(B365,'[1]TERMELŐ_11.30.'!A:AS,45,FALSE))</f>
        <v/>
      </c>
      <c r="W365" s="14" t="str">
        <f>IF(VLOOKUP(B365,'[1]TERMELŐ_11.30.'!A:AJ,36,FALSE)="","",VLOOKUP(B365,'[1]TERMELŐ_11.30.'!A:AJ,36,FALSE))</f>
        <v/>
      </c>
      <c r="X365" s="10"/>
      <c r="Y365" s="13">
        <f>+VLOOKUP(B365,'[1]TERMELŐ_11.30.'!$A:$BH,53,FALSE)</f>
        <v>0</v>
      </c>
      <c r="Z365" s="13">
        <f>+VLOOKUP(B365,'[1]TERMELŐ_11.30.'!$A:$BH,54,FALSE)+VLOOKUP(B365,'[1]TERMELŐ_11.30.'!$A:$BH,55,FALSE)+VLOOKUP(B365,'[1]TERMELŐ_11.30.'!$A:$BH,56,FALSE)+VLOOKUP(B365,'[1]TERMELŐ_11.30.'!$A:$BH,57,FALSE)+VLOOKUP(B365,'[1]TERMELŐ_11.30.'!$A:$BH,58,FALSE)+VLOOKUP(B365,'[1]TERMELŐ_11.30.'!$A:$BH,59,FALSE)+VLOOKUP(B365,'[1]TERMELŐ_11.30.'!$A:$BH,60,FALSE)</f>
        <v>0</v>
      </c>
      <c r="AA365" s="14" t="str">
        <f>IF(VLOOKUP(B365,'[1]TERMELŐ_11.30.'!A:AZ,51,FALSE)="","",VLOOKUP(B365,'[1]TERMELŐ_11.30.'!A:AZ,51,FALSE))</f>
        <v/>
      </c>
      <c r="AB365" s="14" t="str">
        <f>IF(VLOOKUP(B365,'[1]TERMELŐ_11.30.'!A:AZ,52,FALSE)="","",VLOOKUP(B365,'[1]TERMELŐ_11.30.'!A:AZ,52,FALSE))</f>
        <v/>
      </c>
    </row>
    <row r="366" spans="1:28" x14ac:dyDescent="0.3">
      <c r="A366" s="10" t="str">
        <f>VLOOKUP(VLOOKUP(B366,'[1]TERMELŐ_11.30.'!A:F,6,FALSE),'[1]publikáció segéd tábla'!$A$1:$B$7,2,FALSE)</f>
        <v>E.ON Észak-dunántúli Áramhálózati Zrt.</v>
      </c>
      <c r="B366" s="10" t="s">
        <v>332</v>
      </c>
      <c r="C366" s="11">
        <f>+SUMIFS('[1]TERMELŐ_11.30.'!$H:$H,'[1]TERMELŐ_11.30.'!$A:$A,[1]publikáció!$B366,'[1]TERMELŐ_11.30.'!$L:$L,[1]publikáció!C$4)</f>
        <v>0</v>
      </c>
      <c r="D366" s="11">
        <f>+SUMIFS('[1]TERMELŐ_11.30.'!$H:$H,'[1]TERMELŐ_11.30.'!$A:$A,[1]publikáció!$B366,'[1]TERMELŐ_11.30.'!$L:$L,[1]publikáció!D$4)</f>
        <v>6</v>
      </c>
      <c r="E366" s="11">
        <f>+SUMIFS('[1]TERMELŐ_11.30.'!$H:$H,'[1]TERMELŐ_11.30.'!$A:$A,[1]publikáció!$B366,'[1]TERMELŐ_11.30.'!$L:$L,[1]publikáció!E$4)</f>
        <v>0</v>
      </c>
      <c r="F366" s="11">
        <f>+SUMIFS('[1]TERMELŐ_11.30.'!$H:$H,'[1]TERMELŐ_11.30.'!$A:$A,[1]publikáció!$B366,'[1]TERMELŐ_11.30.'!$L:$L,[1]publikáció!F$4)</f>
        <v>0</v>
      </c>
      <c r="G366" s="11">
        <f>+SUMIFS('[1]TERMELŐ_11.30.'!$H:$H,'[1]TERMELŐ_11.30.'!$A:$A,[1]publikáció!$B366,'[1]TERMELŐ_11.30.'!$L:$L,[1]publikáció!G$4)</f>
        <v>0</v>
      </c>
      <c r="H366" s="11">
        <f>+SUMIFS('[1]TERMELŐ_11.30.'!$H:$H,'[1]TERMELŐ_11.30.'!$A:$A,[1]publikáció!$B366,'[1]TERMELŐ_11.30.'!$L:$L,[1]publikáció!H$4)</f>
        <v>0</v>
      </c>
      <c r="I366" s="11">
        <f>+SUMIFS('[1]TERMELŐ_11.30.'!$H:$H,'[1]TERMELŐ_11.30.'!$A:$A,[1]publikáció!$B366,'[1]TERMELŐ_11.30.'!$L:$L,[1]publikáció!I$4)</f>
        <v>0</v>
      </c>
      <c r="J366" s="11">
        <f>+SUMIFS('[1]TERMELŐ_11.30.'!$H:$H,'[1]TERMELŐ_11.30.'!$A:$A,[1]publikáció!$B366,'[1]TERMELŐ_11.30.'!$L:$L,[1]publikáció!J$4)</f>
        <v>0</v>
      </c>
      <c r="K366" s="11" t="str">
        <f>+IF(VLOOKUP(B366,'[1]TERMELŐ_11.30.'!A:U,21,FALSE)="igen","Technológia módosítás",IF(VLOOKUP(B366,'[1]TERMELŐ_11.30.'!A:U,20,FALSE)&lt;&gt;"nem","Ismétlő","Új igény"))</f>
        <v>Új igény</v>
      </c>
      <c r="L366" s="12">
        <f>+_xlfn.MAXIFS('[1]TERMELŐ_11.30.'!$P:$P,'[1]TERMELŐ_11.30.'!$A:$A,[1]publikáció!$B366)</f>
        <v>6</v>
      </c>
      <c r="M366" s="12">
        <f>+_xlfn.MAXIFS('[1]TERMELŐ_11.30.'!$Q:$Q,'[1]TERMELŐ_11.30.'!$A:$A,[1]publikáció!$B366)</f>
        <v>0</v>
      </c>
      <c r="N366" s="10" t="str">
        <f>+IF(VLOOKUP(B366,'[1]TERMELŐ_11.30.'!A:G,7,FALSE)="","",VLOOKUP(B366,'[1]TERMELŐ_11.30.'!A:G,7,FALSE))</f>
        <v>MOVR</v>
      </c>
      <c r="O366" s="10">
        <f>+VLOOKUP(B366,'[1]TERMELŐ_11.30.'!A:I,9,FALSE)</f>
        <v>22</v>
      </c>
      <c r="P366" s="10" t="str">
        <f>+IF(OR(VLOOKUP(B366,'[1]TERMELŐ_11.30.'!A:D,4,FALSE)="elutasított",(VLOOKUP(B366,'[1]TERMELŐ_11.30.'!A:D,4,FALSE)="kiesett")),"igen","nem")</f>
        <v>igen</v>
      </c>
      <c r="Q366" s="10" t="str">
        <f>+_xlfn.IFNA(VLOOKUP(IF(VLOOKUP(B366,'[1]TERMELŐ_11.30.'!A:BQ,69,FALSE)="","",VLOOKUP(B366,'[1]TERMELŐ_11.30.'!A:BQ,69,FALSE)),'[1]publikáció segéd tábla'!$D$1:$E$16,2,FALSE),"")</f>
        <v>54/2024 kormány rendelet</v>
      </c>
      <c r="R366" s="10" t="str">
        <f>IF(VLOOKUP(B366,'[1]TERMELŐ_11.30.'!A:AT,46,FALSE)="","",VLOOKUP(B366,'[1]TERMELŐ_11.30.'!A:AT,46,FALSE))</f>
        <v/>
      </c>
      <c r="S366" s="10"/>
      <c r="T366" s="13">
        <f>+VLOOKUP(B366,'[1]TERMELŐ_11.30.'!$A:$AR,37,FALSE)</f>
        <v>0</v>
      </c>
      <c r="U366" s="13">
        <f>+VLOOKUP(B366,'[1]TERMELŐ_11.30.'!$A:$AR,38,FALSE)+VLOOKUP(B366,'[1]TERMELŐ_11.30.'!$A:$AR,39,FALSE)+VLOOKUP(B366,'[1]TERMELŐ_11.30.'!$A:$AR,40,FALSE)+VLOOKUP(B366,'[1]TERMELŐ_11.30.'!$A:$AR,41,FALSE)+VLOOKUP(B366,'[1]TERMELŐ_11.30.'!$A:$AR,42,FALSE)+VLOOKUP(B366,'[1]TERMELŐ_11.30.'!$A:$AR,43,FALSE)+VLOOKUP(B366,'[1]TERMELŐ_11.30.'!$A:$AR,44,FALSE)</f>
        <v>0</v>
      </c>
      <c r="V366" s="14" t="str">
        <f>+IF(VLOOKUP(B366,'[1]TERMELŐ_11.30.'!A:AS,45,FALSE)="","",VLOOKUP(B366,'[1]TERMELŐ_11.30.'!A:AS,45,FALSE))</f>
        <v/>
      </c>
      <c r="W366" s="14" t="str">
        <f>IF(VLOOKUP(B366,'[1]TERMELŐ_11.30.'!A:AJ,36,FALSE)="","",VLOOKUP(B366,'[1]TERMELŐ_11.30.'!A:AJ,36,FALSE))</f>
        <v/>
      </c>
      <c r="X366" s="10"/>
      <c r="Y366" s="13">
        <f>+VLOOKUP(B366,'[1]TERMELŐ_11.30.'!$A:$BH,53,FALSE)</f>
        <v>0</v>
      </c>
      <c r="Z366" s="13">
        <f>+VLOOKUP(B366,'[1]TERMELŐ_11.30.'!$A:$BH,54,FALSE)+VLOOKUP(B366,'[1]TERMELŐ_11.30.'!$A:$BH,55,FALSE)+VLOOKUP(B366,'[1]TERMELŐ_11.30.'!$A:$BH,56,FALSE)+VLOOKUP(B366,'[1]TERMELŐ_11.30.'!$A:$BH,57,FALSE)+VLOOKUP(B366,'[1]TERMELŐ_11.30.'!$A:$BH,58,FALSE)+VLOOKUP(B366,'[1]TERMELŐ_11.30.'!$A:$BH,59,FALSE)+VLOOKUP(B366,'[1]TERMELŐ_11.30.'!$A:$BH,60,FALSE)</f>
        <v>0</v>
      </c>
      <c r="AA366" s="14" t="str">
        <f>IF(VLOOKUP(B366,'[1]TERMELŐ_11.30.'!A:AZ,51,FALSE)="","",VLOOKUP(B366,'[1]TERMELŐ_11.30.'!A:AZ,51,FALSE))</f>
        <v/>
      </c>
      <c r="AB366" s="14" t="str">
        <f>IF(VLOOKUP(B366,'[1]TERMELŐ_11.30.'!A:AZ,52,FALSE)="","",VLOOKUP(B366,'[1]TERMELŐ_11.30.'!A:AZ,52,FALSE))</f>
        <v/>
      </c>
    </row>
    <row r="367" spans="1:28" x14ac:dyDescent="0.3">
      <c r="A367" s="10" t="str">
        <f>VLOOKUP(VLOOKUP(B367,'[1]TERMELŐ_11.30.'!A:F,6,FALSE),'[1]publikáció segéd tábla'!$A$1:$B$7,2,FALSE)</f>
        <v>E.ON Észak-dunántúli Áramhálózati Zrt.</v>
      </c>
      <c r="B367" s="10" t="s">
        <v>333</v>
      </c>
      <c r="C367" s="11">
        <f>+SUMIFS('[1]TERMELŐ_11.30.'!$H:$H,'[1]TERMELŐ_11.30.'!$A:$A,[1]publikáció!$B367,'[1]TERMELŐ_11.30.'!$L:$L,[1]publikáció!C$4)</f>
        <v>0</v>
      </c>
      <c r="D367" s="11">
        <f>+SUMIFS('[1]TERMELŐ_11.30.'!$H:$H,'[1]TERMELŐ_11.30.'!$A:$A,[1]publikáció!$B367,'[1]TERMELŐ_11.30.'!$L:$L,[1]publikáció!D$4)</f>
        <v>49.9</v>
      </c>
      <c r="E367" s="11">
        <f>+SUMIFS('[1]TERMELŐ_11.30.'!$H:$H,'[1]TERMELŐ_11.30.'!$A:$A,[1]publikáció!$B367,'[1]TERMELŐ_11.30.'!$L:$L,[1]publikáció!E$4)</f>
        <v>0</v>
      </c>
      <c r="F367" s="11">
        <f>+SUMIFS('[1]TERMELŐ_11.30.'!$H:$H,'[1]TERMELŐ_11.30.'!$A:$A,[1]publikáció!$B367,'[1]TERMELŐ_11.30.'!$L:$L,[1]publikáció!F$4)</f>
        <v>0</v>
      </c>
      <c r="G367" s="11">
        <f>+SUMIFS('[1]TERMELŐ_11.30.'!$H:$H,'[1]TERMELŐ_11.30.'!$A:$A,[1]publikáció!$B367,'[1]TERMELŐ_11.30.'!$L:$L,[1]publikáció!G$4)</f>
        <v>0</v>
      </c>
      <c r="H367" s="11">
        <f>+SUMIFS('[1]TERMELŐ_11.30.'!$H:$H,'[1]TERMELŐ_11.30.'!$A:$A,[1]publikáció!$B367,'[1]TERMELŐ_11.30.'!$L:$L,[1]publikáció!H$4)</f>
        <v>0</v>
      </c>
      <c r="I367" s="11">
        <f>+SUMIFS('[1]TERMELŐ_11.30.'!$H:$H,'[1]TERMELŐ_11.30.'!$A:$A,[1]publikáció!$B367,'[1]TERMELŐ_11.30.'!$L:$L,[1]publikáció!I$4)</f>
        <v>0</v>
      </c>
      <c r="J367" s="11">
        <f>+SUMIFS('[1]TERMELŐ_11.30.'!$H:$H,'[1]TERMELŐ_11.30.'!$A:$A,[1]publikáció!$B367,'[1]TERMELŐ_11.30.'!$L:$L,[1]publikáció!J$4)</f>
        <v>0</v>
      </c>
      <c r="K367" s="11" t="str">
        <f>+IF(VLOOKUP(B367,'[1]TERMELŐ_11.30.'!A:U,21,FALSE)="igen","Technológia módosítás",IF(VLOOKUP(B367,'[1]TERMELŐ_11.30.'!A:U,20,FALSE)&lt;&gt;"nem","Ismétlő","Új igény"))</f>
        <v>Új igény</v>
      </c>
      <c r="L367" s="12">
        <f>+_xlfn.MAXIFS('[1]TERMELŐ_11.30.'!$P:$P,'[1]TERMELŐ_11.30.'!$A:$A,[1]publikáció!$B367)</f>
        <v>49.9</v>
      </c>
      <c r="M367" s="12">
        <f>+_xlfn.MAXIFS('[1]TERMELŐ_11.30.'!$Q:$Q,'[1]TERMELŐ_11.30.'!$A:$A,[1]publikáció!$B367)</f>
        <v>1</v>
      </c>
      <c r="N367" s="10" t="str">
        <f>+IF(VLOOKUP(B367,'[1]TERMELŐ_11.30.'!A:G,7,FALSE)="","",VLOOKUP(B367,'[1]TERMELŐ_11.30.'!A:G,7,FALSE))</f>
        <v>Új_N</v>
      </c>
      <c r="O367" s="10">
        <f>+VLOOKUP(B367,'[1]TERMELŐ_11.30.'!A:I,9,FALSE)</f>
        <v>132</v>
      </c>
      <c r="P367" s="10" t="str">
        <f>+IF(OR(VLOOKUP(B367,'[1]TERMELŐ_11.30.'!A:D,4,FALSE)="elutasított",(VLOOKUP(B367,'[1]TERMELŐ_11.30.'!A:D,4,FALSE)="kiesett")),"igen","nem")</f>
        <v>igen</v>
      </c>
      <c r="Q367" s="10" t="str">
        <f>+_xlfn.IFNA(VLOOKUP(IF(VLOOKUP(B367,'[1]TERMELŐ_11.30.'!A:BQ,69,FALSE)="","",VLOOKUP(B367,'[1]TERMELŐ_11.30.'!A:BQ,69,FALSE)),'[1]publikáció segéd tábla'!$D$1:$E$16,2,FALSE),"")</f>
        <v>54/2024 kormány rendelet</v>
      </c>
      <c r="R367" s="10" t="str">
        <f>IF(VLOOKUP(B367,'[1]TERMELŐ_11.30.'!A:AT,46,FALSE)="","",VLOOKUP(B367,'[1]TERMELŐ_11.30.'!A:AT,46,FALSE))</f>
        <v/>
      </c>
      <c r="S367" s="10"/>
      <c r="T367" s="13">
        <f>+VLOOKUP(B367,'[1]TERMELŐ_11.30.'!$A:$AR,37,FALSE)</f>
        <v>0</v>
      </c>
      <c r="U367" s="13">
        <f>+VLOOKUP(B367,'[1]TERMELŐ_11.30.'!$A:$AR,38,FALSE)+VLOOKUP(B367,'[1]TERMELŐ_11.30.'!$A:$AR,39,FALSE)+VLOOKUP(B367,'[1]TERMELŐ_11.30.'!$A:$AR,40,FALSE)+VLOOKUP(B367,'[1]TERMELŐ_11.30.'!$A:$AR,41,FALSE)+VLOOKUP(B367,'[1]TERMELŐ_11.30.'!$A:$AR,42,FALSE)+VLOOKUP(B367,'[1]TERMELŐ_11.30.'!$A:$AR,43,FALSE)+VLOOKUP(B367,'[1]TERMELŐ_11.30.'!$A:$AR,44,FALSE)</f>
        <v>0</v>
      </c>
      <c r="V367" s="14" t="str">
        <f>+IF(VLOOKUP(B367,'[1]TERMELŐ_11.30.'!A:AS,45,FALSE)="","",VLOOKUP(B367,'[1]TERMELŐ_11.30.'!A:AS,45,FALSE))</f>
        <v/>
      </c>
      <c r="W367" s="14" t="str">
        <f>IF(VLOOKUP(B367,'[1]TERMELŐ_11.30.'!A:AJ,36,FALSE)="","",VLOOKUP(B367,'[1]TERMELŐ_11.30.'!A:AJ,36,FALSE))</f>
        <v/>
      </c>
      <c r="X367" s="10"/>
      <c r="Y367" s="13">
        <f>+VLOOKUP(B367,'[1]TERMELŐ_11.30.'!$A:$BH,53,FALSE)</f>
        <v>0</v>
      </c>
      <c r="Z367" s="13">
        <f>+VLOOKUP(B367,'[1]TERMELŐ_11.30.'!$A:$BH,54,FALSE)+VLOOKUP(B367,'[1]TERMELŐ_11.30.'!$A:$BH,55,FALSE)+VLOOKUP(B367,'[1]TERMELŐ_11.30.'!$A:$BH,56,FALSE)+VLOOKUP(B367,'[1]TERMELŐ_11.30.'!$A:$BH,57,FALSE)+VLOOKUP(B367,'[1]TERMELŐ_11.30.'!$A:$BH,58,FALSE)+VLOOKUP(B367,'[1]TERMELŐ_11.30.'!$A:$BH,59,FALSE)+VLOOKUP(B367,'[1]TERMELŐ_11.30.'!$A:$BH,60,FALSE)</f>
        <v>0</v>
      </c>
      <c r="AA367" s="14" t="str">
        <f>IF(VLOOKUP(B367,'[1]TERMELŐ_11.30.'!A:AZ,51,FALSE)="","",VLOOKUP(B367,'[1]TERMELŐ_11.30.'!A:AZ,51,FALSE))</f>
        <v/>
      </c>
      <c r="AB367" s="14" t="str">
        <f>IF(VLOOKUP(B367,'[1]TERMELŐ_11.30.'!A:AZ,52,FALSE)="","",VLOOKUP(B367,'[1]TERMELŐ_11.30.'!A:AZ,52,FALSE))</f>
        <v/>
      </c>
    </row>
    <row r="368" spans="1:28" x14ac:dyDescent="0.3">
      <c r="A368" s="10" t="str">
        <f>VLOOKUP(VLOOKUP(B368,'[1]TERMELŐ_11.30.'!A:F,6,FALSE),'[1]publikáció segéd tábla'!$A$1:$B$7,2,FALSE)</f>
        <v>E.ON Észak-dunántúli Áramhálózati Zrt.</v>
      </c>
      <c r="B368" s="10" t="s">
        <v>334</v>
      </c>
      <c r="C368" s="11">
        <f>+SUMIFS('[1]TERMELŐ_11.30.'!$H:$H,'[1]TERMELŐ_11.30.'!$A:$A,[1]publikáció!$B368,'[1]TERMELŐ_11.30.'!$L:$L,[1]publikáció!C$4)</f>
        <v>0</v>
      </c>
      <c r="D368" s="11">
        <f>+SUMIFS('[1]TERMELŐ_11.30.'!$H:$H,'[1]TERMELŐ_11.30.'!$A:$A,[1]publikáció!$B368,'[1]TERMELŐ_11.30.'!$L:$L,[1]publikáció!D$4)</f>
        <v>49.9</v>
      </c>
      <c r="E368" s="11">
        <f>+SUMIFS('[1]TERMELŐ_11.30.'!$H:$H,'[1]TERMELŐ_11.30.'!$A:$A,[1]publikáció!$B368,'[1]TERMELŐ_11.30.'!$L:$L,[1]publikáció!E$4)</f>
        <v>0</v>
      </c>
      <c r="F368" s="11">
        <f>+SUMIFS('[1]TERMELŐ_11.30.'!$H:$H,'[1]TERMELŐ_11.30.'!$A:$A,[1]publikáció!$B368,'[1]TERMELŐ_11.30.'!$L:$L,[1]publikáció!F$4)</f>
        <v>0</v>
      </c>
      <c r="G368" s="11">
        <f>+SUMIFS('[1]TERMELŐ_11.30.'!$H:$H,'[1]TERMELŐ_11.30.'!$A:$A,[1]publikáció!$B368,'[1]TERMELŐ_11.30.'!$L:$L,[1]publikáció!G$4)</f>
        <v>0</v>
      </c>
      <c r="H368" s="11">
        <f>+SUMIFS('[1]TERMELŐ_11.30.'!$H:$H,'[1]TERMELŐ_11.30.'!$A:$A,[1]publikáció!$B368,'[1]TERMELŐ_11.30.'!$L:$L,[1]publikáció!H$4)</f>
        <v>0</v>
      </c>
      <c r="I368" s="11">
        <f>+SUMIFS('[1]TERMELŐ_11.30.'!$H:$H,'[1]TERMELŐ_11.30.'!$A:$A,[1]publikáció!$B368,'[1]TERMELŐ_11.30.'!$L:$L,[1]publikáció!I$4)</f>
        <v>0</v>
      </c>
      <c r="J368" s="11">
        <f>+SUMIFS('[1]TERMELŐ_11.30.'!$H:$H,'[1]TERMELŐ_11.30.'!$A:$A,[1]publikáció!$B368,'[1]TERMELŐ_11.30.'!$L:$L,[1]publikáció!J$4)</f>
        <v>0</v>
      </c>
      <c r="K368" s="11" t="str">
        <f>+IF(VLOOKUP(B368,'[1]TERMELŐ_11.30.'!A:U,21,FALSE)="igen","Technológia módosítás",IF(VLOOKUP(B368,'[1]TERMELŐ_11.30.'!A:U,20,FALSE)&lt;&gt;"nem","Ismétlő","Új igény"))</f>
        <v>Új igény</v>
      </c>
      <c r="L368" s="12">
        <f>+_xlfn.MAXIFS('[1]TERMELŐ_11.30.'!$P:$P,'[1]TERMELŐ_11.30.'!$A:$A,[1]publikáció!$B368)</f>
        <v>49.9</v>
      </c>
      <c r="M368" s="12">
        <f>+_xlfn.MAXIFS('[1]TERMELŐ_11.30.'!$Q:$Q,'[1]TERMELŐ_11.30.'!$A:$A,[1]publikáció!$B368)</f>
        <v>1</v>
      </c>
      <c r="N368" s="10" t="str">
        <f>+IF(VLOOKUP(B368,'[1]TERMELŐ_11.30.'!A:G,7,FALSE)="","",VLOOKUP(B368,'[1]TERMELŐ_11.30.'!A:G,7,FALSE))</f>
        <v>Új_N</v>
      </c>
      <c r="O368" s="10">
        <f>+VLOOKUP(B368,'[1]TERMELŐ_11.30.'!A:I,9,FALSE)</f>
        <v>132</v>
      </c>
      <c r="P368" s="10" t="str">
        <f>+IF(OR(VLOOKUP(B368,'[1]TERMELŐ_11.30.'!A:D,4,FALSE)="elutasított",(VLOOKUP(B368,'[1]TERMELŐ_11.30.'!A:D,4,FALSE)="kiesett")),"igen","nem")</f>
        <v>igen</v>
      </c>
      <c r="Q368" s="10" t="str">
        <f>+_xlfn.IFNA(VLOOKUP(IF(VLOOKUP(B368,'[1]TERMELŐ_11.30.'!A:BQ,69,FALSE)="","",VLOOKUP(B368,'[1]TERMELŐ_11.30.'!A:BQ,69,FALSE)),'[1]publikáció segéd tábla'!$D$1:$E$16,2,FALSE),"")</f>
        <v>54/2024 kormány rendelet</v>
      </c>
      <c r="R368" s="10" t="str">
        <f>IF(VLOOKUP(B368,'[1]TERMELŐ_11.30.'!A:AT,46,FALSE)="","",VLOOKUP(B368,'[1]TERMELŐ_11.30.'!A:AT,46,FALSE))</f>
        <v/>
      </c>
      <c r="S368" s="10"/>
      <c r="T368" s="13">
        <f>+VLOOKUP(B368,'[1]TERMELŐ_11.30.'!$A:$AR,37,FALSE)</f>
        <v>0</v>
      </c>
      <c r="U368" s="13">
        <f>+VLOOKUP(B368,'[1]TERMELŐ_11.30.'!$A:$AR,38,FALSE)+VLOOKUP(B368,'[1]TERMELŐ_11.30.'!$A:$AR,39,FALSE)+VLOOKUP(B368,'[1]TERMELŐ_11.30.'!$A:$AR,40,FALSE)+VLOOKUP(B368,'[1]TERMELŐ_11.30.'!$A:$AR,41,FALSE)+VLOOKUP(B368,'[1]TERMELŐ_11.30.'!$A:$AR,42,FALSE)+VLOOKUP(B368,'[1]TERMELŐ_11.30.'!$A:$AR,43,FALSE)+VLOOKUP(B368,'[1]TERMELŐ_11.30.'!$A:$AR,44,FALSE)</f>
        <v>0</v>
      </c>
      <c r="V368" s="14" t="str">
        <f>+IF(VLOOKUP(B368,'[1]TERMELŐ_11.30.'!A:AS,45,FALSE)="","",VLOOKUP(B368,'[1]TERMELŐ_11.30.'!A:AS,45,FALSE))</f>
        <v/>
      </c>
      <c r="W368" s="14" t="str">
        <f>IF(VLOOKUP(B368,'[1]TERMELŐ_11.30.'!A:AJ,36,FALSE)="","",VLOOKUP(B368,'[1]TERMELŐ_11.30.'!A:AJ,36,FALSE))</f>
        <v/>
      </c>
      <c r="X368" s="10"/>
      <c r="Y368" s="13">
        <f>+VLOOKUP(B368,'[1]TERMELŐ_11.30.'!$A:$BH,53,FALSE)</f>
        <v>0</v>
      </c>
      <c r="Z368" s="13">
        <f>+VLOOKUP(B368,'[1]TERMELŐ_11.30.'!$A:$BH,54,FALSE)+VLOOKUP(B368,'[1]TERMELŐ_11.30.'!$A:$BH,55,FALSE)+VLOOKUP(B368,'[1]TERMELŐ_11.30.'!$A:$BH,56,FALSE)+VLOOKUP(B368,'[1]TERMELŐ_11.30.'!$A:$BH,57,FALSE)+VLOOKUP(B368,'[1]TERMELŐ_11.30.'!$A:$BH,58,FALSE)+VLOOKUP(B368,'[1]TERMELŐ_11.30.'!$A:$BH,59,FALSE)+VLOOKUP(B368,'[1]TERMELŐ_11.30.'!$A:$BH,60,FALSE)</f>
        <v>0</v>
      </c>
      <c r="AA368" s="14" t="str">
        <f>IF(VLOOKUP(B368,'[1]TERMELŐ_11.30.'!A:AZ,51,FALSE)="","",VLOOKUP(B368,'[1]TERMELŐ_11.30.'!A:AZ,51,FALSE))</f>
        <v/>
      </c>
      <c r="AB368" s="14" t="str">
        <f>IF(VLOOKUP(B368,'[1]TERMELŐ_11.30.'!A:AZ,52,FALSE)="","",VLOOKUP(B368,'[1]TERMELŐ_11.30.'!A:AZ,52,FALSE))</f>
        <v/>
      </c>
    </row>
    <row r="369" spans="1:28" x14ac:dyDescent="0.3">
      <c r="A369" s="10" t="str">
        <f>VLOOKUP(VLOOKUP(B369,'[1]TERMELŐ_11.30.'!A:F,6,FALSE),'[1]publikáció segéd tábla'!$A$1:$B$7,2,FALSE)</f>
        <v>E.ON Észak-dunántúli Áramhálózati Zrt.</v>
      </c>
      <c r="B369" s="10" t="s">
        <v>335</v>
      </c>
      <c r="C369" s="11">
        <f>+SUMIFS('[1]TERMELŐ_11.30.'!$H:$H,'[1]TERMELŐ_11.30.'!$A:$A,[1]publikáció!$B369,'[1]TERMELŐ_11.30.'!$L:$L,[1]publikáció!C$4)</f>
        <v>0</v>
      </c>
      <c r="D369" s="11">
        <f>+SUMIFS('[1]TERMELŐ_11.30.'!$H:$H,'[1]TERMELŐ_11.30.'!$A:$A,[1]publikáció!$B369,'[1]TERMELŐ_11.30.'!$L:$L,[1]publikáció!D$4)</f>
        <v>0</v>
      </c>
      <c r="E369" s="11">
        <f>+SUMIFS('[1]TERMELŐ_11.30.'!$H:$H,'[1]TERMELŐ_11.30.'!$A:$A,[1]publikáció!$B369,'[1]TERMELŐ_11.30.'!$L:$L,[1]publikáció!E$4)</f>
        <v>4.99</v>
      </c>
      <c r="F369" s="11">
        <f>+SUMIFS('[1]TERMELŐ_11.30.'!$H:$H,'[1]TERMELŐ_11.30.'!$A:$A,[1]publikáció!$B369,'[1]TERMELŐ_11.30.'!$L:$L,[1]publikáció!F$4)</f>
        <v>0</v>
      </c>
      <c r="G369" s="11">
        <f>+SUMIFS('[1]TERMELŐ_11.30.'!$H:$H,'[1]TERMELŐ_11.30.'!$A:$A,[1]publikáció!$B369,'[1]TERMELŐ_11.30.'!$L:$L,[1]publikáció!G$4)</f>
        <v>0</v>
      </c>
      <c r="H369" s="11">
        <f>+SUMIFS('[1]TERMELŐ_11.30.'!$H:$H,'[1]TERMELŐ_11.30.'!$A:$A,[1]publikáció!$B369,'[1]TERMELŐ_11.30.'!$L:$L,[1]publikáció!H$4)</f>
        <v>0</v>
      </c>
      <c r="I369" s="11">
        <f>+SUMIFS('[1]TERMELŐ_11.30.'!$H:$H,'[1]TERMELŐ_11.30.'!$A:$A,[1]publikáció!$B369,'[1]TERMELŐ_11.30.'!$L:$L,[1]publikáció!I$4)</f>
        <v>0</v>
      </c>
      <c r="J369" s="11">
        <f>+SUMIFS('[1]TERMELŐ_11.30.'!$H:$H,'[1]TERMELŐ_11.30.'!$A:$A,[1]publikáció!$B369,'[1]TERMELŐ_11.30.'!$L:$L,[1]publikáció!J$4)</f>
        <v>0</v>
      </c>
      <c r="K369" s="11" t="str">
        <f>+IF(VLOOKUP(B369,'[1]TERMELŐ_11.30.'!A:U,21,FALSE)="igen","Technológia módosítás",IF(VLOOKUP(B369,'[1]TERMELŐ_11.30.'!A:U,20,FALSE)&lt;&gt;"nem","Ismétlő","Új igény"))</f>
        <v>Új igény</v>
      </c>
      <c r="L369" s="12">
        <f>+_xlfn.MAXIFS('[1]TERMELŐ_11.30.'!$P:$P,'[1]TERMELŐ_11.30.'!$A:$A,[1]publikáció!$B369)</f>
        <v>4.99</v>
      </c>
      <c r="M369" s="12">
        <f>+_xlfn.MAXIFS('[1]TERMELŐ_11.30.'!$Q:$Q,'[1]TERMELŐ_11.30.'!$A:$A,[1]publikáció!$B369)</f>
        <v>4.99</v>
      </c>
      <c r="N369" s="10" t="str">
        <f>+IF(VLOOKUP(B369,'[1]TERMELŐ_11.30.'!A:G,7,FALSE)="","",VLOOKUP(B369,'[1]TERMELŐ_11.30.'!A:G,7,FALSE))</f>
        <v>IKER</v>
      </c>
      <c r="O369" s="10">
        <f>+VLOOKUP(B369,'[1]TERMELŐ_11.30.'!A:I,9,FALSE)</f>
        <v>22</v>
      </c>
      <c r="P369" s="10" t="str">
        <f>+IF(OR(VLOOKUP(B369,'[1]TERMELŐ_11.30.'!A:D,4,FALSE)="elutasított",(VLOOKUP(B369,'[1]TERMELŐ_11.30.'!A:D,4,FALSE)="kiesett")),"igen","nem")</f>
        <v>igen</v>
      </c>
      <c r="Q369" s="10" t="str">
        <f>+_xlfn.IFNA(VLOOKUP(IF(VLOOKUP(B369,'[1]TERMELŐ_11.30.'!A:BQ,69,FALSE)="","",VLOOKUP(B369,'[1]TERMELŐ_11.30.'!A:BQ,69,FALSE)),'[1]publikáció segéd tábla'!$D$1:$E$16,2,FALSE),"")</f>
        <v>54/2024 kormány rendelet</v>
      </c>
      <c r="R369" s="10" t="str">
        <f>IF(VLOOKUP(B369,'[1]TERMELŐ_11.30.'!A:AT,46,FALSE)="","",VLOOKUP(B369,'[1]TERMELŐ_11.30.'!A:AT,46,FALSE))</f>
        <v/>
      </c>
      <c r="S369" s="10"/>
      <c r="T369" s="13">
        <f>+VLOOKUP(B369,'[1]TERMELŐ_11.30.'!$A:$AR,37,FALSE)</f>
        <v>0</v>
      </c>
      <c r="U369" s="13">
        <f>+VLOOKUP(B369,'[1]TERMELŐ_11.30.'!$A:$AR,38,FALSE)+VLOOKUP(B369,'[1]TERMELŐ_11.30.'!$A:$AR,39,FALSE)+VLOOKUP(B369,'[1]TERMELŐ_11.30.'!$A:$AR,40,FALSE)+VLOOKUP(B369,'[1]TERMELŐ_11.30.'!$A:$AR,41,FALSE)+VLOOKUP(B369,'[1]TERMELŐ_11.30.'!$A:$AR,42,FALSE)+VLOOKUP(B369,'[1]TERMELŐ_11.30.'!$A:$AR,43,FALSE)+VLOOKUP(B369,'[1]TERMELŐ_11.30.'!$A:$AR,44,FALSE)</f>
        <v>0</v>
      </c>
      <c r="V369" s="14" t="str">
        <f>+IF(VLOOKUP(B369,'[1]TERMELŐ_11.30.'!A:AS,45,FALSE)="","",VLOOKUP(B369,'[1]TERMELŐ_11.30.'!A:AS,45,FALSE))</f>
        <v/>
      </c>
      <c r="W369" s="14" t="str">
        <f>IF(VLOOKUP(B369,'[1]TERMELŐ_11.30.'!A:AJ,36,FALSE)="","",VLOOKUP(B369,'[1]TERMELŐ_11.30.'!A:AJ,36,FALSE))</f>
        <v/>
      </c>
      <c r="X369" s="10"/>
      <c r="Y369" s="13">
        <f>+VLOOKUP(B369,'[1]TERMELŐ_11.30.'!$A:$BH,53,FALSE)</f>
        <v>0</v>
      </c>
      <c r="Z369" s="13">
        <f>+VLOOKUP(B369,'[1]TERMELŐ_11.30.'!$A:$BH,54,FALSE)+VLOOKUP(B369,'[1]TERMELŐ_11.30.'!$A:$BH,55,FALSE)+VLOOKUP(B369,'[1]TERMELŐ_11.30.'!$A:$BH,56,FALSE)+VLOOKUP(B369,'[1]TERMELŐ_11.30.'!$A:$BH,57,FALSE)+VLOOKUP(B369,'[1]TERMELŐ_11.30.'!$A:$BH,58,FALSE)+VLOOKUP(B369,'[1]TERMELŐ_11.30.'!$A:$BH,59,FALSE)+VLOOKUP(B369,'[1]TERMELŐ_11.30.'!$A:$BH,60,FALSE)</f>
        <v>0</v>
      </c>
      <c r="AA369" s="14" t="str">
        <f>IF(VLOOKUP(B369,'[1]TERMELŐ_11.30.'!A:AZ,51,FALSE)="","",VLOOKUP(B369,'[1]TERMELŐ_11.30.'!A:AZ,51,FALSE))</f>
        <v/>
      </c>
      <c r="AB369" s="14" t="str">
        <f>IF(VLOOKUP(B369,'[1]TERMELŐ_11.30.'!A:AZ,52,FALSE)="","",VLOOKUP(B369,'[1]TERMELŐ_11.30.'!A:AZ,52,FALSE))</f>
        <v/>
      </c>
    </row>
    <row r="370" spans="1:28" x14ac:dyDescent="0.3">
      <c r="A370" s="10" t="str">
        <f>VLOOKUP(VLOOKUP(B370,'[1]TERMELŐ_11.30.'!A:F,6,FALSE),'[1]publikáció segéd tábla'!$A$1:$B$7,2,FALSE)</f>
        <v>E.ON Észak-dunántúli Áramhálózati Zrt.</v>
      </c>
      <c r="B370" s="10" t="s">
        <v>336</v>
      </c>
      <c r="C370" s="11">
        <f>+SUMIFS('[1]TERMELŐ_11.30.'!$H:$H,'[1]TERMELŐ_11.30.'!$A:$A,[1]publikáció!$B370,'[1]TERMELŐ_11.30.'!$L:$L,[1]publikáció!C$4)</f>
        <v>4.99</v>
      </c>
      <c r="D370" s="11">
        <f>+SUMIFS('[1]TERMELŐ_11.30.'!$H:$H,'[1]TERMELŐ_11.30.'!$A:$A,[1]publikáció!$B370,'[1]TERMELŐ_11.30.'!$L:$L,[1]publikáció!D$4)</f>
        <v>0</v>
      </c>
      <c r="E370" s="11">
        <f>+SUMIFS('[1]TERMELŐ_11.30.'!$H:$H,'[1]TERMELŐ_11.30.'!$A:$A,[1]publikáció!$B370,'[1]TERMELŐ_11.30.'!$L:$L,[1]publikáció!E$4)</f>
        <v>0</v>
      </c>
      <c r="F370" s="11">
        <f>+SUMIFS('[1]TERMELŐ_11.30.'!$H:$H,'[1]TERMELŐ_11.30.'!$A:$A,[1]publikáció!$B370,'[1]TERMELŐ_11.30.'!$L:$L,[1]publikáció!F$4)</f>
        <v>0</v>
      </c>
      <c r="G370" s="11">
        <f>+SUMIFS('[1]TERMELŐ_11.30.'!$H:$H,'[1]TERMELŐ_11.30.'!$A:$A,[1]publikáció!$B370,'[1]TERMELŐ_11.30.'!$L:$L,[1]publikáció!G$4)</f>
        <v>0</v>
      </c>
      <c r="H370" s="11">
        <f>+SUMIFS('[1]TERMELŐ_11.30.'!$H:$H,'[1]TERMELŐ_11.30.'!$A:$A,[1]publikáció!$B370,'[1]TERMELŐ_11.30.'!$L:$L,[1]publikáció!H$4)</f>
        <v>0</v>
      </c>
      <c r="I370" s="11">
        <f>+SUMIFS('[1]TERMELŐ_11.30.'!$H:$H,'[1]TERMELŐ_11.30.'!$A:$A,[1]publikáció!$B370,'[1]TERMELŐ_11.30.'!$L:$L,[1]publikáció!I$4)</f>
        <v>0</v>
      </c>
      <c r="J370" s="11">
        <f>+SUMIFS('[1]TERMELŐ_11.30.'!$H:$H,'[1]TERMELŐ_11.30.'!$A:$A,[1]publikáció!$B370,'[1]TERMELŐ_11.30.'!$L:$L,[1]publikáció!J$4)</f>
        <v>0</v>
      </c>
      <c r="K370" s="11" t="str">
        <f>+IF(VLOOKUP(B370,'[1]TERMELŐ_11.30.'!A:U,21,FALSE)="igen","Technológia módosítás",IF(VLOOKUP(B370,'[1]TERMELŐ_11.30.'!A:U,20,FALSE)&lt;&gt;"nem","Ismétlő","Új igény"))</f>
        <v>Új igény</v>
      </c>
      <c r="L370" s="12">
        <f>+_xlfn.MAXIFS('[1]TERMELŐ_11.30.'!$P:$P,'[1]TERMELŐ_11.30.'!$A:$A,[1]publikáció!$B370)</f>
        <v>4.99</v>
      </c>
      <c r="M370" s="12">
        <f>+_xlfn.MAXIFS('[1]TERMELŐ_11.30.'!$Q:$Q,'[1]TERMELŐ_11.30.'!$A:$A,[1]publikáció!$B370)</f>
        <v>0.16</v>
      </c>
      <c r="N370" s="10" t="str">
        <f>+IF(VLOOKUP(B370,'[1]TERMELŐ_11.30.'!A:G,7,FALSE)="","",VLOOKUP(B370,'[1]TERMELŐ_11.30.'!A:G,7,FALSE))</f>
        <v>IKER</v>
      </c>
      <c r="O370" s="10">
        <f>+VLOOKUP(B370,'[1]TERMELŐ_11.30.'!A:I,9,FALSE)</f>
        <v>22</v>
      </c>
      <c r="P370" s="10" t="str">
        <f>+IF(OR(VLOOKUP(B370,'[1]TERMELŐ_11.30.'!A:D,4,FALSE)="elutasított",(VLOOKUP(B370,'[1]TERMELŐ_11.30.'!A:D,4,FALSE)="kiesett")),"igen","nem")</f>
        <v>igen</v>
      </c>
      <c r="Q370" s="10" t="str">
        <f>+_xlfn.IFNA(VLOOKUP(IF(VLOOKUP(B370,'[1]TERMELŐ_11.30.'!A:BQ,69,FALSE)="","",VLOOKUP(B370,'[1]TERMELŐ_11.30.'!A:BQ,69,FALSE)),'[1]publikáció segéd tábla'!$D$1:$E$16,2,FALSE),"")</f>
        <v>54/2024 kormány rendelet</v>
      </c>
      <c r="R370" s="10" t="str">
        <f>IF(VLOOKUP(B370,'[1]TERMELŐ_11.30.'!A:AT,46,FALSE)="","",VLOOKUP(B370,'[1]TERMELŐ_11.30.'!A:AT,46,FALSE))</f>
        <v/>
      </c>
      <c r="S370" s="10"/>
      <c r="T370" s="13">
        <f>+VLOOKUP(B370,'[1]TERMELŐ_11.30.'!$A:$AR,37,FALSE)</f>
        <v>0</v>
      </c>
      <c r="U370" s="13">
        <f>+VLOOKUP(B370,'[1]TERMELŐ_11.30.'!$A:$AR,38,FALSE)+VLOOKUP(B370,'[1]TERMELŐ_11.30.'!$A:$AR,39,FALSE)+VLOOKUP(B370,'[1]TERMELŐ_11.30.'!$A:$AR,40,FALSE)+VLOOKUP(B370,'[1]TERMELŐ_11.30.'!$A:$AR,41,FALSE)+VLOOKUP(B370,'[1]TERMELŐ_11.30.'!$A:$AR,42,FALSE)+VLOOKUP(B370,'[1]TERMELŐ_11.30.'!$A:$AR,43,FALSE)+VLOOKUP(B370,'[1]TERMELŐ_11.30.'!$A:$AR,44,FALSE)</f>
        <v>0</v>
      </c>
      <c r="V370" s="14" t="str">
        <f>+IF(VLOOKUP(B370,'[1]TERMELŐ_11.30.'!A:AS,45,FALSE)="","",VLOOKUP(B370,'[1]TERMELŐ_11.30.'!A:AS,45,FALSE))</f>
        <v/>
      </c>
      <c r="W370" s="14" t="str">
        <f>IF(VLOOKUP(B370,'[1]TERMELŐ_11.30.'!A:AJ,36,FALSE)="","",VLOOKUP(B370,'[1]TERMELŐ_11.30.'!A:AJ,36,FALSE))</f>
        <v/>
      </c>
      <c r="X370" s="10"/>
      <c r="Y370" s="13">
        <f>+VLOOKUP(B370,'[1]TERMELŐ_11.30.'!$A:$BH,53,FALSE)</f>
        <v>0</v>
      </c>
      <c r="Z370" s="13">
        <f>+VLOOKUP(B370,'[1]TERMELŐ_11.30.'!$A:$BH,54,FALSE)+VLOOKUP(B370,'[1]TERMELŐ_11.30.'!$A:$BH,55,FALSE)+VLOOKUP(B370,'[1]TERMELŐ_11.30.'!$A:$BH,56,FALSE)+VLOOKUP(B370,'[1]TERMELŐ_11.30.'!$A:$BH,57,FALSE)+VLOOKUP(B370,'[1]TERMELŐ_11.30.'!$A:$BH,58,FALSE)+VLOOKUP(B370,'[1]TERMELŐ_11.30.'!$A:$BH,59,FALSE)+VLOOKUP(B370,'[1]TERMELŐ_11.30.'!$A:$BH,60,FALSE)</f>
        <v>0</v>
      </c>
      <c r="AA370" s="14" t="str">
        <f>IF(VLOOKUP(B370,'[1]TERMELŐ_11.30.'!A:AZ,51,FALSE)="","",VLOOKUP(B370,'[1]TERMELŐ_11.30.'!A:AZ,51,FALSE))</f>
        <v/>
      </c>
      <c r="AB370" s="14" t="str">
        <f>IF(VLOOKUP(B370,'[1]TERMELŐ_11.30.'!A:AZ,52,FALSE)="","",VLOOKUP(B370,'[1]TERMELŐ_11.30.'!A:AZ,52,FALSE))</f>
        <v/>
      </c>
    </row>
    <row r="371" spans="1:28" x14ac:dyDescent="0.3">
      <c r="A371" s="10" t="str">
        <f>VLOOKUP(VLOOKUP(B371,'[1]TERMELŐ_11.30.'!A:F,6,FALSE),'[1]publikáció segéd tábla'!$A$1:$B$7,2,FALSE)</f>
        <v>E.ON Észak-dunántúli Áramhálózati Zrt.</v>
      </c>
      <c r="B371" s="10" t="s">
        <v>337</v>
      </c>
      <c r="C371" s="11">
        <f>+SUMIFS('[1]TERMELŐ_11.30.'!$H:$H,'[1]TERMELŐ_11.30.'!$A:$A,[1]publikáció!$B371,'[1]TERMELŐ_11.30.'!$L:$L,[1]publikáció!C$4)</f>
        <v>2</v>
      </c>
      <c r="D371" s="11">
        <f>+SUMIFS('[1]TERMELŐ_11.30.'!$H:$H,'[1]TERMELŐ_11.30.'!$A:$A,[1]publikáció!$B371,'[1]TERMELŐ_11.30.'!$L:$L,[1]publikáció!D$4)</f>
        <v>0</v>
      </c>
      <c r="E371" s="11">
        <f>+SUMIFS('[1]TERMELŐ_11.30.'!$H:$H,'[1]TERMELŐ_11.30.'!$A:$A,[1]publikáció!$B371,'[1]TERMELŐ_11.30.'!$L:$L,[1]publikáció!E$4)</f>
        <v>0</v>
      </c>
      <c r="F371" s="11">
        <f>+SUMIFS('[1]TERMELŐ_11.30.'!$H:$H,'[1]TERMELŐ_11.30.'!$A:$A,[1]publikáció!$B371,'[1]TERMELŐ_11.30.'!$L:$L,[1]publikáció!F$4)</f>
        <v>0</v>
      </c>
      <c r="G371" s="11">
        <f>+SUMIFS('[1]TERMELŐ_11.30.'!$H:$H,'[1]TERMELŐ_11.30.'!$A:$A,[1]publikáció!$B371,'[1]TERMELŐ_11.30.'!$L:$L,[1]publikáció!G$4)</f>
        <v>0</v>
      </c>
      <c r="H371" s="11">
        <f>+SUMIFS('[1]TERMELŐ_11.30.'!$H:$H,'[1]TERMELŐ_11.30.'!$A:$A,[1]publikáció!$B371,'[1]TERMELŐ_11.30.'!$L:$L,[1]publikáció!H$4)</f>
        <v>0</v>
      </c>
      <c r="I371" s="11">
        <f>+SUMIFS('[1]TERMELŐ_11.30.'!$H:$H,'[1]TERMELŐ_11.30.'!$A:$A,[1]publikáció!$B371,'[1]TERMELŐ_11.30.'!$L:$L,[1]publikáció!I$4)</f>
        <v>0</v>
      </c>
      <c r="J371" s="11">
        <f>+SUMIFS('[1]TERMELŐ_11.30.'!$H:$H,'[1]TERMELŐ_11.30.'!$A:$A,[1]publikáció!$B371,'[1]TERMELŐ_11.30.'!$L:$L,[1]publikáció!J$4)</f>
        <v>0</v>
      </c>
      <c r="K371" s="11" t="str">
        <f>+IF(VLOOKUP(B371,'[1]TERMELŐ_11.30.'!A:U,21,FALSE)="igen","Technológia módosítás",IF(VLOOKUP(B371,'[1]TERMELŐ_11.30.'!A:U,20,FALSE)&lt;&gt;"nem","Ismétlő","Új igény"))</f>
        <v>Új igény</v>
      </c>
      <c r="L371" s="12">
        <f>+_xlfn.MAXIFS('[1]TERMELŐ_11.30.'!$P:$P,'[1]TERMELŐ_11.30.'!$A:$A,[1]publikáció!$B371)</f>
        <v>2</v>
      </c>
      <c r="M371" s="12">
        <f>+_xlfn.MAXIFS('[1]TERMELŐ_11.30.'!$Q:$Q,'[1]TERMELŐ_11.30.'!$A:$A,[1]publikáció!$B371)</f>
        <v>0.05</v>
      </c>
      <c r="N371" s="10" t="str">
        <f>+IF(VLOOKUP(B371,'[1]TERMELŐ_11.30.'!A:G,7,FALSE)="","",VLOOKUP(B371,'[1]TERMELŐ_11.30.'!A:G,7,FALSE))</f>
        <v>VEVA</v>
      </c>
      <c r="O371" s="10">
        <f>+VLOOKUP(B371,'[1]TERMELŐ_11.30.'!A:I,9,FALSE)</f>
        <v>22</v>
      </c>
      <c r="P371" s="10" t="str">
        <f>+IF(OR(VLOOKUP(B371,'[1]TERMELŐ_11.30.'!A:D,4,FALSE)="elutasított",(VLOOKUP(B371,'[1]TERMELŐ_11.30.'!A:D,4,FALSE)="kiesett")),"igen","nem")</f>
        <v>igen</v>
      </c>
      <c r="Q371" s="10" t="str">
        <f>+_xlfn.IFNA(VLOOKUP(IF(VLOOKUP(B371,'[1]TERMELŐ_11.30.'!A:BQ,69,FALSE)="","",VLOOKUP(B371,'[1]TERMELŐ_11.30.'!A:BQ,69,FALSE)),'[1]publikáció segéd tábla'!$D$1:$E$16,2,FALSE),"")</f>
        <v>54/2024 kormány rendelet</v>
      </c>
      <c r="R371" s="10" t="str">
        <f>IF(VLOOKUP(B371,'[1]TERMELŐ_11.30.'!A:AT,46,FALSE)="","",VLOOKUP(B371,'[1]TERMELŐ_11.30.'!A:AT,46,FALSE))</f>
        <v/>
      </c>
      <c r="S371" s="10"/>
      <c r="T371" s="13">
        <f>+VLOOKUP(B371,'[1]TERMELŐ_11.30.'!$A:$AR,37,FALSE)</f>
        <v>0</v>
      </c>
      <c r="U371" s="13">
        <f>+VLOOKUP(B371,'[1]TERMELŐ_11.30.'!$A:$AR,38,FALSE)+VLOOKUP(B371,'[1]TERMELŐ_11.30.'!$A:$AR,39,FALSE)+VLOOKUP(B371,'[1]TERMELŐ_11.30.'!$A:$AR,40,FALSE)+VLOOKUP(B371,'[1]TERMELŐ_11.30.'!$A:$AR,41,FALSE)+VLOOKUP(B371,'[1]TERMELŐ_11.30.'!$A:$AR,42,FALSE)+VLOOKUP(B371,'[1]TERMELŐ_11.30.'!$A:$AR,43,FALSE)+VLOOKUP(B371,'[1]TERMELŐ_11.30.'!$A:$AR,44,FALSE)</f>
        <v>0</v>
      </c>
      <c r="V371" s="14" t="str">
        <f>+IF(VLOOKUP(B371,'[1]TERMELŐ_11.30.'!A:AS,45,FALSE)="","",VLOOKUP(B371,'[1]TERMELŐ_11.30.'!A:AS,45,FALSE))</f>
        <v/>
      </c>
      <c r="W371" s="14" t="str">
        <f>IF(VLOOKUP(B371,'[1]TERMELŐ_11.30.'!A:AJ,36,FALSE)="","",VLOOKUP(B371,'[1]TERMELŐ_11.30.'!A:AJ,36,FALSE))</f>
        <v/>
      </c>
      <c r="X371" s="10"/>
      <c r="Y371" s="13">
        <f>+VLOOKUP(B371,'[1]TERMELŐ_11.30.'!$A:$BH,53,FALSE)</f>
        <v>0</v>
      </c>
      <c r="Z371" s="13">
        <f>+VLOOKUP(B371,'[1]TERMELŐ_11.30.'!$A:$BH,54,FALSE)+VLOOKUP(B371,'[1]TERMELŐ_11.30.'!$A:$BH,55,FALSE)+VLOOKUP(B371,'[1]TERMELŐ_11.30.'!$A:$BH,56,FALSE)+VLOOKUP(B371,'[1]TERMELŐ_11.30.'!$A:$BH,57,FALSE)+VLOOKUP(B371,'[1]TERMELŐ_11.30.'!$A:$BH,58,FALSE)+VLOOKUP(B371,'[1]TERMELŐ_11.30.'!$A:$BH,59,FALSE)+VLOOKUP(B371,'[1]TERMELŐ_11.30.'!$A:$BH,60,FALSE)</f>
        <v>0</v>
      </c>
      <c r="AA371" s="14" t="str">
        <f>IF(VLOOKUP(B371,'[1]TERMELŐ_11.30.'!A:AZ,51,FALSE)="","",VLOOKUP(B371,'[1]TERMELŐ_11.30.'!A:AZ,51,FALSE))</f>
        <v/>
      </c>
      <c r="AB371" s="14" t="str">
        <f>IF(VLOOKUP(B371,'[1]TERMELŐ_11.30.'!A:AZ,52,FALSE)="","",VLOOKUP(B371,'[1]TERMELŐ_11.30.'!A:AZ,52,FALSE))</f>
        <v/>
      </c>
    </row>
    <row r="372" spans="1:28" x14ac:dyDescent="0.3">
      <c r="A372" s="10" t="str">
        <f>VLOOKUP(VLOOKUP(B372,'[1]TERMELŐ_11.30.'!A:F,6,FALSE),'[1]publikáció segéd tábla'!$A$1:$B$7,2,FALSE)</f>
        <v>E.ON Észak-dunántúli Áramhálózati Zrt.</v>
      </c>
      <c r="B372" s="10" t="s">
        <v>338</v>
      </c>
      <c r="C372" s="11">
        <f>+SUMIFS('[1]TERMELŐ_11.30.'!$H:$H,'[1]TERMELŐ_11.30.'!$A:$A,[1]publikáció!$B372,'[1]TERMELŐ_11.30.'!$L:$L,[1]publikáció!C$4)</f>
        <v>0.499</v>
      </c>
      <c r="D372" s="11">
        <f>+SUMIFS('[1]TERMELŐ_11.30.'!$H:$H,'[1]TERMELŐ_11.30.'!$A:$A,[1]publikáció!$B372,'[1]TERMELŐ_11.30.'!$L:$L,[1]publikáció!D$4)</f>
        <v>0</v>
      </c>
      <c r="E372" s="11">
        <f>+SUMIFS('[1]TERMELŐ_11.30.'!$H:$H,'[1]TERMELŐ_11.30.'!$A:$A,[1]publikáció!$B372,'[1]TERMELŐ_11.30.'!$L:$L,[1]publikáció!E$4)</f>
        <v>0</v>
      </c>
      <c r="F372" s="11">
        <f>+SUMIFS('[1]TERMELŐ_11.30.'!$H:$H,'[1]TERMELŐ_11.30.'!$A:$A,[1]publikáció!$B372,'[1]TERMELŐ_11.30.'!$L:$L,[1]publikáció!F$4)</f>
        <v>0</v>
      </c>
      <c r="G372" s="11">
        <f>+SUMIFS('[1]TERMELŐ_11.30.'!$H:$H,'[1]TERMELŐ_11.30.'!$A:$A,[1]publikáció!$B372,'[1]TERMELŐ_11.30.'!$L:$L,[1]publikáció!G$4)</f>
        <v>0</v>
      </c>
      <c r="H372" s="11">
        <f>+SUMIFS('[1]TERMELŐ_11.30.'!$H:$H,'[1]TERMELŐ_11.30.'!$A:$A,[1]publikáció!$B372,'[1]TERMELŐ_11.30.'!$L:$L,[1]publikáció!H$4)</f>
        <v>0</v>
      </c>
      <c r="I372" s="11">
        <f>+SUMIFS('[1]TERMELŐ_11.30.'!$H:$H,'[1]TERMELŐ_11.30.'!$A:$A,[1]publikáció!$B372,'[1]TERMELŐ_11.30.'!$L:$L,[1]publikáció!I$4)</f>
        <v>0</v>
      </c>
      <c r="J372" s="11">
        <f>+SUMIFS('[1]TERMELŐ_11.30.'!$H:$H,'[1]TERMELŐ_11.30.'!$A:$A,[1]publikáció!$B372,'[1]TERMELŐ_11.30.'!$L:$L,[1]publikáció!J$4)</f>
        <v>0</v>
      </c>
      <c r="K372" s="11" t="str">
        <f>+IF(VLOOKUP(B372,'[1]TERMELŐ_11.30.'!A:U,21,FALSE)="igen","Technológia módosítás",IF(VLOOKUP(B372,'[1]TERMELŐ_11.30.'!A:U,20,FALSE)&lt;&gt;"nem","Ismétlő","Új igény"))</f>
        <v>Új igény</v>
      </c>
      <c r="L372" s="12">
        <f>+_xlfn.MAXIFS('[1]TERMELŐ_11.30.'!$P:$P,'[1]TERMELŐ_11.30.'!$A:$A,[1]publikáció!$B372)</f>
        <v>0.499</v>
      </c>
      <c r="M372" s="12">
        <f>+_xlfn.MAXIFS('[1]TERMELŐ_11.30.'!$Q:$Q,'[1]TERMELŐ_11.30.'!$A:$A,[1]publikáció!$B372)</f>
        <v>0.02</v>
      </c>
      <c r="N372" s="10" t="str">
        <f>+IF(VLOOKUP(B372,'[1]TERMELŐ_11.30.'!A:G,7,FALSE)="","",VLOOKUP(B372,'[1]TERMELŐ_11.30.'!A:G,7,FALSE))</f>
        <v>SUME</v>
      </c>
      <c r="O372" s="10">
        <f>+VLOOKUP(B372,'[1]TERMELŐ_11.30.'!A:I,9,FALSE)</f>
        <v>22</v>
      </c>
      <c r="P372" s="10" t="str">
        <f>+IF(OR(VLOOKUP(B372,'[1]TERMELŐ_11.30.'!A:D,4,FALSE)="elutasított",(VLOOKUP(B372,'[1]TERMELŐ_11.30.'!A:D,4,FALSE)="kiesett")),"igen","nem")</f>
        <v>igen</v>
      </c>
      <c r="Q372" s="10" t="str">
        <f>+_xlfn.IFNA(VLOOKUP(IF(VLOOKUP(B372,'[1]TERMELŐ_11.30.'!A:BQ,69,FALSE)="","",VLOOKUP(B372,'[1]TERMELŐ_11.30.'!A:BQ,69,FALSE)),'[1]publikáció segéd tábla'!$D$1:$E$16,2,FALSE),"")</f>
        <v>54/2024 kormány rendelet</v>
      </c>
      <c r="R372" s="10" t="str">
        <f>IF(VLOOKUP(B372,'[1]TERMELŐ_11.30.'!A:AT,46,FALSE)="","",VLOOKUP(B372,'[1]TERMELŐ_11.30.'!A:AT,46,FALSE))</f>
        <v/>
      </c>
      <c r="S372" s="10"/>
      <c r="T372" s="13">
        <f>+VLOOKUP(B372,'[1]TERMELŐ_11.30.'!$A:$AR,37,FALSE)</f>
        <v>0</v>
      </c>
      <c r="U372" s="13">
        <f>+VLOOKUP(B372,'[1]TERMELŐ_11.30.'!$A:$AR,38,FALSE)+VLOOKUP(B372,'[1]TERMELŐ_11.30.'!$A:$AR,39,FALSE)+VLOOKUP(B372,'[1]TERMELŐ_11.30.'!$A:$AR,40,FALSE)+VLOOKUP(B372,'[1]TERMELŐ_11.30.'!$A:$AR,41,FALSE)+VLOOKUP(B372,'[1]TERMELŐ_11.30.'!$A:$AR,42,FALSE)+VLOOKUP(B372,'[1]TERMELŐ_11.30.'!$A:$AR,43,FALSE)+VLOOKUP(B372,'[1]TERMELŐ_11.30.'!$A:$AR,44,FALSE)</f>
        <v>0</v>
      </c>
      <c r="V372" s="14" t="str">
        <f>+IF(VLOOKUP(B372,'[1]TERMELŐ_11.30.'!A:AS,45,FALSE)="","",VLOOKUP(B372,'[1]TERMELŐ_11.30.'!A:AS,45,FALSE))</f>
        <v/>
      </c>
      <c r="W372" s="14" t="str">
        <f>IF(VLOOKUP(B372,'[1]TERMELŐ_11.30.'!A:AJ,36,FALSE)="","",VLOOKUP(B372,'[1]TERMELŐ_11.30.'!A:AJ,36,FALSE))</f>
        <v/>
      </c>
      <c r="X372" s="10"/>
      <c r="Y372" s="13">
        <f>+VLOOKUP(B372,'[1]TERMELŐ_11.30.'!$A:$BH,53,FALSE)</f>
        <v>0</v>
      </c>
      <c r="Z372" s="13">
        <f>+VLOOKUP(B372,'[1]TERMELŐ_11.30.'!$A:$BH,54,FALSE)+VLOOKUP(B372,'[1]TERMELŐ_11.30.'!$A:$BH,55,FALSE)+VLOOKUP(B372,'[1]TERMELŐ_11.30.'!$A:$BH,56,FALSE)+VLOOKUP(B372,'[1]TERMELŐ_11.30.'!$A:$BH,57,FALSE)+VLOOKUP(B372,'[1]TERMELŐ_11.30.'!$A:$BH,58,FALSE)+VLOOKUP(B372,'[1]TERMELŐ_11.30.'!$A:$BH,59,FALSE)+VLOOKUP(B372,'[1]TERMELŐ_11.30.'!$A:$BH,60,FALSE)</f>
        <v>0</v>
      </c>
      <c r="AA372" s="14" t="str">
        <f>IF(VLOOKUP(B372,'[1]TERMELŐ_11.30.'!A:AZ,51,FALSE)="","",VLOOKUP(B372,'[1]TERMELŐ_11.30.'!A:AZ,51,FALSE))</f>
        <v/>
      </c>
      <c r="AB372" s="14" t="str">
        <f>IF(VLOOKUP(B372,'[1]TERMELŐ_11.30.'!A:AZ,52,FALSE)="","",VLOOKUP(B372,'[1]TERMELŐ_11.30.'!A:AZ,52,FALSE))</f>
        <v/>
      </c>
    </row>
    <row r="373" spans="1:28" x14ac:dyDescent="0.3">
      <c r="A373" s="10" t="str">
        <f>VLOOKUP(VLOOKUP(B373,'[1]TERMELŐ_11.30.'!A:F,6,FALSE),'[1]publikáció segéd tábla'!$A$1:$B$7,2,FALSE)</f>
        <v>E.ON Észak-dunántúli Áramhálózati Zrt.</v>
      </c>
      <c r="B373" s="10" t="s">
        <v>339</v>
      </c>
      <c r="C373" s="11">
        <f>+SUMIFS('[1]TERMELŐ_11.30.'!$H:$H,'[1]TERMELŐ_11.30.'!$A:$A,[1]publikáció!$B373,'[1]TERMELŐ_11.30.'!$L:$L,[1]publikáció!C$4)</f>
        <v>2.4900000000000002</v>
      </c>
      <c r="D373" s="11">
        <f>+SUMIFS('[1]TERMELŐ_11.30.'!$H:$H,'[1]TERMELŐ_11.30.'!$A:$A,[1]publikáció!$B373,'[1]TERMELŐ_11.30.'!$L:$L,[1]publikáció!D$4)</f>
        <v>0</v>
      </c>
      <c r="E373" s="11">
        <f>+SUMIFS('[1]TERMELŐ_11.30.'!$H:$H,'[1]TERMELŐ_11.30.'!$A:$A,[1]publikáció!$B373,'[1]TERMELŐ_11.30.'!$L:$L,[1]publikáció!E$4)</f>
        <v>2.5</v>
      </c>
      <c r="F373" s="11">
        <f>+SUMIFS('[1]TERMELŐ_11.30.'!$H:$H,'[1]TERMELŐ_11.30.'!$A:$A,[1]publikáció!$B373,'[1]TERMELŐ_11.30.'!$L:$L,[1]publikáció!F$4)</f>
        <v>0</v>
      </c>
      <c r="G373" s="11">
        <f>+SUMIFS('[1]TERMELŐ_11.30.'!$H:$H,'[1]TERMELŐ_11.30.'!$A:$A,[1]publikáció!$B373,'[1]TERMELŐ_11.30.'!$L:$L,[1]publikáció!G$4)</f>
        <v>0</v>
      </c>
      <c r="H373" s="11">
        <f>+SUMIFS('[1]TERMELŐ_11.30.'!$H:$H,'[1]TERMELŐ_11.30.'!$A:$A,[1]publikáció!$B373,'[1]TERMELŐ_11.30.'!$L:$L,[1]publikáció!H$4)</f>
        <v>0</v>
      </c>
      <c r="I373" s="11">
        <f>+SUMIFS('[1]TERMELŐ_11.30.'!$H:$H,'[1]TERMELŐ_11.30.'!$A:$A,[1]publikáció!$B373,'[1]TERMELŐ_11.30.'!$L:$L,[1]publikáció!I$4)</f>
        <v>0</v>
      </c>
      <c r="J373" s="11">
        <f>+SUMIFS('[1]TERMELŐ_11.30.'!$H:$H,'[1]TERMELŐ_11.30.'!$A:$A,[1]publikáció!$B373,'[1]TERMELŐ_11.30.'!$L:$L,[1]publikáció!J$4)</f>
        <v>0</v>
      </c>
      <c r="K373" s="11" t="str">
        <f>+IF(VLOOKUP(B373,'[1]TERMELŐ_11.30.'!A:U,21,FALSE)="igen","Technológia módosítás",IF(VLOOKUP(B373,'[1]TERMELŐ_11.30.'!A:U,20,FALSE)&lt;&gt;"nem","Ismétlő","Új igény"))</f>
        <v>Új igény</v>
      </c>
      <c r="L373" s="12">
        <f>+_xlfn.MAXIFS('[1]TERMELŐ_11.30.'!$P:$P,'[1]TERMELŐ_11.30.'!$A:$A,[1]publikáció!$B373)</f>
        <v>4.99</v>
      </c>
      <c r="M373" s="12">
        <f>+_xlfn.MAXIFS('[1]TERMELŐ_11.30.'!$Q:$Q,'[1]TERMELŐ_11.30.'!$A:$A,[1]publikáció!$B373)</f>
        <v>2.66</v>
      </c>
      <c r="N373" s="10" t="str">
        <f>+IF(VLOOKUP(B373,'[1]TERMELŐ_11.30.'!A:G,7,FALSE)="","",VLOOKUP(B373,'[1]TERMELŐ_11.30.'!A:G,7,FALSE))</f>
        <v>SOPN</v>
      </c>
      <c r="O373" s="10">
        <f>+VLOOKUP(B373,'[1]TERMELŐ_11.30.'!A:I,9,FALSE)</f>
        <v>11</v>
      </c>
      <c r="P373" s="10" t="str">
        <f>+IF(OR(VLOOKUP(B373,'[1]TERMELŐ_11.30.'!A:D,4,FALSE)="elutasított",(VLOOKUP(B373,'[1]TERMELŐ_11.30.'!A:D,4,FALSE)="kiesett")),"igen","nem")</f>
        <v>igen</v>
      </c>
      <c r="Q373" s="10" t="str">
        <f>+_xlfn.IFNA(VLOOKUP(IF(VLOOKUP(B373,'[1]TERMELŐ_11.30.'!A:BQ,69,FALSE)="","",VLOOKUP(B373,'[1]TERMELŐ_11.30.'!A:BQ,69,FALSE)),'[1]publikáció segéd tábla'!$D$1:$E$16,2,FALSE),"")</f>
        <v>54/2024 kormány rendelet</v>
      </c>
      <c r="R373" s="10" t="str">
        <f>IF(VLOOKUP(B373,'[1]TERMELŐ_11.30.'!A:AT,46,FALSE)="","",VLOOKUP(B373,'[1]TERMELŐ_11.30.'!A:AT,46,FALSE))</f>
        <v/>
      </c>
      <c r="S373" s="10"/>
      <c r="T373" s="13">
        <f>+VLOOKUP(B373,'[1]TERMELŐ_11.30.'!$A:$AR,37,FALSE)</f>
        <v>0</v>
      </c>
      <c r="U373" s="13">
        <f>+VLOOKUP(B373,'[1]TERMELŐ_11.30.'!$A:$AR,38,FALSE)+VLOOKUP(B373,'[1]TERMELŐ_11.30.'!$A:$AR,39,FALSE)+VLOOKUP(B373,'[1]TERMELŐ_11.30.'!$A:$AR,40,FALSE)+VLOOKUP(B373,'[1]TERMELŐ_11.30.'!$A:$AR,41,FALSE)+VLOOKUP(B373,'[1]TERMELŐ_11.30.'!$A:$AR,42,FALSE)+VLOOKUP(B373,'[1]TERMELŐ_11.30.'!$A:$AR,43,FALSE)+VLOOKUP(B373,'[1]TERMELŐ_11.30.'!$A:$AR,44,FALSE)</f>
        <v>0</v>
      </c>
      <c r="V373" s="14" t="str">
        <f>+IF(VLOOKUP(B373,'[1]TERMELŐ_11.30.'!A:AS,45,FALSE)="","",VLOOKUP(B373,'[1]TERMELŐ_11.30.'!A:AS,45,FALSE))</f>
        <v/>
      </c>
      <c r="W373" s="14" t="str">
        <f>IF(VLOOKUP(B373,'[1]TERMELŐ_11.30.'!A:AJ,36,FALSE)="","",VLOOKUP(B373,'[1]TERMELŐ_11.30.'!A:AJ,36,FALSE))</f>
        <v/>
      </c>
      <c r="X373" s="10"/>
      <c r="Y373" s="13">
        <f>+VLOOKUP(B373,'[1]TERMELŐ_11.30.'!$A:$BH,53,FALSE)</f>
        <v>0</v>
      </c>
      <c r="Z373" s="13">
        <f>+VLOOKUP(B373,'[1]TERMELŐ_11.30.'!$A:$BH,54,FALSE)+VLOOKUP(B373,'[1]TERMELŐ_11.30.'!$A:$BH,55,FALSE)+VLOOKUP(B373,'[1]TERMELŐ_11.30.'!$A:$BH,56,FALSE)+VLOOKUP(B373,'[1]TERMELŐ_11.30.'!$A:$BH,57,FALSE)+VLOOKUP(B373,'[1]TERMELŐ_11.30.'!$A:$BH,58,FALSE)+VLOOKUP(B373,'[1]TERMELŐ_11.30.'!$A:$BH,59,FALSE)+VLOOKUP(B373,'[1]TERMELŐ_11.30.'!$A:$BH,60,FALSE)</f>
        <v>0</v>
      </c>
      <c r="AA373" s="14" t="str">
        <f>IF(VLOOKUP(B373,'[1]TERMELŐ_11.30.'!A:AZ,51,FALSE)="","",VLOOKUP(B373,'[1]TERMELŐ_11.30.'!A:AZ,51,FALSE))</f>
        <v/>
      </c>
      <c r="AB373" s="14" t="str">
        <f>IF(VLOOKUP(B373,'[1]TERMELŐ_11.30.'!A:AZ,52,FALSE)="","",VLOOKUP(B373,'[1]TERMELŐ_11.30.'!A:AZ,52,FALSE))</f>
        <v/>
      </c>
    </row>
    <row r="374" spans="1:28" x14ac:dyDescent="0.3">
      <c r="A374" s="10" t="str">
        <f>VLOOKUP(VLOOKUP(B374,'[1]TERMELŐ_11.30.'!A:F,6,FALSE),'[1]publikáció segéd tábla'!$A$1:$B$7,2,FALSE)</f>
        <v>E.ON Észak-dunántúli Áramhálózati Zrt.</v>
      </c>
      <c r="B374" s="10" t="s">
        <v>340</v>
      </c>
      <c r="C374" s="11">
        <f>+SUMIFS('[1]TERMELŐ_11.30.'!$H:$H,'[1]TERMELŐ_11.30.'!$A:$A,[1]publikáció!$B374,'[1]TERMELŐ_11.30.'!$L:$L,[1]publikáció!C$4)</f>
        <v>4.99</v>
      </c>
      <c r="D374" s="11">
        <f>+SUMIFS('[1]TERMELŐ_11.30.'!$H:$H,'[1]TERMELŐ_11.30.'!$A:$A,[1]publikáció!$B374,'[1]TERMELŐ_11.30.'!$L:$L,[1]publikáció!D$4)</f>
        <v>0</v>
      </c>
      <c r="E374" s="11">
        <f>+SUMIFS('[1]TERMELŐ_11.30.'!$H:$H,'[1]TERMELŐ_11.30.'!$A:$A,[1]publikáció!$B374,'[1]TERMELŐ_11.30.'!$L:$L,[1]publikáció!E$4)</f>
        <v>0</v>
      </c>
      <c r="F374" s="11">
        <f>+SUMIFS('[1]TERMELŐ_11.30.'!$H:$H,'[1]TERMELŐ_11.30.'!$A:$A,[1]publikáció!$B374,'[1]TERMELŐ_11.30.'!$L:$L,[1]publikáció!F$4)</f>
        <v>0</v>
      </c>
      <c r="G374" s="11">
        <f>+SUMIFS('[1]TERMELŐ_11.30.'!$H:$H,'[1]TERMELŐ_11.30.'!$A:$A,[1]publikáció!$B374,'[1]TERMELŐ_11.30.'!$L:$L,[1]publikáció!G$4)</f>
        <v>0</v>
      </c>
      <c r="H374" s="11">
        <f>+SUMIFS('[1]TERMELŐ_11.30.'!$H:$H,'[1]TERMELŐ_11.30.'!$A:$A,[1]publikáció!$B374,'[1]TERMELŐ_11.30.'!$L:$L,[1]publikáció!H$4)</f>
        <v>0</v>
      </c>
      <c r="I374" s="11">
        <f>+SUMIFS('[1]TERMELŐ_11.30.'!$H:$H,'[1]TERMELŐ_11.30.'!$A:$A,[1]publikáció!$B374,'[1]TERMELŐ_11.30.'!$L:$L,[1]publikáció!I$4)</f>
        <v>0</v>
      </c>
      <c r="J374" s="11">
        <f>+SUMIFS('[1]TERMELŐ_11.30.'!$H:$H,'[1]TERMELŐ_11.30.'!$A:$A,[1]publikáció!$B374,'[1]TERMELŐ_11.30.'!$L:$L,[1]publikáció!J$4)</f>
        <v>0</v>
      </c>
      <c r="K374" s="11" t="str">
        <f>+IF(VLOOKUP(B374,'[1]TERMELŐ_11.30.'!A:U,21,FALSE)="igen","Technológia módosítás",IF(VLOOKUP(B374,'[1]TERMELŐ_11.30.'!A:U,20,FALSE)&lt;&gt;"nem","Ismétlő","Új igény"))</f>
        <v>Új igény</v>
      </c>
      <c r="L374" s="12">
        <f>+_xlfn.MAXIFS('[1]TERMELŐ_11.30.'!$P:$P,'[1]TERMELŐ_11.30.'!$A:$A,[1]publikáció!$B374)</f>
        <v>4.99</v>
      </c>
      <c r="M374" s="12">
        <f>+_xlfn.MAXIFS('[1]TERMELŐ_11.30.'!$Q:$Q,'[1]TERMELŐ_11.30.'!$A:$A,[1]publikáció!$B374)</f>
        <v>0.16</v>
      </c>
      <c r="N374" s="10" t="str">
        <f>+IF(VLOOKUP(B374,'[1]TERMELŐ_11.30.'!A:G,7,FALSE)="","",VLOOKUP(B374,'[1]TERMELŐ_11.30.'!A:G,7,FALSE))</f>
        <v>SOPN</v>
      </c>
      <c r="O374" s="10">
        <f>+VLOOKUP(B374,'[1]TERMELŐ_11.30.'!A:I,9,FALSE)</f>
        <v>11</v>
      </c>
      <c r="P374" s="10" t="str">
        <f>+IF(OR(VLOOKUP(B374,'[1]TERMELŐ_11.30.'!A:D,4,FALSE)="elutasított",(VLOOKUP(B374,'[1]TERMELŐ_11.30.'!A:D,4,FALSE)="kiesett")),"igen","nem")</f>
        <v>igen</v>
      </c>
      <c r="Q374" s="10" t="str">
        <f>+_xlfn.IFNA(VLOOKUP(IF(VLOOKUP(B374,'[1]TERMELŐ_11.30.'!A:BQ,69,FALSE)="","",VLOOKUP(B374,'[1]TERMELŐ_11.30.'!A:BQ,69,FALSE)),'[1]publikáció segéd tábla'!$D$1:$E$16,2,FALSE),"")</f>
        <v>54/2024 kormány rendelet</v>
      </c>
      <c r="R374" s="10" t="str">
        <f>IF(VLOOKUP(B374,'[1]TERMELŐ_11.30.'!A:AT,46,FALSE)="","",VLOOKUP(B374,'[1]TERMELŐ_11.30.'!A:AT,46,FALSE))</f>
        <v/>
      </c>
      <c r="S374" s="10"/>
      <c r="T374" s="13">
        <f>+VLOOKUP(B374,'[1]TERMELŐ_11.30.'!$A:$AR,37,FALSE)</f>
        <v>0</v>
      </c>
      <c r="U374" s="13">
        <f>+VLOOKUP(B374,'[1]TERMELŐ_11.30.'!$A:$AR,38,FALSE)+VLOOKUP(B374,'[1]TERMELŐ_11.30.'!$A:$AR,39,FALSE)+VLOOKUP(B374,'[1]TERMELŐ_11.30.'!$A:$AR,40,FALSE)+VLOOKUP(B374,'[1]TERMELŐ_11.30.'!$A:$AR,41,FALSE)+VLOOKUP(B374,'[1]TERMELŐ_11.30.'!$A:$AR,42,FALSE)+VLOOKUP(B374,'[1]TERMELŐ_11.30.'!$A:$AR,43,FALSE)+VLOOKUP(B374,'[1]TERMELŐ_11.30.'!$A:$AR,44,FALSE)</f>
        <v>0</v>
      </c>
      <c r="V374" s="14" t="str">
        <f>+IF(VLOOKUP(B374,'[1]TERMELŐ_11.30.'!A:AS,45,FALSE)="","",VLOOKUP(B374,'[1]TERMELŐ_11.30.'!A:AS,45,FALSE))</f>
        <v/>
      </c>
      <c r="W374" s="14" t="str">
        <f>IF(VLOOKUP(B374,'[1]TERMELŐ_11.30.'!A:AJ,36,FALSE)="","",VLOOKUP(B374,'[1]TERMELŐ_11.30.'!A:AJ,36,FALSE))</f>
        <v/>
      </c>
      <c r="X374" s="10"/>
      <c r="Y374" s="13">
        <f>+VLOOKUP(B374,'[1]TERMELŐ_11.30.'!$A:$BH,53,FALSE)</f>
        <v>0</v>
      </c>
      <c r="Z374" s="13">
        <f>+VLOOKUP(B374,'[1]TERMELŐ_11.30.'!$A:$BH,54,FALSE)+VLOOKUP(B374,'[1]TERMELŐ_11.30.'!$A:$BH,55,FALSE)+VLOOKUP(B374,'[1]TERMELŐ_11.30.'!$A:$BH,56,FALSE)+VLOOKUP(B374,'[1]TERMELŐ_11.30.'!$A:$BH,57,FALSE)+VLOOKUP(B374,'[1]TERMELŐ_11.30.'!$A:$BH,58,FALSE)+VLOOKUP(B374,'[1]TERMELŐ_11.30.'!$A:$BH,59,FALSE)+VLOOKUP(B374,'[1]TERMELŐ_11.30.'!$A:$BH,60,FALSE)</f>
        <v>0</v>
      </c>
      <c r="AA374" s="14" t="str">
        <f>IF(VLOOKUP(B374,'[1]TERMELŐ_11.30.'!A:AZ,51,FALSE)="","",VLOOKUP(B374,'[1]TERMELŐ_11.30.'!A:AZ,51,FALSE))</f>
        <v/>
      </c>
      <c r="AB374" s="14" t="str">
        <f>IF(VLOOKUP(B374,'[1]TERMELŐ_11.30.'!A:AZ,52,FALSE)="","",VLOOKUP(B374,'[1]TERMELŐ_11.30.'!A:AZ,52,FALSE))</f>
        <v/>
      </c>
    </row>
    <row r="375" spans="1:28" x14ac:dyDescent="0.3">
      <c r="A375" s="10" t="str">
        <f>VLOOKUP(VLOOKUP(B375,'[1]TERMELŐ_11.30.'!A:F,6,FALSE),'[1]publikáció segéd tábla'!$A$1:$B$7,2,FALSE)</f>
        <v>E.ON Észak-dunántúli Áramhálózati Zrt.</v>
      </c>
      <c r="B375" s="10" t="s">
        <v>341</v>
      </c>
      <c r="C375" s="11">
        <f>+SUMIFS('[1]TERMELŐ_11.30.'!$H:$H,'[1]TERMELŐ_11.30.'!$A:$A,[1]publikáció!$B375,'[1]TERMELŐ_11.30.'!$L:$L,[1]publikáció!C$4)</f>
        <v>0</v>
      </c>
      <c r="D375" s="11">
        <f>+SUMIFS('[1]TERMELŐ_11.30.'!$H:$H,'[1]TERMELŐ_11.30.'!$A:$A,[1]publikáció!$B375,'[1]TERMELŐ_11.30.'!$L:$L,[1]publikáció!D$4)</f>
        <v>0</v>
      </c>
      <c r="E375" s="11">
        <f>+SUMIFS('[1]TERMELŐ_11.30.'!$H:$H,'[1]TERMELŐ_11.30.'!$A:$A,[1]publikáció!$B375,'[1]TERMELŐ_11.30.'!$L:$L,[1]publikáció!E$4)</f>
        <v>1</v>
      </c>
      <c r="F375" s="11">
        <f>+SUMIFS('[1]TERMELŐ_11.30.'!$H:$H,'[1]TERMELŐ_11.30.'!$A:$A,[1]publikáció!$B375,'[1]TERMELŐ_11.30.'!$L:$L,[1]publikáció!F$4)</f>
        <v>0</v>
      </c>
      <c r="G375" s="11">
        <f>+SUMIFS('[1]TERMELŐ_11.30.'!$H:$H,'[1]TERMELŐ_11.30.'!$A:$A,[1]publikáció!$B375,'[1]TERMELŐ_11.30.'!$L:$L,[1]publikáció!G$4)</f>
        <v>0</v>
      </c>
      <c r="H375" s="11">
        <f>+SUMIFS('[1]TERMELŐ_11.30.'!$H:$H,'[1]TERMELŐ_11.30.'!$A:$A,[1]publikáció!$B375,'[1]TERMELŐ_11.30.'!$L:$L,[1]publikáció!H$4)</f>
        <v>0</v>
      </c>
      <c r="I375" s="11">
        <f>+SUMIFS('[1]TERMELŐ_11.30.'!$H:$H,'[1]TERMELŐ_11.30.'!$A:$A,[1]publikáció!$B375,'[1]TERMELŐ_11.30.'!$L:$L,[1]publikáció!I$4)</f>
        <v>0</v>
      </c>
      <c r="J375" s="11">
        <f>+SUMIFS('[1]TERMELŐ_11.30.'!$H:$H,'[1]TERMELŐ_11.30.'!$A:$A,[1]publikáció!$B375,'[1]TERMELŐ_11.30.'!$L:$L,[1]publikáció!J$4)</f>
        <v>0</v>
      </c>
      <c r="K375" s="11" t="str">
        <f>+IF(VLOOKUP(B375,'[1]TERMELŐ_11.30.'!A:U,21,FALSE)="igen","Technológia módosítás",IF(VLOOKUP(B375,'[1]TERMELŐ_11.30.'!A:U,20,FALSE)&lt;&gt;"nem","Ismétlő","Új igény"))</f>
        <v>Új igény</v>
      </c>
      <c r="L375" s="12">
        <f>+_xlfn.MAXIFS('[1]TERMELŐ_11.30.'!$P:$P,'[1]TERMELŐ_11.30.'!$A:$A,[1]publikáció!$B375)</f>
        <v>1</v>
      </c>
      <c r="M375" s="12">
        <f>+_xlfn.MAXIFS('[1]TERMELŐ_11.30.'!$Q:$Q,'[1]TERMELŐ_11.30.'!$A:$A,[1]publikáció!$B375)</f>
        <v>1</v>
      </c>
      <c r="N375" s="10" t="str">
        <f>+IF(VLOOKUP(B375,'[1]TERMELŐ_11.30.'!A:G,7,FALSE)="","",VLOOKUP(B375,'[1]TERMELŐ_11.30.'!A:G,7,FALSE))</f>
        <v>SOPK</v>
      </c>
      <c r="O375" s="10">
        <f>+VLOOKUP(B375,'[1]TERMELŐ_11.30.'!A:I,9,FALSE)</f>
        <v>22</v>
      </c>
      <c r="P375" s="10" t="str">
        <f>+IF(OR(VLOOKUP(B375,'[1]TERMELŐ_11.30.'!A:D,4,FALSE)="elutasított",(VLOOKUP(B375,'[1]TERMELŐ_11.30.'!A:D,4,FALSE)="kiesett")),"igen","nem")</f>
        <v>igen</v>
      </c>
      <c r="Q375" s="10" t="str">
        <f>+_xlfn.IFNA(VLOOKUP(IF(VLOOKUP(B375,'[1]TERMELŐ_11.30.'!A:BQ,69,FALSE)="","",VLOOKUP(B375,'[1]TERMELŐ_11.30.'!A:BQ,69,FALSE)),'[1]publikáció segéd tábla'!$D$1:$E$16,2,FALSE),"")</f>
        <v>54/2024 kormány rendelet</v>
      </c>
      <c r="R375" s="10" t="str">
        <f>IF(VLOOKUP(B375,'[1]TERMELŐ_11.30.'!A:AT,46,FALSE)="","",VLOOKUP(B375,'[1]TERMELŐ_11.30.'!A:AT,46,FALSE))</f>
        <v/>
      </c>
      <c r="S375" s="10"/>
      <c r="T375" s="13">
        <f>+VLOOKUP(B375,'[1]TERMELŐ_11.30.'!$A:$AR,37,FALSE)</f>
        <v>0</v>
      </c>
      <c r="U375" s="13">
        <f>+VLOOKUP(B375,'[1]TERMELŐ_11.30.'!$A:$AR,38,FALSE)+VLOOKUP(B375,'[1]TERMELŐ_11.30.'!$A:$AR,39,FALSE)+VLOOKUP(B375,'[1]TERMELŐ_11.30.'!$A:$AR,40,FALSE)+VLOOKUP(B375,'[1]TERMELŐ_11.30.'!$A:$AR,41,FALSE)+VLOOKUP(B375,'[1]TERMELŐ_11.30.'!$A:$AR,42,FALSE)+VLOOKUP(B375,'[1]TERMELŐ_11.30.'!$A:$AR,43,FALSE)+VLOOKUP(B375,'[1]TERMELŐ_11.30.'!$A:$AR,44,FALSE)</f>
        <v>0</v>
      </c>
      <c r="V375" s="14" t="str">
        <f>+IF(VLOOKUP(B375,'[1]TERMELŐ_11.30.'!A:AS,45,FALSE)="","",VLOOKUP(B375,'[1]TERMELŐ_11.30.'!A:AS,45,FALSE))</f>
        <v/>
      </c>
      <c r="W375" s="14" t="str">
        <f>IF(VLOOKUP(B375,'[1]TERMELŐ_11.30.'!A:AJ,36,FALSE)="","",VLOOKUP(B375,'[1]TERMELŐ_11.30.'!A:AJ,36,FALSE))</f>
        <v/>
      </c>
      <c r="X375" s="10"/>
      <c r="Y375" s="13">
        <f>+VLOOKUP(B375,'[1]TERMELŐ_11.30.'!$A:$BH,53,FALSE)</f>
        <v>0</v>
      </c>
      <c r="Z375" s="13">
        <f>+VLOOKUP(B375,'[1]TERMELŐ_11.30.'!$A:$BH,54,FALSE)+VLOOKUP(B375,'[1]TERMELŐ_11.30.'!$A:$BH,55,FALSE)+VLOOKUP(B375,'[1]TERMELŐ_11.30.'!$A:$BH,56,FALSE)+VLOOKUP(B375,'[1]TERMELŐ_11.30.'!$A:$BH,57,FALSE)+VLOOKUP(B375,'[1]TERMELŐ_11.30.'!$A:$BH,58,FALSE)+VLOOKUP(B375,'[1]TERMELŐ_11.30.'!$A:$BH,59,FALSE)+VLOOKUP(B375,'[1]TERMELŐ_11.30.'!$A:$BH,60,FALSE)</f>
        <v>0</v>
      </c>
      <c r="AA375" s="14" t="str">
        <f>IF(VLOOKUP(B375,'[1]TERMELŐ_11.30.'!A:AZ,51,FALSE)="","",VLOOKUP(B375,'[1]TERMELŐ_11.30.'!A:AZ,51,FALSE))</f>
        <v/>
      </c>
      <c r="AB375" s="14" t="str">
        <f>IF(VLOOKUP(B375,'[1]TERMELŐ_11.30.'!A:AZ,52,FALSE)="","",VLOOKUP(B375,'[1]TERMELŐ_11.30.'!A:AZ,52,FALSE))</f>
        <v/>
      </c>
    </row>
    <row r="376" spans="1:28" x14ac:dyDescent="0.3">
      <c r="A376" s="10" t="str">
        <f>VLOOKUP(VLOOKUP(B376,'[1]TERMELŐ_11.30.'!A:F,6,FALSE),'[1]publikáció segéd tábla'!$A$1:$B$7,2,FALSE)</f>
        <v>E.ON Észak-dunántúli Áramhálózati Zrt.</v>
      </c>
      <c r="B376" s="10" t="s">
        <v>342</v>
      </c>
      <c r="C376" s="11">
        <f>+SUMIFS('[1]TERMELŐ_11.30.'!$H:$H,'[1]TERMELŐ_11.30.'!$A:$A,[1]publikáció!$B376,'[1]TERMELŐ_11.30.'!$L:$L,[1]publikáció!C$4)</f>
        <v>1</v>
      </c>
      <c r="D376" s="11">
        <f>+SUMIFS('[1]TERMELŐ_11.30.'!$H:$H,'[1]TERMELŐ_11.30.'!$A:$A,[1]publikáció!$B376,'[1]TERMELŐ_11.30.'!$L:$L,[1]publikáció!D$4)</f>
        <v>0</v>
      </c>
      <c r="E376" s="11">
        <f>+SUMIFS('[1]TERMELŐ_11.30.'!$H:$H,'[1]TERMELŐ_11.30.'!$A:$A,[1]publikáció!$B376,'[1]TERMELŐ_11.30.'!$L:$L,[1]publikáció!E$4)</f>
        <v>0</v>
      </c>
      <c r="F376" s="11">
        <f>+SUMIFS('[1]TERMELŐ_11.30.'!$H:$H,'[1]TERMELŐ_11.30.'!$A:$A,[1]publikáció!$B376,'[1]TERMELŐ_11.30.'!$L:$L,[1]publikáció!F$4)</f>
        <v>0</v>
      </c>
      <c r="G376" s="11">
        <f>+SUMIFS('[1]TERMELŐ_11.30.'!$H:$H,'[1]TERMELŐ_11.30.'!$A:$A,[1]publikáció!$B376,'[1]TERMELŐ_11.30.'!$L:$L,[1]publikáció!G$4)</f>
        <v>0</v>
      </c>
      <c r="H376" s="11">
        <f>+SUMIFS('[1]TERMELŐ_11.30.'!$H:$H,'[1]TERMELŐ_11.30.'!$A:$A,[1]publikáció!$B376,'[1]TERMELŐ_11.30.'!$L:$L,[1]publikáció!H$4)</f>
        <v>0</v>
      </c>
      <c r="I376" s="11">
        <f>+SUMIFS('[1]TERMELŐ_11.30.'!$H:$H,'[1]TERMELŐ_11.30.'!$A:$A,[1]publikáció!$B376,'[1]TERMELŐ_11.30.'!$L:$L,[1]publikáció!I$4)</f>
        <v>0</v>
      </c>
      <c r="J376" s="11">
        <f>+SUMIFS('[1]TERMELŐ_11.30.'!$H:$H,'[1]TERMELŐ_11.30.'!$A:$A,[1]publikáció!$B376,'[1]TERMELŐ_11.30.'!$L:$L,[1]publikáció!J$4)</f>
        <v>0</v>
      </c>
      <c r="K376" s="11" t="str">
        <f>+IF(VLOOKUP(B376,'[1]TERMELŐ_11.30.'!A:U,21,FALSE)="igen","Technológia módosítás",IF(VLOOKUP(B376,'[1]TERMELŐ_11.30.'!A:U,20,FALSE)&lt;&gt;"nem","Ismétlő","Új igény"))</f>
        <v>Új igény</v>
      </c>
      <c r="L376" s="12">
        <f>+_xlfn.MAXIFS('[1]TERMELŐ_11.30.'!$P:$P,'[1]TERMELŐ_11.30.'!$A:$A,[1]publikáció!$B376)</f>
        <v>1</v>
      </c>
      <c r="M376" s="12">
        <f>+_xlfn.MAXIFS('[1]TERMELŐ_11.30.'!$Q:$Q,'[1]TERMELŐ_11.30.'!$A:$A,[1]publikáció!$B376)</f>
        <v>3.2000000000000001E-2</v>
      </c>
      <c r="N376" s="10" t="str">
        <f>+IF(VLOOKUP(B376,'[1]TERMELŐ_11.30.'!A:G,7,FALSE)="","",VLOOKUP(B376,'[1]TERMELŐ_11.30.'!A:G,7,FALSE))</f>
        <v>SOPK</v>
      </c>
      <c r="O376" s="10">
        <f>+VLOOKUP(B376,'[1]TERMELŐ_11.30.'!A:I,9,FALSE)</f>
        <v>22</v>
      </c>
      <c r="P376" s="10" t="str">
        <f>+IF(OR(VLOOKUP(B376,'[1]TERMELŐ_11.30.'!A:D,4,FALSE)="elutasított",(VLOOKUP(B376,'[1]TERMELŐ_11.30.'!A:D,4,FALSE)="kiesett")),"igen","nem")</f>
        <v>igen</v>
      </c>
      <c r="Q376" s="10" t="str">
        <f>+_xlfn.IFNA(VLOOKUP(IF(VLOOKUP(B376,'[1]TERMELŐ_11.30.'!A:BQ,69,FALSE)="","",VLOOKUP(B376,'[1]TERMELŐ_11.30.'!A:BQ,69,FALSE)),'[1]publikáció segéd tábla'!$D$1:$E$16,2,FALSE),"")</f>
        <v>54/2024 kormány rendelet</v>
      </c>
      <c r="R376" s="10" t="str">
        <f>IF(VLOOKUP(B376,'[1]TERMELŐ_11.30.'!A:AT,46,FALSE)="","",VLOOKUP(B376,'[1]TERMELŐ_11.30.'!A:AT,46,FALSE))</f>
        <v/>
      </c>
      <c r="S376" s="10"/>
      <c r="T376" s="13">
        <f>+VLOOKUP(B376,'[1]TERMELŐ_11.30.'!$A:$AR,37,FALSE)</f>
        <v>0</v>
      </c>
      <c r="U376" s="13">
        <f>+VLOOKUP(B376,'[1]TERMELŐ_11.30.'!$A:$AR,38,FALSE)+VLOOKUP(B376,'[1]TERMELŐ_11.30.'!$A:$AR,39,FALSE)+VLOOKUP(B376,'[1]TERMELŐ_11.30.'!$A:$AR,40,FALSE)+VLOOKUP(B376,'[1]TERMELŐ_11.30.'!$A:$AR,41,FALSE)+VLOOKUP(B376,'[1]TERMELŐ_11.30.'!$A:$AR,42,FALSE)+VLOOKUP(B376,'[1]TERMELŐ_11.30.'!$A:$AR,43,FALSE)+VLOOKUP(B376,'[1]TERMELŐ_11.30.'!$A:$AR,44,FALSE)</f>
        <v>0</v>
      </c>
      <c r="V376" s="14" t="str">
        <f>+IF(VLOOKUP(B376,'[1]TERMELŐ_11.30.'!A:AS,45,FALSE)="","",VLOOKUP(B376,'[1]TERMELŐ_11.30.'!A:AS,45,FALSE))</f>
        <v/>
      </c>
      <c r="W376" s="14" t="str">
        <f>IF(VLOOKUP(B376,'[1]TERMELŐ_11.30.'!A:AJ,36,FALSE)="","",VLOOKUP(B376,'[1]TERMELŐ_11.30.'!A:AJ,36,FALSE))</f>
        <v/>
      </c>
      <c r="X376" s="10"/>
      <c r="Y376" s="13">
        <f>+VLOOKUP(B376,'[1]TERMELŐ_11.30.'!$A:$BH,53,FALSE)</f>
        <v>0</v>
      </c>
      <c r="Z376" s="13">
        <f>+VLOOKUP(B376,'[1]TERMELŐ_11.30.'!$A:$BH,54,FALSE)+VLOOKUP(B376,'[1]TERMELŐ_11.30.'!$A:$BH,55,FALSE)+VLOOKUP(B376,'[1]TERMELŐ_11.30.'!$A:$BH,56,FALSE)+VLOOKUP(B376,'[1]TERMELŐ_11.30.'!$A:$BH,57,FALSE)+VLOOKUP(B376,'[1]TERMELŐ_11.30.'!$A:$BH,58,FALSE)+VLOOKUP(B376,'[1]TERMELŐ_11.30.'!$A:$BH,59,FALSE)+VLOOKUP(B376,'[1]TERMELŐ_11.30.'!$A:$BH,60,FALSE)</f>
        <v>0</v>
      </c>
      <c r="AA376" s="14" t="str">
        <f>IF(VLOOKUP(B376,'[1]TERMELŐ_11.30.'!A:AZ,51,FALSE)="","",VLOOKUP(B376,'[1]TERMELŐ_11.30.'!A:AZ,51,FALSE))</f>
        <v/>
      </c>
      <c r="AB376" s="14" t="str">
        <f>IF(VLOOKUP(B376,'[1]TERMELŐ_11.30.'!A:AZ,52,FALSE)="","",VLOOKUP(B376,'[1]TERMELŐ_11.30.'!A:AZ,52,FALSE))</f>
        <v/>
      </c>
    </row>
    <row r="377" spans="1:28" x14ac:dyDescent="0.3">
      <c r="A377" s="10" t="str">
        <f>VLOOKUP(VLOOKUP(B377,'[1]TERMELŐ_11.30.'!A:F,6,FALSE),'[1]publikáció segéd tábla'!$A$1:$B$7,2,FALSE)</f>
        <v>E.ON Észak-dunántúli Áramhálózati Zrt.</v>
      </c>
      <c r="B377" s="10" t="s">
        <v>343</v>
      </c>
      <c r="C377" s="11">
        <f>+SUMIFS('[1]TERMELŐ_11.30.'!$H:$H,'[1]TERMELŐ_11.30.'!$A:$A,[1]publikáció!$B377,'[1]TERMELŐ_11.30.'!$L:$L,[1]publikáció!C$4)</f>
        <v>0</v>
      </c>
      <c r="D377" s="11">
        <f>+SUMIFS('[1]TERMELŐ_11.30.'!$H:$H,'[1]TERMELŐ_11.30.'!$A:$A,[1]publikáció!$B377,'[1]TERMELŐ_11.30.'!$L:$L,[1]publikáció!D$4)</f>
        <v>0</v>
      </c>
      <c r="E377" s="11">
        <f>+SUMIFS('[1]TERMELŐ_11.30.'!$H:$H,'[1]TERMELŐ_11.30.'!$A:$A,[1]publikáció!$B377,'[1]TERMELŐ_11.30.'!$L:$L,[1]publikáció!E$4)</f>
        <v>12</v>
      </c>
      <c r="F377" s="11">
        <f>+SUMIFS('[1]TERMELŐ_11.30.'!$H:$H,'[1]TERMELŐ_11.30.'!$A:$A,[1]publikáció!$B377,'[1]TERMELŐ_11.30.'!$L:$L,[1]publikáció!F$4)</f>
        <v>0</v>
      </c>
      <c r="G377" s="11">
        <f>+SUMIFS('[1]TERMELŐ_11.30.'!$H:$H,'[1]TERMELŐ_11.30.'!$A:$A,[1]publikáció!$B377,'[1]TERMELŐ_11.30.'!$L:$L,[1]publikáció!G$4)</f>
        <v>0</v>
      </c>
      <c r="H377" s="11">
        <f>+SUMIFS('[1]TERMELŐ_11.30.'!$H:$H,'[1]TERMELŐ_11.30.'!$A:$A,[1]publikáció!$B377,'[1]TERMELŐ_11.30.'!$L:$L,[1]publikáció!H$4)</f>
        <v>0</v>
      </c>
      <c r="I377" s="11">
        <f>+SUMIFS('[1]TERMELŐ_11.30.'!$H:$H,'[1]TERMELŐ_11.30.'!$A:$A,[1]publikáció!$B377,'[1]TERMELŐ_11.30.'!$L:$L,[1]publikáció!I$4)</f>
        <v>0</v>
      </c>
      <c r="J377" s="11">
        <f>+SUMIFS('[1]TERMELŐ_11.30.'!$H:$H,'[1]TERMELŐ_11.30.'!$A:$A,[1]publikáció!$B377,'[1]TERMELŐ_11.30.'!$L:$L,[1]publikáció!J$4)</f>
        <v>0</v>
      </c>
      <c r="K377" s="11" t="str">
        <f>+IF(VLOOKUP(B377,'[1]TERMELŐ_11.30.'!A:U,21,FALSE)="igen","Technológia módosítás",IF(VLOOKUP(B377,'[1]TERMELŐ_11.30.'!A:U,20,FALSE)&lt;&gt;"nem","Ismétlő","Új igény"))</f>
        <v>Új igény</v>
      </c>
      <c r="L377" s="12">
        <f>+_xlfn.MAXIFS('[1]TERMELŐ_11.30.'!$P:$P,'[1]TERMELŐ_11.30.'!$A:$A,[1]publikáció!$B377)</f>
        <v>12</v>
      </c>
      <c r="M377" s="12">
        <f>+_xlfn.MAXIFS('[1]TERMELŐ_11.30.'!$Q:$Q,'[1]TERMELŐ_11.30.'!$A:$A,[1]publikáció!$B377)</f>
        <v>12</v>
      </c>
      <c r="N377" s="10" t="str">
        <f>+IF(VLOOKUP(B377,'[1]TERMELŐ_11.30.'!A:G,7,FALSE)="","",VLOOKUP(B377,'[1]TERMELŐ_11.30.'!A:G,7,FALSE))</f>
        <v>SKOV</v>
      </c>
      <c r="O377" s="10">
        <f>+VLOOKUP(B377,'[1]TERMELŐ_11.30.'!A:I,9,FALSE)</f>
        <v>22</v>
      </c>
      <c r="P377" s="10" t="str">
        <f>+IF(OR(VLOOKUP(B377,'[1]TERMELŐ_11.30.'!A:D,4,FALSE)="elutasított",(VLOOKUP(B377,'[1]TERMELŐ_11.30.'!A:D,4,FALSE)="kiesett")),"igen","nem")</f>
        <v>igen</v>
      </c>
      <c r="Q377" s="10" t="str">
        <f>+_xlfn.IFNA(VLOOKUP(IF(VLOOKUP(B377,'[1]TERMELŐ_11.30.'!A:BQ,69,FALSE)="","",VLOOKUP(B377,'[1]TERMELŐ_11.30.'!A:BQ,69,FALSE)),'[1]publikáció segéd tábla'!$D$1:$E$16,2,FALSE),"")</f>
        <v>54/2024 kormány rendelet</v>
      </c>
      <c r="R377" s="10" t="str">
        <f>IF(VLOOKUP(B377,'[1]TERMELŐ_11.30.'!A:AT,46,FALSE)="","",VLOOKUP(B377,'[1]TERMELŐ_11.30.'!A:AT,46,FALSE))</f>
        <v/>
      </c>
      <c r="S377" s="10"/>
      <c r="T377" s="13">
        <f>+VLOOKUP(B377,'[1]TERMELŐ_11.30.'!$A:$AR,37,FALSE)</f>
        <v>0</v>
      </c>
      <c r="U377" s="13">
        <f>+VLOOKUP(B377,'[1]TERMELŐ_11.30.'!$A:$AR,38,FALSE)+VLOOKUP(B377,'[1]TERMELŐ_11.30.'!$A:$AR,39,FALSE)+VLOOKUP(B377,'[1]TERMELŐ_11.30.'!$A:$AR,40,FALSE)+VLOOKUP(B377,'[1]TERMELŐ_11.30.'!$A:$AR,41,FALSE)+VLOOKUP(B377,'[1]TERMELŐ_11.30.'!$A:$AR,42,FALSE)+VLOOKUP(B377,'[1]TERMELŐ_11.30.'!$A:$AR,43,FALSE)+VLOOKUP(B377,'[1]TERMELŐ_11.30.'!$A:$AR,44,FALSE)</f>
        <v>0</v>
      </c>
      <c r="V377" s="14" t="str">
        <f>+IF(VLOOKUP(B377,'[1]TERMELŐ_11.30.'!A:AS,45,FALSE)="","",VLOOKUP(B377,'[1]TERMELŐ_11.30.'!A:AS,45,FALSE))</f>
        <v/>
      </c>
      <c r="W377" s="14" t="str">
        <f>IF(VLOOKUP(B377,'[1]TERMELŐ_11.30.'!A:AJ,36,FALSE)="","",VLOOKUP(B377,'[1]TERMELŐ_11.30.'!A:AJ,36,FALSE))</f>
        <v/>
      </c>
      <c r="X377" s="10"/>
      <c r="Y377" s="13">
        <f>+VLOOKUP(B377,'[1]TERMELŐ_11.30.'!$A:$BH,53,FALSE)</f>
        <v>0</v>
      </c>
      <c r="Z377" s="13">
        <f>+VLOOKUP(B377,'[1]TERMELŐ_11.30.'!$A:$BH,54,FALSE)+VLOOKUP(B377,'[1]TERMELŐ_11.30.'!$A:$BH,55,FALSE)+VLOOKUP(B377,'[1]TERMELŐ_11.30.'!$A:$BH,56,FALSE)+VLOOKUP(B377,'[1]TERMELŐ_11.30.'!$A:$BH,57,FALSE)+VLOOKUP(B377,'[1]TERMELŐ_11.30.'!$A:$BH,58,FALSE)+VLOOKUP(B377,'[1]TERMELŐ_11.30.'!$A:$BH,59,FALSE)+VLOOKUP(B377,'[1]TERMELŐ_11.30.'!$A:$BH,60,FALSE)</f>
        <v>0</v>
      </c>
      <c r="AA377" s="14" t="str">
        <f>IF(VLOOKUP(B377,'[1]TERMELŐ_11.30.'!A:AZ,51,FALSE)="","",VLOOKUP(B377,'[1]TERMELŐ_11.30.'!A:AZ,51,FALSE))</f>
        <v/>
      </c>
      <c r="AB377" s="14" t="str">
        <f>IF(VLOOKUP(B377,'[1]TERMELŐ_11.30.'!A:AZ,52,FALSE)="","",VLOOKUP(B377,'[1]TERMELŐ_11.30.'!A:AZ,52,FALSE))</f>
        <v/>
      </c>
    </row>
    <row r="378" spans="1:28" x14ac:dyDescent="0.3">
      <c r="A378" s="10" t="str">
        <f>VLOOKUP(VLOOKUP(B378,'[1]TERMELŐ_11.30.'!A:F,6,FALSE),'[1]publikáció segéd tábla'!$A$1:$B$7,2,FALSE)</f>
        <v>E.ON Észak-dunántúli Áramhálózati Zrt.</v>
      </c>
      <c r="B378" s="10" t="s">
        <v>344</v>
      </c>
      <c r="C378" s="11">
        <f>+SUMIFS('[1]TERMELŐ_11.30.'!$H:$H,'[1]TERMELŐ_11.30.'!$A:$A,[1]publikáció!$B378,'[1]TERMELŐ_11.30.'!$L:$L,[1]publikáció!C$4)</f>
        <v>0</v>
      </c>
      <c r="D378" s="11">
        <f>+SUMIFS('[1]TERMELŐ_11.30.'!$H:$H,'[1]TERMELŐ_11.30.'!$A:$A,[1]publikáció!$B378,'[1]TERMELŐ_11.30.'!$L:$L,[1]publikáció!D$4)</f>
        <v>6</v>
      </c>
      <c r="E378" s="11">
        <f>+SUMIFS('[1]TERMELŐ_11.30.'!$H:$H,'[1]TERMELŐ_11.30.'!$A:$A,[1]publikáció!$B378,'[1]TERMELŐ_11.30.'!$L:$L,[1]publikáció!E$4)</f>
        <v>0</v>
      </c>
      <c r="F378" s="11">
        <f>+SUMIFS('[1]TERMELŐ_11.30.'!$H:$H,'[1]TERMELŐ_11.30.'!$A:$A,[1]publikáció!$B378,'[1]TERMELŐ_11.30.'!$L:$L,[1]publikáció!F$4)</f>
        <v>0</v>
      </c>
      <c r="G378" s="11">
        <f>+SUMIFS('[1]TERMELŐ_11.30.'!$H:$H,'[1]TERMELŐ_11.30.'!$A:$A,[1]publikáció!$B378,'[1]TERMELŐ_11.30.'!$L:$L,[1]publikáció!G$4)</f>
        <v>0</v>
      </c>
      <c r="H378" s="11">
        <f>+SUMIFS('[1]TERMELŐ_11.30.'!$H:$H,'[1]TERMELŐ_11.30.'!$A:$A,[1]publikáció!$B378,'[1]TERMELŐ_11.30.'!$L:$L,[1]publikáció!H$4)</f>
        <v>0</v>
      </c>
      <c r="I378" s="11">
        <f>+SUMIFS('[1]TERMELŐ_11.30.'!$H:$H,'[1]TERMELŐ_11.30.'!$A:$A,[1]publikáció!$B378,'[1]TERMELŐ_11.30.'!$L:$L,[1]publikáció!I$4)</f>
        <v>0</v>
      </c>
      <c r="J378" s="11">
        <f>+SUMIFS('[1]TERMELŐ_11.30.'!$H:$H,'[1]TERMELŐ_11.30.'!$A:$A,[1]publikáció!$B378,'[1]TERMELŐ_11.30.'!$L:$L,[1]publikáció!J$4)</f>
        <v>0</v>
      </c>
      <c r="K378" s="11" t="str">
        <f>+IF(VLOOKUP(B378,'[1]TERMELŐ_11.30.'!A:U,21,FALSE)="igen","Technológia módosítás",IF(VLOOKUP(B378,'[1]TERMELŐ_11.30.'!A:U,20,FALSE)&lt;&gt;"nem","Ismétlő","Új igény"))</f>
        <v>Új igény</v>
      </c>
      <c r="L378" s="12">
        <f>+_xlfn.MAXIFS('[1]TERMELŐ_11.30.'!$P:$P,'[1]TERMELŐ_11.30.'!$A:$A,[1]publikáció!$B378)</f>
        <v>6</v>
      </c>
      <c r="M378" s="12">
        <f>+_xlfn.MAXIFS('[1]TERMELŐ_11.30.'!$Q:$Q,'[1]TERMELŐ_11.30.'!$A:$A,[1]publikáció!$B378)</f>
        <v>0</v>
      </c>
      <c r="N378" s="10" t="str">
        <f>+IF(VLOOKUP(B378,'[1]TERMELŐ_11.30.'!A:G,7,FALSE)="","",VLOOKUP(B378,'[1]TERMELŐ_11.30.'!A:G,7,FALSE))</f>
        <v>KAPU</v>
      </c>
      <c r="O378" s="10">
        <f>+VLOOKUP(B378,'[1]TERMELŐ_11.30.'!A:I,9,FALSE)</f>
        <v>22</v>
      </c>
      <c r="P378" s="10" t="str">
        <f>+IF(OR(VLOOKUP(B378,'[1]TERMELŐ_11.30.'!A:D,4,FALSE)="elutasított",(VLOOKUP(B378,'[1]TERMELŐ_11.30.'!A:D,4,FALSE)="kiesett")),"igen","nem")</f>
        <v>igen</v>
      </c>
      <c r="Q378" s="10" t="str">
        <f>+_xlfn.IFNA(VLOOKUP(IF(VLOOKUP(B378,'[1]TERMELŐ_11.30.'!A:BQ,69,FALSE)="","",VLOOKUP(B378,'[1]TERMELŐ_11.30.'!A:BQ,69,FALSE)),'[1]publikáció segéd tábla'!$D$1:$E$16,2,FALSE),"")</f>
        <v>54/2024 kormány rendelet</v>
      </c>
      <c r="R378" s="10" t="str">
        <f>IF(VLOOKUP(B378,'[1]TERMELŐ_11.30.'!A:AT,46,FALSE)="","",VLOOKUP(B378,'[1]TERMELŐ_11.30.'!A:AT,46,FALSE))</f>
        <v/>
      </c>
      <c r="S378" s="10"/>
      <c r="T378" s="13">
        <f>+VLOOKUP(B378,'[1]TERMELŐ_11.30.'!$A:$AR,37,FALSE)</f>
        <v>0</v>
      </c>
      <c r="U378" s="13">
        <f>+VLOOKUP(B378,'[1]TERMELŐ_11.30.'!$A:$AR,38,FALSE)+VLOOKUP(B378,'[1]TERMELŐ_11.30.'!$A:$AR,39,FALSE)+VLOOKUP(B378,'[1]TERMELŐ_11.30.'!$A:$AR,40,FALSE)+VLOOKUP(B378,'[1]TERMELŐ_11.30.'!$A:$AR,41,FALSE)+VLOOKUP(B378,'[1]TERMELŐ_11.30.'!$A:$AR,42,FALSE)+VLOOKUP(B378,'[1]TERMELŐ_11.30.'!$A:$AR,43,FALSE)+VLOOKUP(B378,'[1]TERMELŐ_11.30.'!$A:$AR,44,FALSE)</f>
        <v>0</v>
      </c>
      <c r="V378" s="14" t="str">
        <f>+IF(VLOOKUP(B378,'[1]TERMELŐ_11.30.'!A:AS,45,FALSE)="","",VLOOKUP(B378,'[1]TERMELŐ_11.30.'!A:AS,45,FALSE))</f>
        <v/>
      </c>
      <c r="W378" s="14" t="str">
        <f>IF(VLOOKUP(B378,'[1]TERMELŐ_11.30.'!A:AJ,36,FALSE)="","",VLOOKUP(B378,'[1]TERMELŐ_11.30.'!A:AJ,36,FALSE))</f>
        <v/>
      </c>
      <c r="X378" s="10"/>
      <c r="Y378" s="13">
        <f>+VLOOKUP(B378,'[1]TERMELŐ_11.30.'!$A:$BH,53,FALSE)</f>
        <v>0</v>
      </c>
      <c r="Z378" s="13">
        <f>+VLOOKUP(B378,'[1]TERMELŐ_11.30.'!$A:$BH,54,FALSE)+VLOOKUP(B378,'[1]TERMELŐ_11.30.'!$A:$BH,55,FALSE)+VLOOKUP(B378,'[1]TERMELŐ_11.30.'!$A:$BH,56,FALSE)+VLOOKUP(B378,'[1]TERMELŐ_11.30.'!$A:$BH,57,FALSE)+VLOOKUP(B378,'[1]TERMELŐ_11.30.'!$A:$BH,58,FALSE)+VLOOKUP(B378,'[1]TERMELŐ_11.30.'!$A:$BH,59,FALSE)+VLOOKUP(B378,'[1]TERMELŐ_11.30.'!$A:$BH,60,FALSE)</f>
        <v>0</v>
      </c>
      <c r="AA378" s="14" t="str">
        <f>IF(VLOOKUP(B378,'[1]TERMELŐ_11.30.'!A:AZ,51,FALSE)="","",VLOOKUP(B378,'[1]TERMELŐ_11.30.'!A:AZ,51,FALSE))</f>
        <v/>
      </c>
      <c r="AB378" s="14" t="str">
        <f>IF(VLOOKUP(B378,'[1]TERMELŐ_11.30.'!A:AZ,52,FALSE)="","",VLOOKUP(B378,'[1]TERMELŐ_11.30.'!A:AZ,52,FALSE))</f>
        <v/>
      </c>
    </row>
    <row r="379" spans="1:28" x14ac:dyDescent="0.3">
      <c r="A379" s="10" t="str">
        <f>VLOOKUP(VLOOKUP(B379,'[1]TERMELŐ_11.30.'!A:F,6,FALSE),'[1]publikáció segéd tábla'!$A$1:$B$7,2,FALSE)</f>
        <v>E.ON Észak-dunántúli Áramhálózati Zrt.</v>
      </c>
      <c r="B379" s="10" t="s">
        <v>345</v>
      </c>
      <c r="C379" s="11">
        <f>+SUMIFS('[1]TERMELŐ_11.30.'!$H:$H,'[1]TERMELŐ_11.30.'!$A:$A,[1]publikáció!$B379,'[1]TERMELŐ_11.30.'!$L:$L,[1]publikáció!C$4)</f>
        <v>4.99</v>
      </c>
      <c r="D379" s="11">
        <f>+SUMIFS('[1]TERMELŐ_11.30.'!$H:$H,'[1]TERMELŐ_11.30.'!$A:$A,[1]publikáció!$B379,'[1]TERMELŐ_11.30.'!$L:$L,[1]publikáció!D$4)</f>
        <v>0</v>
      </c>
      <c r="E379" s="11">
        <f>+SUMIFS('[1]TERMELŐ_11.30.'!$H:$H,'[1]TERMELŐ_11.30.'!$A:$A,[1]publikáció!$B379,'[1]TERMELŐ_11.30.'!$L:$L,[1]publikáció!E$4)</f>
        <v>0</v>
      </c>
      <c r="F379" s="11">
        <f>+SUMIFS('[1]TERMELŐ_11.30.'!$H:$H,'[1]TERMELŐ_11.30.'!$A:$A,[1]publikáció!$B379,'[1]TERMELŐ_11.30.'!$L:$L,[1]publikáció!F$4)</f>
        <v>0</v>
      </c>
      <c r="G379" s="11">
        <f>+SUMIFS('[1]TERMELŐ_11.30.'!$H:$H,'[1]TERMELŐ_11.30.'!$A:$A,[1]publikáció!$B379,'[1]TERMELŐ_11.30.'!$L:$L,[1]publikáció!G$4)</f>
        <v>0</v>
      </c>
      <c r="H379" s="11">
        <f>+SUMIFS('[1]TERMELŐ_11.30.'!$H:$H,'[1]TERMELŐ_11.30.'!$A:$A,[1]publikáció!$B379,'[1]TERMELŐ_11.30.'!$L:$L,[1]publikáció!H$4)</f>
        <v>0</v>
      </c>
      <c r="I379" s="11">
        <f>+SUMIFS('[1]TERMELŐ_11.30.'!$H:$H,'[1]TERMELŐ_11.30.'!$A:$A,[1]publikáció!$B379,'[1]TERMELŐ_11.30.'!$L:$L,[1]publikáció!I$4)</f>
        <v>0</v>
      </c>
      <c r="J379" s="11">
        <f>+SUMIFS('[1]TERMELŐ_11.30.'!$H:$H,'[1]TERMELŐ_11.30.'!$A:$A,[1]publikáció!$B379,'[1]TERMELŐ_11.30.'!$L:$L,[1]publikáció!J$4)</f>
        <v>0</v>
      </c>
      <c r="K379" s="11" t="str">
        <f>+IF(VLOOKUP(B379,'[1]TERMELŐ_11.30.'!A:U,21,FALSE)="igen","Technológia módosítás",IF(VLOOKUP(B379,'[1]TERMELŐ_11.30.'!A:U,20,FALSE)&lt;&gt;"nem","Ismétlő","Új igény"))</f>
        <v>Új igény</v>
      </c>
      <c r="L379" s="12">
        <f>+_xlfn.MAXIFS('[1]TERMELŐ_11.30.'!$P:$P,'[1]TERMELŐ_11.30.'!$A:$A,[1]publikáció!$B379)</f>
        <v>4.99</v>
      </c>
      <c r="M379" s="12">
        <f>+_xlfn.MAXIFS('[1]TERMELŐ_11.30.'!$Q:$Q,'[1]TERMELŐ_11.30.'!$A:$A,[1]publikáció!$B379)</f>
        <v>0.16</v>
      </c>
      <c r="N379" s="10" t="str">
        <f>+IF(VLOOKUP(B379,'[1]TERMELŐ_11.30.'!A:G,7,FALSE)="","",VLOOKUP(B379,'[1]TERMELŐ_11.30.'!A:G,7,FALSE))</f>
        <v>IKER</v>
      </c>
      <c r="O379" s="10">
        <f>+VLOOKUP(B379,'[1]TERMELŐ_11.30.'!A:I,9,FALSE)</f>
        <v>22</v>
      </c>
      <c r="P379" s="10" t="str">
        <f>+IF(OR(VLOOKUP(B379,'[1]TERMELŐ_11.30.'!A:D,4,FALSE)="elutasított",(VLOOKUP(B379,'[1]TERMELŐ_11.30.'!A:D,4,FALSE)="kiesett")),"igen","nem")</f>
        <v>igen</v>
      </c>
      <c r="Q379" s="10" t="str">
        <f>+_xlfn.IFNA(VLOOKUP(IF(VLOOKUP(B379,'[1]TERMELŐ_11.30.'!A:BQ,69,FALSE)="","",VLOOKUP(B379,'[1]TERMELŐ_11.30.'!A:BQ,69,FALSE)),'[1]publikáció segéd tábla'!$D$1:$E$16,2,FALSE),"")</f>
        <v>54/2024 kormány rendelet</v>
      </c>
      <c r="R379" s="10" t="str">
        <f>IF(VLOOKUP(B379,'[1]TERMELŐ_11.30.'!A:AT,46,FALSE)="","",VLOOKUP(B379,'[1]TERMELŐ_11.30.'!A:AT,46,FALSE))</f>
        <v/>
      </c>
      <c r="S379" s="10"/>
      <c r="T379" s="13">
        <f>+VLOOKUP(B379,'[1]TERMELŐ_11.30.'!$A:$AR,37,FALSE)</f>
        <v>0</v>
      </c>
      <c r="U379" s="13">
        <f>+VLOOKUP(B379,'[1]TERMELŐ_11.30.'!$A:$AR,38,FALSE)+VLOOKUP(B379,'[1]TERMELŐ_11.30.'!$A:$AR,39,FALSE)+VLOOKUP(B379,'[1]TERMELŐ_11.30.'!$A:$AR,40,FALSE)+VLOOKUP(B379,'[1]TERMELŐ_11.30.'!$A:$AR,41,FALSE)+VLOOKUP(B379,'[1]TERMELŐ_11.30.'!$A:$AR,42,FALSE)+VLOOKUP(B379,'[1]TERMELŐ_11.30.'!$A:$AR,43,FALSE)+VLOOKUP(B379,'[1]TERMELŐ_11.30.'!$A:$AR,44,FALSE)</f>
        <v>0</v>
      </c>
      <c r="V379" s="14" t="str">
        <f>+IF(VLOOKUP(B379,'[1]TERMELŐ_11.30.'!A:AS,45,FALSE)="","",VLOOKUP(B379,'[1]TERMELŐ_11.30.'!A:AS,45,FALSE))</f>
        <v/>
      </c>
      <c r="W379" s="14" t="str">
        <f>IF(VLOOKUP(B379,'[1]TERMELŐ_11.30.'!A:AJ,36,FALSE)="","",VLOOKUP(B379,'[1]TERMELŐ_11.30.'!A:AJ,36,FALSE))</f>
        <v/>
      </c>
      <c r="X379" s="10"/>
      <c r="Y379" s="13">
        <f>+VLOOKUP(B379,'[1]TERMELŐ_11.30.'!$A:$BH,53,FALSE)</f>
        <v>0</v>
      </c>
      <c r="Z379" s="13">
        <f>+VLOOKUP(B379,'[1]TERMELŐ_11.30.'!$A:$BH,54,FALSE)+VLOOKUP(B379,'[1]TERMELŐ_11.30.'!$A:$BH,55,FALSE)+VLOOKUP(B379,'[1]TERMELŐ_11.30.'!$A:$BH,56,FALSE)+VLOOKUP(B379,'[1]TERMELŐ_11.30.'!$A:$BH,57,FALSE)+VLOOKUP(B379,'[1]TERMELŐ_11.30.'!$A:$BH,58,FALSE)+VLOOKUP(B379,'[1]TERMELŐ_11.30.'!$A:$BH,59,FALSE)+VLOOKUP(B379,'[1]TERMELŐ_11.30.'!$A:$BH,60,FALSE)</f>
        <v>0</v>
      </c>
      <c r="AA379" s="14" t="str">
        <f>IF(VLOOKUP(B379,'[1]TERMELŐ_11.30.'!A:AZ,51,FALSE)="","",VLOOKUP(B379,'[1]TERMELŐ_11.30.'!A:AZ,51,FALSE))</f>
        <v/>
      </c>
      <c r="AB379" s="14" t="str">
        <f>IF(VLOOKUP(B379,'[1]TERMELŐ_11.30.'!A:AZ,52,FALSE)="","",VLOOKUP(B379,'[1]TERMELŐ_11.30.'!A:AZ,52,FALSE))</f>
        <v/>
      </c>
    </row>
    <row r="380" spans="1:28" x14ac:dyDescent="0.3">
      <c r="A380" s="10" t="str">
        <f>VLOOKUP(VLOOKUP(B380,'[1]TERMELŐ_11.30.'!A:F,6,FALSE),'[1]publikáció segéd tábla'!$A$1:$B$7,2,FALSE)</f>
        <v>E.ON Észak-dunántúli Áramhálózati Zrt.</v>
      </c>
      <c r="B380" s="10" t="s">
        <v>346</v>
      </c>
      <c r="C380" s="11">
        <f>+SUMIFS('[1]TERMELŐ_11.30.'!$H:$H,'[1]TERMELŐ_11.30.'!$A:$A,[1]publikáció!$B380,'[1]TERMELŐ_11.30.'!$L:$L,[1]publikáció!C$4)</f>
        <v>0</v>
      </c>
      <c r="D380" s="11">
        <f>+SUMIFS('[1]TERMELŐ_11.30.'!$H:$H,'[1]TERMELŐ_11.30.'!$A:$A,[1]publikáció!$B380,'[1]TERMELŐ_11.30.'!$L:$L,[1]publikáció!D$4)</f>
        <v>0</v>
      </c>
      <c r="E380" s="11">
        <f>+SUMIFS('[1]TERMELŐ_11.30.'!$H:$H,'[1]TERMELŐ_11.30.'!$A:$A,[1]publikáció!$B380,'[1]TERMELŐ_11.30.'!$L:$L,[1]publikáció!E$4)</f>
        <v>0.99</v>
      </c>
      <c r="F380" s="11">
        <f>+SUMIFS('[1]TERMELŐ_11.30.'!$H:$H,'[1]TERMELŐ_11.30.'!$A:$A,[1]publikáció!$B380,'[1]TERMELŐ_11.30.'!$L:$L,[1]publikáció!F$4)</f>
        <v>0</v>
      </c>
      <c r="G380" s="11">
        <f>+SUMIFS('[1]TERMELŐ_11.30.'!$H:$H,'[1]TERMELŐ_11.30.'!$A:$A,[1]publikáció!$B380,'[1]TERMELŐ_11.30.'!$L:$L,[1]publikáció!G$4)</f>
        <v>0</v>
      </c>
      <c r="H380" s="11">
        <f>+SUMIFS('[1]TERMELŐ_11.30.'!$H:$H,'[1]TERMELŐ_11.30.'!$A:$A,[1]publikáció!$B380,'[1]TERMELŐ_11.30.'!$L:$L,[1]publikáció!H$4)</f>
        <v>0</v>
      </c>
      <c r="I380" s="11">
        <f>+SUMIFS('[1]TERMELŐ_11.30.'!$H:$H,'[1]TERMELŐ_11.30.'!$A:$A,[1]publikáció!$B380,'[1]TERMELŐ_11.30.'!$L:$L,[1]publikáció!I$4)</f>
        <v>0</v>
      </c>
      <c r="J380" s="11">
        <f>+SUMIFS('[1]TERMELŐ_11.30.'!$H:$H,'[1]TERMELŐ_11.30.'!$A:$A,[1]publikáció!$B380,'[1]TERMELŐ_11.30.'!$L:$L,[1]publikáció!J$4)</f>
        <v>0</v>
      </c>
      <c r="K380" s="11" t="str">
        <f>+IF(VLOOKUP(B380,'[1]TERMELŐ_11.30.'!A:U,21,FALSE)="igen","Technológia módosítás",IF(VLOOKUP(B380,'[1]TERMELŐ_11.30.'!A:U,20,FALSE)&lt;&gt;"nem","Ismétlő","Új igény"))</f>
        <v>Új igény</v>
      </c>
      <c r="L380" s="12">
        <f>+_xlfn.MAXIFS('[1]TERMELŐ_11.30.'!$P:$P,'[1]TERMELŐ_11.30.'!$A:$A,[1]publikáció!$B380)</f>
        <v>0.99</v>
      </c>
      <c r="M380" s="12">
        <f>+_xlfn.MAXIFS('[1]TERMELŐ_11.30.'!$Q:$Q,'[1]TERMELŐ_11.30.'!$A:$A,[1]publikáció!$B380)</f>
        <v>0.99</v>
      </c>
      <c r="N380" s="10" t="str">
        <f>+IF(VLOOKUP(B380,'[1]TERMELŐ_11.30.'!A:G,7,FALSE)="","",VLOOKUP(B380,'[1]TERMELŐ_11.30.'!A:G,7,FALSE))</f>
        <v>IKER</v>
      </c>
      <c r="O380" s="10">
        <f>+VLOOKUP(B380,'[1]TERMELŐ_11.30.'!A:I,9,FALSE)</f>
        <v>22</v>
      </c>
      <c r="P380" s="10" t="str">
        <f>+IF(OR(VLOOKUP(B380,'[1]TERMELŐ_11.30.'!A:D,4,FALSE)="elutasított",(VLOOKUP(B380,'[1]TERMELŐ_11.30.'!A:D,4,FALSE)="kiesett")),"igen","nem")</f>
        <v>igen</v>
      </c>
      <c r="Q380" s="10" t="str">
        <f>+_xlfn.IFNA(VLOOKUP(IF(VLOOKUP(B380,'[1]TERMELŐ_11.30.'!A:BQ,69,FALSE)="","",VLOOKUP(B380,'[1]TERMELŐ_11.30.'!A:BQ,69,FALSE)),'[1]publikáció segéd tábla'!$D$1:$E$16,2,FALSE),"")</f>
        <v>54/2024 kormány rendelet</v>
      </c>
      <c r="R380" s="10" t="str">
        <f>IF(VLOOKUP(B380,'[1]TERMELŐ_11.30.'!A:AT,46,FALSE)="","",VLOOKUP(B380,'[1]TERMELŐ_11.30.'!A:AT,46,FALSE))</f>
        <v/>
      </c>
      <c r="S380" s="10"/>
      <c r="T380" s="13">
        <f>+VLOOKUP(B380,'[1]TERMELŐ_11.30.'!$A:$AR,37,FALSE)</f>
        <v>0</v>
      </c>
      <c r="U380" s="13">
        <f>+VLOOKUP(B380,'[1]TERMELŐ_11.30.'!$A:$AR,38,FALSE)+VLOOKUP(B380,'[1]TERMELŐ_11.30.'!$A:$AR,39,FALSE)+VLOOKUP(B380,'[1]TERMELŐ_11.30.'!$A:$AR,40,FALSE)+VLOOKUP(B380,'[1]TERMELŐ_11.30.'!$A:$AR,41,FALSE)+VLOOKUP(B380,'[1]TERMELŐ_11.30.'!$A:$AR,42,FALSE)+VLOOKUP(B380,'[1]TERMELŐ_11.30.'!$A:$AR,43,FALSE)+VLOOKUP(B380,'[1]TERMELŐ_11.30.'!$A:$AR,44,FALSE)</f>
        <v>0</v>
      </c>
      <c r="V380" s="14" t="str">
        <f>+IF(VLOOKUP(B380,'[1]TERMELŐ_11.30.'!A:AS,45,FALSE)="","",VLOOKUP(B380,'[1]TERMELŐ_11.30.'!A:AS,45,FALSE))</f>
        <v/>
      </c>
      <c r="W380" s="14" t="str">
        <f>IF(VLOOKUP(B380,'[1]TERMELŐ_11.30.'!A:AJ,36,FALSE)="","",VLOOKUP(B380,'[1]TERMELŐ_11.30.'!A:AJ,36,FALSE))</f>
        <v/>
      </c>
      <c r="X380" s="10"/>
      <c r="Y380" s="13">
        <f>+VLOOKUP(B380,'[1]TERMELŐ_11.30.'!$A:$BH,53,FALSE)</f>
        <v>0</v>
      </c>
      <c r="Z380" s="13">
        <f>+VLOOKUP(B380,'[1]TERMELŐ_11.30.'!$A:$BH,54,FALSE)+VLOOKUP(B380,'[1]TERMELŐ_11.30.'!$A:$BH,55,FALSE)+VLOOKUP(B380,'[1]TERMELŐ_11.30.'!$A:$BH,56,FALSE)+VLOOKUP(B380,'[1]TERMELŐ_11.30.'!$A:$BH,57,FALSE)+VLOOKUP(B380,'[1]TERMELŐ_11.30.'!$A:$BH,58,FALSE)+VLOOKUP(B380,'[1]TERMELŐ_11.30.'!$A:$BH,59,FALSE)+VLOOKUP(B380,'[1]TERMELŐ_11.30.'!$A:$BH,60,FALSE)</f>
        <v>0</v>
      </c>
      <c r="AA380" s="14" t="str">
        <f>IF(VLOOKUP(B380,'[1]TERMELŐ_11.30.'!A:AZ,51,FALSE)="","",VLOOKUP(B380,'[1]TERMELŐ_11.30.'!A:AZ,51,FALSE))</f>
        <v/>
      </c>
      <c r="AB380" s="14" t="str">
        <f>IF(VLOOKUP(B380,'[1]TERMELŐ_11.30.'!A:AZ,52,FALSE)="","",VLOOKUP(B380,'[1]TERMELŐ_11.30.'!A:AZ,52,FALSE))</f>
        <v/>
      </c>
    </row>
    <row r="381" spans="1:28" x14ac:dyDescent="0.3">
      <c r="A381" s="10" t="str">
        <f>VLOOKUP(VLOOKUP(B381,'[1]TERMELŐ_11.30.'!A:F,6,FALSE),'[1]publikáció segéd tábla'!$A$1:$B$7,2,FALSE)</f>
        <v>E.ON Észak-dunántúli Áramhálózati Zrt.</v>
      </c>
      <c r="B381" s="10" t="s">
        <v>347</v>
      </c>
      <c r="C381" s="11">
        <f>+SUMIFS('[1]TERMELŐ_11.30.'!$H:$H,'[1]TERMELŐ_11.30.'!$A:$A,[1]publikáció!$B381,'[1]TERMELŐ_11.30.'!$L:$L,[1]publikáció!C$4)</f>
        <v>20</v>
      </c>
      <c r="D381" s="11">
        <f>+SUMIFS('[1]TERMELŐ_11.30.'!$H:$H,'[1]TERMELŐ_11.30.'!$A:$A,[1]publikáció!$B381,'[1]TERMELŐ_11.30.'!$L:$L,[1]publikáció!D$4)</f>
        <v>0</v>
      </c>
      <c r="E381" s="11">
        <f>+SUMIFS('[1]TERMELŐ_11.30.'!$H:$H,'[1]TERMELŐ_11.30.'!$A:$A,[1]publikáció!$B381,'[1]TERMELŐ_11.30.'!$L:$L,[1]publikáció!E$4)</f>
        <v>0</v>
      </c>
      <c r="F381" s="11">
        <f>+SUMIFS('[1]TERMELŐ_11.30.'!$H:$H,'[1]TERMELŐ_11.30.'!$A:$A,[1]publikáció!$B381,'[1]TERMELŐ_11.30.'!$L:$L,[1]publikáció!F$4)</f>
        <v>0</v>
      </c>
      <c r="G381" s="11">
        <f>+SUMIFS('[1]TERMELŐ_11.30.'!$H:$H,'[1]TERMELŐ_11.30.'!$A:$A,[1]publikáció!$B381,'[1]TERMELŐ_11.30.'!$L:$L,[1]publikáció!G$4)</f>
        <v>0</v>
      </c>
      <c r="H381" s="11">
        <f>+SUMIFS('[1]TERMELŐ_11.30.'!$H:$H,'[1]TERMELŐ_11.30.'!$A:$A,[1]publikáció!$B381,'[1]TERMELŐ_11.30.'!$L:$L,[1]publikáció!H$4)</f>
        <v>0</v>
      </c>
      <c r="I381" s="11">
        <f>+SUMIFS('[1]TERMELŐ_11.30.'!$H:$H,'[1]TERMELŐ_11.30.'!$A:$A,[1]publikáció!$B381,'[1]TERMELŐ_11.30.'!$L:$L,[1]publikáció!I$4)</f>
        <v>0</v>
      </c>
      <c r="J381" s="11">
        <f>+SUMIFS('[1]TERMELŐ_11.30.'!$H:$H,'[1]TERMELŐ_11.30.'!$A:$A,[1]publikáció!$B381,'[1]TERMELŐ_11.30.'!$L:$L,[1]publikáció!J$4)</f>
        <v>0</v>
      </c>
      <c r="K381" s="11" t="str">
        <f>+IF(VLOOKUP(B381,'[1]TERMELŐ_11.30.'!A:U,21,FALSE)="igen","Technológia módosítás",IF(VLOOKUP(B381,'[1]TERMELŐ_11.30.'!A:U,20,FALSE)&lt;&gt;"nem","Ismétlő","Új igény"))</f>
        <v>Új igény</v>
      </c>
      <c r="L381" s="12">
        <f>+_xlfn.MAXIFS('[1]TERMELŐ_11.30.'!$P:$P,'[1]TERMELŐ_11.30.'!$A:$A,[1]publikáció!$B381)</f>
        <v>20</v>
      </c>
      <c r="M381" s="12">
        <f>+_xlfn.MAXIFS('[1]TERMELŐ_11.30.'!$Q:$Q,'[1]TERMELŐ_11.30.'!$A:$A,[1]publikáció!$B381)</f>
        <v>0.1</v>
      </c>
      <c r="N381" s="10" t="str">
        <f>+IF(VLOOKUP(B381,'[1]TERMELŐ_11.30.'!A:G,7,FALSE)="","",VLOOKUP(B381,'[1]TERMELŐ_11.30.'!A:G,7,FALSE))</f>
        <v>Új_O</v>
      </c>
      <c r="O381" s="10">
        <f>+VLOOKUP(B381,'[1]TERMELŐ_11.30.'!A:I,9,FALSE)</f>
        <v>132</v>
      </c>
      <c r="P381" s="10" t="str">
        <f>+IF(OR(VLOOKUP(B381,'[1]TERMELŐ_11.30.'!A:D,4,FALSE)="elutasított",(VLOOKUP(B381,'[1]TERMELŐ_11.30.'!A:D,4,FALSE)="kiesett")),"igen","nem")</f>
        <v>igen</v>
      </c>
      <c r="Q381" s="10" t="str">
        <f>+_xlfn.IFNA(VLOOKUP(IF(VLOOKUP(B381,'[1]TERMELŐ_11.30.'!A:BQ,69,FALSE)="","",VLOOKUP(B381,'[1]TERMELŐ_11.30.'!A:BQ,69,FALSE)),'[1]publikáció segéd tábla'!$D$1:$E$16,2,FALSE),"")</f>
        <v>54/2024 kormány rendelet</v>
      </c>
      <c r="R381" s="10" t="str">
        <f>IF(VLOOKUP(B381,'[1]TERMELŐ_11.30.'!A:AT,46,FALSE)="","",VLOOKUP(B381,'[1]TERMELŐ_11.30.'!A:AT,46,FALSE))</f>
        <v/>
      </c>
      <c r="S381" s="10"/>
      <c r="T381" s="13">
        <f>+VLOOKUP(B381,'[1]TERMELŐ_11.30.'!$A:$AR,37,FALSE)</f>
        <v>0</v>
      </c>
      <c r="U381" s="13">
        <f>+VLOOKUP(B381,'[1]TERMELŐ_11.30.'!$A:$AR,38,FALSE)+VLOOKUP(B381,'[1]TERMELŐ_11.30.'!$A:$AR,39,FALSE)+VLOOKUP(B381,'[1]TERMELŐ_11.30.'!$A:$AR,40,FALSE)+VLOOKUP(B381,'[1]TERMELŐ_11.30.'!$A:$AR,41,FALSE)+VLOOKUP(B381,'[1]TERMELŐ_11.30.'!$A:$AR,42,FALSE)+VLOOKUP(B381,'[1]TERMELŐ_11.30.'!$A:$AR,43,FALSE)+VLOOKUP(B381,'[1]TERMELŐ_11.30.'!$A:$AR,44,FALSE)</f>
        <v>0</v>
      </c>
      <c r="V381" s="14" t="str">
        <f>+IF(VLOOKUP(B381,'[1]TERMELŐ_11.30.'!A:AS,45,FALSE)="","",VLOOKUP(B381,'[1]TERMELŐ_11.30.'!A:AS,45,FALSE))</f>
        <v/>
      </c>
      <c r="W381" s="14" t="str">
        <f>IF(VLOOKUP(B381,'[1]TERMELŐ_11.30.'!A:AJ,36,FALSE)="","",VLOOKUP(B381,'[1]TERMELŐ_11.30.'!A:AJ,36,FALSE))</f>
        <v/>
      </c>
      <c r="X381" s="10"/>
      <c r="Y381" s="13">
        <f>+VLOOKUP(B381,'[1]TERMELŐ_11.30.'!$A:$BH,53,FALSE)</f>
        <v>0</v>
      </c>
      <c r="Z381" s="13">
        <f>+VLOOKUP(B381,'[1]TERMELŐ_11.30.'!$A:$BH,54,FALSE)+VLOOKUP(B381,'[1]TERMELŐ_11.30.'!$A:$BH,55,FALSE)+VLOOKUP(B381,'[1]TERMELŐ_11.30.'!$A:$BH,56,FALSE)+VLOOKUP(B381,'[1]TERMELŐ_11.30.'!$A:$BH,57,FALSE)+VLOOKUP(B381,'[1]TERMELŐ_11.30.'!$A:$BH,58,FALSE)+VLOOKUP(B381,'[1]TERMELŐ_11.30.'!$A:$BH,59,FALSE)+VLOOKUP(B381,'[1]TERMELŐ_11.30.'!$A:$BH,60,FALSE)</f>
        <v>0</v>
      </c>
      <c r="AA381" s="14" t="str">
        <f>IF(VLOOKUP(B381,'[1]TERMELŐ_11.30.'!A:AZ,51,FALSE)="","",VLOOKUP(B381,'[1]TERMELŐ_11.30.'!A:AZ,51,FALSE))</f>
        <v/>
      </c>
      <c r="AB381" s="14" t="str">
        <f>IF(VLOOKUP(B381,'[1]TERMELŐ_11.30.'!A:AZ,52,FALSE)="","",VLOOKUP(B381,'[1]TERMELŐ_11.30.'!A:AZ,52,FALSE))</f>
        <v/>
      </c>
    </row>
    <row r="382" spans="1:28" x14ac:dyDescent="0.3">
      <c r="A382" s="10" t="str">
        <f>VLOOKUP(VLOOKUP(B382,'[1]TERMELŐ_11.30.'!A:F,6,FALSE),'[1]publikáció segéd tábla'!$A$1:$B$7,2,FALSE)</f>
        <v>E.ON Észak-dunántúli Áramhálózati Zrt.</v>
      </c>
      <c r="B382" s="10" t="s">
        <v>348</v>
      </c>
      <c r="C382" s="11">
        <f>+SUMIFS('[1]TERMELŐ_11.30.'!$H:$H,'[1]TERMELŐ_11.30.'!$A:$A,[1]publikáció!$B382,'[1]TERMELŐ_11.30.'!$L:$L,[1]publikáció!C$4)</f>
        <v>4.9800000000000004</v>
      </c>
      <c r="D382" s="11">
        <f>+SUMIFS('[1]TERMELŐ_11.30.'!$H:$H,'[1]TERMELŐ_11.30.'!$A:$A,[1]publikáció!$B382,'[1]TERMELŐ_11.30.'!$L:$L,[1]publikáció!D$4)</f>
        <v>0</v>
      </c>
      <c r="E382" s="11">
        <f>+SUMIFS('[1]TERMELŐ_11.30.'!$H:$H,'[1]TERMELŐ_11.30.'!$A:$A,[1]publikáció!$B382,'[1]TERMELŐ_11.30.'!$L:$L,[1]publikáció!E$4)</f>
        <v>0</v>
      </c>
      <c r="F382" s="11">
        <f>+SUMIFS('[1]TERMELŐ_11.30.'!$H:$H,'[1]TERMELŐ_11.30.'!$A:$A,[1]publikáció!$B382,'[1]TERMELŐ_11.30.'!$L:$L,[1]publikáció!F$4)</f>
        <v>0</v>
      </c>
      <c r="G382" s="11">
        <f>+SUMIFS('[1]TERMELŐ_11.30.'!$H:$H,'[1]TERMELŐ_11.30.'!$A:$A,[1]publikáció!$B382,'[1]TERMELŐ_11.30.'!$L:$L,[1]publikáció!G$4)</f>
        <v>0</v>
      </c>
      <c r="H382" s="11">
        <f>+SUMIFS('[1]TERMELŐ_11.30.'!$H:$H,'[1]TERMELŐ_11.30.'!$A:$A,[1]publikáció!$B382,'[1]TERMELŐ_11.30.'!$L:$L,[1]publikáció!H$4)</f>
        <v>0</v>
      </c>
      <c r="I382" s="11">
        <f>+SUMIFS('[1]TERMELŐ_11.30.'!$H:$H,'[1]TERMELŐ_11.30.'!$A:$A,[1]publikáció!$B382,'[1]TERMELŐ_11.30.'!$L:$L,[1]publikáció!I$4)</f>
        <v>0</v>
      </c>
      <c r="J382" s="11">
        <f>+SUMIFS('[1]TERMELŐ_11.30.'!$H:$H,'[1]TERMELŐ_11.30.'!$A:$A,[1]publikáció!$B382,'[1]TERMELŐ_11.30.'!$L:$L,[1]publikáció!J$4)</f>
        <v>0</v>
      </c>
      <c r="K382" s="11" t="str">
        <f>+IF(VLOOKUP(B382,'[1]TERMELŐ_11.30.'!A:U,21,FALSE)="igen","Technológia módosítás",IF(VLOOKUP(B382,'[1]TERMELŐ_11.30.'!A:U,20,FALSE)&lt;&gt;"nem","Ismétlő","Új igény"))</f>
        <v>Új igény</v>
      </c>
      <c r="L382" s="12">
        <f>+_xlfn.MAXIFS('[1]TERMELŐ_11.30.'!$P:$P,'[1]TERMELŐ_11.30.'!$A:$A,[1]publikáció!$B382)</f>
        <v>4.9800000000000004</v>
      </c>
      <c r="M382" s="12">
        <f>+_xlfn.MAXIFS('[1]TERMELŐ_11.30.'!$Q:$Q,'[1]TERMELŐ_11.30.'!$A:$A,[1]publikáció!$B382)</f>
        <v>4.9000000000000002E-2</v>
      </c>
      <c r="N382" s="10" t="str">
        <f>+IF(VLOOKUP(B382,'[1]TERMELŐ_11.30.'!A:G,7,FALSE)="","",VLOOKUP(B382,'[1]TERMELŐ_11.30.'!A:G,7,FALSE))</f>
        <v>SZBA</v>
      </c>
      <c r="O382" s="10">
        <f>+VLOOKUP(B382,'[1]TERMELŐ_11.30.'!A:I,9,FALSE)</f>
        <v>22</v>
      </c>
      <c r="P382" s="10" t="str">
        <f>+IF(OR(VLOOKUP(B382,'[1]TERMELŐ_11.30.'!A:D,4,FALSE)="elutasított",(VLOOKUP(B382,'[1]TERMELŐ_11.30.'!A:D,4,FALSE)="kiesett")),"igen","nem")</f>
        <v>igen</v>
      </c>
      <c r="Q382" s="10" t="str">
        <f>+_xlfn.IFNA(VLOOKUP(IF(VLOOKUP(B382,'[1]TERMELŐ_11.30.'!A:BQ,69,FALSE)="","",VLOOKUP(B382,'[1]TERMELŐ_11.30.'!A:BQ,69,FALSE)),'[1]publikáció segéd tábla'!$D$1:$E$16,2,FALSE),"")</f>
        <v>54/2024 kormány rendelet</v>
      </c>
      <c r="R382" s="10" t="str">
        <f>IF(VLOOKUP(B382,'[1]TERMELŐ_11.30.'!A:AT,46,FALSE)="","",VLOOKUP(B382,'[1]TERMELŐ_11.30.'!A:AT,46,FALSE))</f>
        <v/>
      </c>
      <c r="S382" s="10"/>
      <c r="T382" s="13">
        <f>+VLOOKUP(B382,'[1]TERMELŐ_11.30.'!$A:$AR,37,FALSE)</f>
        <v>0</v>
      </c>
      <c r="U382" s="13">
        <f>+VLOOKUP(B382,'[1]TERMELŐ_11.30.'!$A:$AR,38,FALSE)+VLOOKUP(B382,'[1]TERMELŐ_11.30.'!$A:$AR,39,FALSE)+VLOOKUP(B382,'[1]TERMELŐ_11.30.'!$A:$AR,40,FALSE)+VLOOKUP(B382,'[1]TERMELŐ_11.30.'!$A:$AR,41,FALSE)+VLOOKUP(B382,'[1]TERMELŐ_11.30.'!$A:$AR,42,FALSE)+VLOOKUP(B382,'[1]TERMELŐ_11.30.'!$A:$AR,43,FALSE)+VLOOKUP(B382,'[1]TERMELŐ_11.30.'!$A:$AR,44,FALSE)</f>
        <v>0</v>
      </c>
      <c r="V382" s="14" t="str">
        <f>+IF(VLOOKUP(B382,'[1]TERMELŐ_11.30.'!A:AS,45,FALSE)="","",VLOOKUP(B382,'[1]TERMELŐ_11.30.'!A:AS,45,FALSE))</f>
        <v/>
      </c>
      <c r="W382" s="14" t="str">
        <f>IF(VLOOKUP(B382,'[1]TERMELŐ_11.30.'!A:AJ,36,FALSE)="","",VLOOKUP(B382,'[1]TERMELŐ_11.30.'!A:AJ,36,FALSE))</f>
        <v/>
      </c>
      <c r="X382" s="10"/>
      <c r="Y382" s="13">
        <f>+VLOOKUP(B382,'[1]TERMELŐ_11.30.'!$A:$BH,53,FALSE)</f>
        <v>0</v>
      </c>
      <c r="Z382" s="13">
        <f>+VLOOKUP(B382,'[1]TERMELŐ_11.30.'!$A:$BH,54,FALSE)+VLOOKUP(B382,'[1]TERMELŐ_11.30.'!$A:$BH,55,FALSE)+VLOOKUP(B382,'[1]TERMELŐ_11.30.'!$A:$BH,56,FALSE)+VLOOKUP(B382,'[1]TERMELŐ_11.30.'!$A:$BH,57,FALSE)+VLOOKUP(B382,'[1]TERMELŐ_11.30.'!$A:$BH,58,FALSE)+VLOOKUP(B382,'[1]TERMELŐ_11.30.'!$A:$BH,59,FALSE)+VLOOKUP(B382,'[1]TERMELŐ_11.30.'!$A:$BH,60,FALSE)</f>
        <v>0</v>
      </c>
      <c r="AA382" s="14" t="str">
        <f>IF(VLOOKUP(B382,'[1]TERMELŐ_11.30.'!A:AZ,51,FALSE)="","",VLOOKUP(B382,'[1]TERMELŐ_11.30.'!A:AZ,51,FALSE))</f>
        <v/>
      </c>
      <c r="AB382" s="14" t="str">
        <f>IF(VLOOKUP(B382,'[1]TERMELŐ_11.30.'!A:AZ,52,FALSE)="","",VLOOKUP(B382,'[1]TERMELŐ_11.30.'!A:AZ,52,FALSE))</f>
        <v/>
      </c>
    </row>
    <row r="383" spans="1:28" x14ac:dyDescent="0.3">
      <c r="A383" s="10" t="str">
        <f>VLOOKUP(VLOOKUP(B383,'[1]TERMELŐ_11.30.'!A:F,6,FALSE),'[1]publikáció segéd tábla'!$A$1:$B$7,2,FALSE)</f>
        <v>E.ON Észak-dunántúli Áramhálózati Zrt.</v>
      </c>
      <c r="B383" s="10" t="s">
        <v>349</v>
      </c>
      <c r="C383" s="11">
        <f>+SUMIFS('[1]TERMELŐ_11.30.'!$H:$H,'[1]TERMELŐ_11.30.'!$A:$A,[1]publikáció!$B383,'[1]TERMELŐ_11.30.'!$L:$L,[1]publikáció!C$4)</f>
        <v>0</v>
      </c>
      <c r="D383" s="11">
        <f>+SUMIFS('[1]TERMELŐ_11.30.'!$H:$H,'[1]TERMELŐ_11.30.'!$A:$A,[1]publikáció!$B383,'[1]TERMELŐ_11.30.'!$L:$L,[1]publikáció!D$4)</f>
        <v>0</v>
      </c>
      <c r="E383" s="11">
        <f>+SUMIFS('[1]TERMELŐ_11.30.'!$H:$H,'[1]TERMELŐ_11.30.'!$A:$A,[1]publikáció!$B383,'[1]TERMELŐ_11.30.'!$L:$L,[1]publikáció!E$4)</f>
        <v>0.5</v>
      </c>
      <c r="F383" s="11">
        <f>+SUMIFS('[1]TERMELŐ_11.30.'!$H:$H,'[1]TERMELŐ_11.30.'!$A:$A,[1]publikáció!$B383,'[1]TERMELŐ_11.30.'!$L:$L,[1]publikáció!F$4)</f>
        <v>0</v>
      </c>
      <c r="G383" s="11">
        <f>+SUMIFS('[1]TERMELŐ_11.30.'!$H:$H,'[1]TERMELŐ_11.30.'!$A:$A,[1]publikáció!$B383,'[1]TERMELŐ_11.30.'!$L:$L,[1]publikáció!G$4)</f>
        <v>0</v>
      </c>
      <c r="H383" s="11">
        <f>+SUMIFS('[1]TERMELŐ_11.30.'!$H:$H,'[1]TERMELŐ_11.30.'!$A:$A,[1]publikáció!$B383,'[1]TERMELŐ_11.30.'!$L:$L,[1]publikáció!H$4)</f>
        <v>0</v>
      </c>
      <c r="I383" s="11">
        <f>+SUMIFS('[1]TERMELŐ_11.30.'!$H:$H,'[1]TERMELŐ_11.30.'!$A:$A,[1]publikáció!$B383,'[1]TERMELŐ_11.30.'!$L:$L,[1]publikáció!I$4)</f>
        <v>0</v>
      </c>
      <c r="J383" s="11">
        <f>+SUMIFS('[1]TERMELŐ_11.30.'!$H:$H,'[1]TERMELŐ_11.30.'!$A:$A,[1]publikáció!$B383,'[1]TERMELŐ_11.30.'!$L:$L,[1]publikáció!J$4)</f>
        <v>0</v>
      </c>
      <c r="K383" s="11" t="str">
        <f>+IF(VLOOKUP(B383,'[1]TERMELŐ_11.30.'!A:U,21,FALSE)="igen","Technológia módosítás",IF(VLOOKUP(B383,'[1]TERMELŐ_11.30.'!A:U,20,FALSE)&lt;&gt;"nem","Ismétlő","Új igény"))</f>
        <v>Új igény</v>
      </c>
      <c r="L383" s="12">
        <f>+_xlfn.MAXIFS('[1]TERMELŐ_11.30.'!$P:$P,'[1]TERMELŐ_11.30.'!$A:$A,[1]publikáció!$B383)</f>
        <v>0.5</v>
      </c>
      <c r="M383" s="12">
        <f>+_xlfn.MAXIFS('[1]TERMELŐ_11.30.'!$Q:$Q,'[1]TERMELŐ_11.30.'!$A:$A,[1]publikáció!$B383)</f>
        <v>0.5</v>
      </c>
      <c r="N383" s="10" t="str">
        <f>+IF(VLOOKUP(B383,'[1]TERMELŐ_11.30.'!A:G,7,FALSE)="","",VLOOKUP(B383,'[1]TERMELŐ_11.30.'!A:G,7,FALSE))</f>
        <v>SZBA</v>
      </c>
      <c r="O383" s="10"/>
      <c r="P383" s="10" t="str">
        <f>+IF(OR(VLOOKUP(B383,'[1]TERMELŐ_11.30.'!A:D,4,FALSE)="elutasított",(VLOOKUP(B383,'[1]TERMELŐ_11.30.'!A:D,4,FALSE)="kiesett")),"igen","nem")</f>
        <v>igen</v>
      </c>
      <c r="Q383" s="10" t="str">
        <f>+_xlfn.IFNA(VLOOKUP(IF(VLOOKUP(B383,'[1]TERMELŐ_11.30.'!A:BQ,69,FALSE)="","",VLOOKUP(B383,'[1]TERMELŐ_11.30.'!A:BQ,69,FALSE)),'[1]publikáció segéd tábla'!$D$1:$E$16,2,FALSE),"")</f>
        <v>54/2024 kormány rendelet</v>
      </c>
      <c r="R383" s="10" t="str">
        <f>IF(VLOOKUP(B383,'[1]TERMELŐ_11.30.'!A:AT,46,FALSE)="","",VLOOKUP(B383,'[1]TERMELŐ_11.30.'!A:AT,46,FALSE))</f>
        <v/>
      </c>
      <c r="S383" s="10"/>
      <c r="T383" s="13">
        <f>+VLOOKUP(B383,'[1]TERMELŐ_11.30.'!$A:$AR,37,FALSE)</f>
        <v>0</v>
      </c>
      <c r="U383" s="13">
        <f>+VLOOKUP(B383,'[1]TERMELŐ_11.30.'!$A:$AR,38,FALSE)+VLOOKUP(B383,'[1]TERMELŐ_11.30.'!$A:$AR,39,FALSE)+VLOOKUP(B383,'[1]TERMELŐ_11.30.'!$A:$AR,40,FALSE)+VLOOKUP(B383,'[1]TERMELŐ_11.30.'!$A:$AR,41,FALSE)+VLOOKUP(B383,'[1]TERMELŐ_11.30.'!$A:$AR,42,FALSE)+VLOOKUP(B383,'[1]TERMELŐ_11.30.'!$A:$AR,43,FALSE)+VLOOKUP(B383,'[1]TERMELŐ_11.30.'!$A:$AR,44,FALSE)</f>
        <v>0</v>
      </c>
      <c r="V383" s="14" t="str">
        <f>+IF(VLOOKUP(B383,'[1]TERMELŐ_11.30.'!A:AS,45,FALSE)="","",VLOOKUP(B383,'[1]TERMELŐ_11.30.'!A:AS,45,FALSE))</f>
        <v/>
      </c>
      <c r="W383" s="14" t="str">
        <f>IF(VLOOKUP(B383,'[1]TERMELŐ_11.30.'!A:AJ,36,FALSE)="","",VLOOKUP(B383,'[1]TERMELŐ_11.30.'!A:AJ,36,FALSE))</f>
        <v/>
      </c>
      <c r="X383" s="10"/>
      <c r="Y383" s="13">
        <f>+VLOOKUP(B383,'[1]TERMELŐ_11.30.'!$A:$BH,53,FALSE)</f>
        <v>0</v>
      </c>
      <c r="Z383" s="13">
        <f>+VLOOKUP(B383,'[1]TERMELŐ_11.30.'!$A:$BH,54,FALSE)+VLOOKUP(B383,'[1]TERMELŐ_11.30.'!$A:$BH,55,FALSE)+VLOOKUP(B383,'[1]TERMELŐ_11.30.'!$A:$BH,56,FALSE)+VLOOKUP(B383,'[1]TERMELŐ_11.30.'!$A:$BH,57,FALSE)+VLOOKUP(B383,'[1]TERMELŐ_11.30.'!$A:$BH,58,FALSE)+VLOOKUP(B383,'[1]TERMELŐ_11.30.'!$A:$BH,59,FALSE)+VLOOKUP(B383,'[1]TERMELŐ_11.30.'!$A:$BH,60,FALSE)</f>
        <v>0</v>
      </c>
      <c r="AA383" s="14" t="str">
        <f>IF(VLOOKUP(B383,'[1]TERMELŐ_11.30.'!A:AZ,51,FALSE)="","",VLOOKUP(B383,'[1]TERMELŐ_11.30.'!A:AZ,51,FALSE))</f>
        <v/>
      </c>
      <c r="AB383" s="14" t="str">
        <f>IF(VLOOKUP(B383,'[1]TERMELŐ_11.30.'!A:AZ,52,FALSE)="","",VLOOKUP(B383,'[1]TERMELŐ_11.30.'!A:AZ,52,FALSE))</f>
        <v/>
      </c>
    </row>
    <row r="384" spans="1:28" x14ac:dyDescent="0.3">
      <c r="A384" s="10" t="str">
        <f>VLOOKUP(VLOOKUP(B384,'[1]TERMELŐ_11.30.'!A:F,6,FALSE),'[1]publikáció segéd tábla'!$A$1:$B$7,2,FALSE)</f>
        <v>E.ON Észak-dunántúli Áramhálózati Zrt.</v>
      </c>
      <c r="B384" s="10" t="s">
        <v>350</v>
      </c>
      <c r="C384" s="11">
        <f>+SUMIFS('[1]TERMELŐ_11.30.'!$H:$H,'[1]TERMELŐ_11.30.'!$A:$A,[1]publikáció!$B384,'[1]TERMELŐ_11.30.'!$L:$L,[1]publikáció!C$4)</f>
        <v>5</v>
      </c>
      <c r="D384" s="11">
        <f>+SUMIFS('[1]TERMELŐ_11.30.'!$H:$H,'[1]TERMELŐ_11.30.'!$A:$A,[1]publikáció!$B384,'[1]TERMELŐ_11.30.'!$L:$L,[1]publikáció!D$4)</f>
        <v>0</v>
      </c>
      <c r="E384" s="11">
        <f>+SUMIFS('[1]TERMELŐ_11.30.'!$H:$H,'[1]TERMELŐ_11.30.'!$A:$A,[1]publikáció!$B384,'[1]TERMELŐ_11.30.'!$L:$L,[1]publikáció!E$4)</f>
        <v>2</v>
      </c>
      <c r="F384" s="11">
        <f>+SUMIFS('[1]TERMELŐ_11.30.'!$H:$H,'[1]TERMELŐ_11.30.'!$A:$A,[1]publikáció!$B384,'[1]TERMELŐ_11.30.'!$L:$L,[1]publikáció!F$4)</f>
        <v>0</v>
      </c>
      <c r="G384" s="11">
        <f>+SUMIFS('[1]TERMELŐ_11.30.'!$H:$H,'[1]TERMELŐ_11.30.'!$A:$A,[1]publikáció!$B384,'[1]TERMELŐ_11.30.'!$L:$L,[1]publikáció!G$4)</f>
        <v>0</v>
      </c>
      <c r="H384" s="11">
        <f>+SUMIFS('[1]TERMELŐ_11.30.'!$H:$H,'[1]TERMELŐ_11.30.'!$A:$A,[1]publikáció!$B384,'[1]TERMELŐ_11.30.'!$L:$L,[1]publikáció!H$4)</f>
        <v>0</v>
      </c>
      <c r="I384" s="11">
        <f>+SUMIFS('[1]TERMELŐ_11.30.'!$H:$H,'[1]TERMELŐ_11.30.'!$A:$A,[1]publikáció!$B384,'[1]TERMELŐ_11.30.'!$L:$L,[1]publikáció!I$4)</f>
        <v>0</v>
      </c>
      <c r="J384" s="11">
        <f>+SUMIFS('[1]TERMELŐ_11.30.'!$H:$H,'[1]TERMELŐ_11.30.'!$A:$A,[1]publikáció!$B384,'[1]TERMELŐ_11.30.'!$L:$L,[1]publikáció!J$4)</f>
        <v>0</v>
      </c>
      <c r="K384" s="11" t="str">
        <f>+IF(VLOOKUP(B384,'[1]TERMELŐ_11.30.'!A:U,21,FALSE)="igen","Technológia módosítás",IF(VLOOKUP(B384,'[1]TERMELŐ_11.30.'!A:U,20,FALSE)&lt;&gt;"nem","Ismétlő","Új igény"))</f>
        <v>Új igény</v>
      </c>
      <c r="L384" s="12">
        <f>+_xlfn.MAXIFS('[1]TERMELŐ_11.30.'!$P:$P,'[1]TERMELŐ_11.30.'!$A:$A,[1]publikáció!$B384)</f>
        <v>5</v>
      </c>
      <c r="M384" s="12">
        <f>+_xlfn.MAXIFS('[1]TERMELŐ_11.30.'!$Q:$Q,'[1]TERMELŐ_11.30.'!$A:$A,[1]publikáció!$B384)</f>
        <v>2.0099999999999998</v>
      </c>
      <c r="N384" s="10" t="str">
        <f>+IF(VLOOKUP(B384,'[1]TERMELŐ_11.30.'!A:G,7,FALSE)="","",VLOOKUP(B384,'[1]TERMELŐ_11.30.'!A:G,7,FALSE))</f>
        <v> </v>
      </c>
      <c r="O384" s="10"/>
      <c r="P384" s="10" t="str">
        <f>+IF(OR(VLOOKUP(B384,'[1]TERMELŐ_11.30.'!A:D,4,FALSE)="elutasított",(VLOOKUP(B384,'[1]TERMELŐ_11.30.'!A:D,4,FALSE)="kiesett")),"igen","nem")</f>
        <v>igen</v>
      </c>
      <c r="Q384" s="10" t="str">
        <f>+_xlfn.IFNA(VLOOKUP(IF(VLOOKUP(B384,'[1]TERMELŐ_11.30.'!A:BQ,69,FALSE)="","",VLOOKUP(B384,'[1]TERMELŐ_11.30.'!A:BQ,69,FALSE)),'[1]publikáció segéd tábla'!$D$1:$E$16,2,FALSE),"")</f>
        <v>Hiányos igénybejelentés</v>
      </c>
      <c r="R384" s="10" t="str">
        <f>IF(VLOOKUP(B384,'[1]TERMELŐ_11.30.'!A:AT,46,FALSE)="","",VLOOKUP(B384,'[1]TERMELŐ_11.30.'!A:AT,46,FALSE))</f>
        <v/>
      </c>
      <c r="S384" s="10"/>
      <c r="T384" s="13">
        <f>+VLOOKUP(B384,'[1]TERMELŐ_11.30.'!$A:$AR,37,FALSE)</f>
        <v>0</v>
      </c>
      <c r="U384" s="13">
        <f>+VLOOKUP(B384,'[1]TERMELŐ_11.30.'!$A:$AR,38,FALSE)+VLOOKUP(B384,'[1]TERMELŐ_11.30.'!$A:$AR,39,FALSE)+VLOOKUP(B384,'[1]TERMELŐ_11.30.'!$A:$AR,40,FALSE)+VLOOKUP(B384,'[1]TERMELŐ_11.30.'!$A:$AR,41,FALSE)+VLOOKUP(B384,'[1]TERMELŐ_11.30.'!$A:$AR,42,FALSE)+VLOOKUP(B384,'[1]TERMELŐ_11.30.'!$A:$AR,43,FALSE)+VLOOKUP(B384,'[1]TERMELŐ_11.30.'!$A:$AR,44,FALSE)</f>
        <v>0</v>
      </c>
      <c r="V384" s="14" t="str">
        <f>+IF(VLOOKUP(B384,'[1]TERMELŐ_11.30.'!A:AS,45,FALSE)="","",VLOOKUP(B384,'[1]TERMELŐ_11.30.'!A:AS,45,FALSE))</f>
        <v/>
      </c>
      <c r="W384" s="14" t="str">
        <f>IF(VLOOKUP(B384,'[1]TERMELŐ_11.30.'!A:AJ,36,FALSE)="","",VLOOKUP(B384,'[1]TERMELŐ_11.30.'!A:AJ,36,FALSE))</f>
        <v/>
      </c>
      <c r="X384" s="10"/>
      <c r="Y384" s="13">
        <f>+VLOOKUP(B384,'[1]TERMELŐ_11.30.'!$A:$BH,53,FALSE)</f>
        <v>0</v>
      </c>
      <c r="Z384" s="13">
        <f>+VLOOKUP(B384,'[1]TERMELŐ_11.30.'!$A:$BH,54,FALSE)+VLOOKUP(B384,'[1]TERMELŐ_11.30.'!$A:$BH,55,FALSE)+VLOOKUP(B384,'[1]TERMELŐ_11.30.'!$A:$BH,56,FALSE)+VLOOKUP(B384,'[1]TERMELŐ_11.30.'!$A:$BH,57,FALSE)+VLOOKUP(B384,'[1]TERMELŐ_11.30.'!$A:$BH,58,FALSE)+VLOOKUP(B384,'[1]TERMELŐ_11.30.'!$A:$BH,59,FALSE)+VLOOKUP(B384,'[1]TERMELŐ_11.30.'!$A:$BH,60,FALSE)</f>
        <v>0</v>
      </c>
      <c r="AA384" s="14" t="str">
        <f>IF(VLOOKUP(B384,'[1]TERMELŐ_11.30.'!A:AZ,51,FALSE)="","",VLOOKUP(B384,'[1]TERMELŐ_11.30.'!A:AZ,51,FALSE))</f>
        <v/>
      </c>
      <c r="AB384" s="14" t="str">
        <f>IF(VLOOKUP(B384,'[1]TERMELŐ_11.30.'!A:AZ,52,FALSE)="","",VLOOKUP(B384,'[1]TERMELŐ_11.30.'!A:AZ,52,FALSE))</f>
        <v/>
      </c>
    </row>
    <row r="385" spans="1:28" x14ac:dyDescent="0.3">
      <c r="A385" s="10" t="str">
        <f>VLOOKUP(VLOOKUP(B385,'[1]TERMELŐ_11.30.'!A:F,6,FALSE),'[1]publikáció segéd tábla'!$A$1:$B$7,2,FALSE)</f>
        <v>E.ON Észak-dunántúli Áramhálózati Zrt.</v>
      </c>
      <c r="B385" s="10" t="s">
        <v>351</v>
      </c>
      <c r="C385" s="11">
        <f>+SUMIFS('[1]TERMELŐ_11.30.'!$H:$H,'[1]TERMELŐ_11.30.'!$A:$A,[1]publikáció!$B385,'[1]TERMELŐ_11.30.'!$L:$L,[1]publikáció!C$4)</f>
        <v>0.499</v>
      </c>
      <c r="D385" s="11">
        <f>+SUMIFS('[1]TERMELŐ_11.30.'!$H:$H,'[1]TERMELŐ_11.30.'!$A:$A,[1]publikáció!$B385,'[1]TERMELŐ_11.30.'!$L:$L,[1]publikáció!D$4)</f>
        <v>0</v>
      </c>
      <c r="E385" s="11">
        <f>+SUMIFS('[1]TERMELŐ_11.30.'!$H:$H,'[1]TERMELŐ_11.30.'!$A:$A,[1]publikáció!$B385,'[1]TERMELŐ_11.30.'!$L:$L,[1]publikáció!E$4)</f>
        <v>0</v>
      </c>
      <c r="F385" s="11">
        <f>+SUMIFS('[1]TERMELŐ_11.30.'!$H:$H,'[1]TERMELŐ_11.30.'!$A:$A,[1]publikáció!$B385,'[1]TERMELŐ_11.30.'!$L:$L,[1]publikáció!F$4)</f>
        <v>0</v>
      </c>
      <c r="G385" s="11">
        <f>+SUMIFS('[1]TERMELŐ_11.30.'!$H:$H,'[1]TERMELŐ_11.30.'!$A:$A,[1]publikáció!$B385,'[1]TERMELŐ_11.30.'!$L:$L,[1]publikáció!G$4)</f>
        <v>0</v>
      </c>
      <c r="H385" s="11">
        <f>+SUMIFS('[1]TERMELŐ_11.30.'!$H:$H,'[1]TERMELŐ_11.30.'!$A:$A,[1]publikáció!$B385,'[1]TERMELŐ_11.30.'!$L:$L,[1]publikáció!H$4)</f>
        <v>0</v>
      </c>
      <c r="I385" s="11">
        <f>+SUMIFS('[1]TERMELŐ_11.30.'!$H:$H,'[1]TERMELŐ_11.30.'!$A:$A,[1]publikáció!$B385,'[1]TERMELŐ_11.30.'!$L:$L,[1]publikáció!I$4)</f>
        <v>0</v>
      </c>
      <c r="J385" s="11">
        <f>+SUMIFS('[1]TERMELŐ_11.30.'!$H:$H,'[1]TERMELŐ_11.30.'!$A:$A,[1]publikáció!$B385,'[1]TERMELŐ_11.30.'!$L:$L,[1]publikáció!J$4)</f>
        <v>0</v>
      </c>
      <c r="K385" s="11" t="str">
        <f>+IF(VLOOKUP(B385,'[1]TERMELŐ_11.30.'!A:U,21,FALSE)="igen","Technológia módosítás",IF(VLOOKUP(B385,'[1]TERMELŐ_11.30.'!A:U,20,FALSE)&lt;&gt;"nem","Ismétlő","Új igény"))</f>
        <v>Új igény</v>
      </c>
      <c r="L385" s="12">
        <f>+_xlfn.MAXIFS('[1]TERMELŐ_11.30.'!$P:$P,'[1]TERMELŐ_11.30.'!$A:$A,[1]publikáció!$B385)</f>
        <v>0.499</v>
      </c>
      <c r="M385" s="12">
        <f>+_xlfn.MAXIFS('[1]TERMELŐ_11.30.'!$Q:$Q,'[1]TERMELŐ_11.30.'!$A:$A,[1]publikáció!$B385)</f>
        <v>0.02</v>
      </c>
      <c r="N385" s="10" t="str">
        <f>+IF(VLOOKUP(B385,'[1]TERMELŐ_11.30.'!A:G,7,FALSE)="","",VLOOKUP(B385,'[1]TERMELŐ_11.30.'!A:G,7,FALSE))</f>
        <v>AJED</v>
      </c>
      <c r="O385" s="10">
        <f>+VLOOKUP(B385,'[1]TERMELŐ_11.30.'!A:I,9,FALSE)</f>
        <v>22</v>
      </c>
      <c r="P385" s="10" t="str">
        <f>+IF(OR(VLOOKUP(B385,'[1]TERMELŐ_11.30.'!A:D,4,FALSE)="elutasított",(VLOOKUP(B385,'[1]TERMELŐ_11.30.'!A:D,4,FALSE)="kiesett")),"igen","nem")</f>
        <v>igen</v>
      </c>
      <c r="Q385" s="10" t="str">
        <f>+_xlfn.IFNA(VLOOKUP(IF(VLOOKUP(B385,'[1]TERMELŐ_11.30.'!A:BQ,69,FALSE)="","",VLOOKUP(B385,'[1]TERMELŐ_11.30.'!A:BQ,69,FALSE)),'[1]publikáció segéd tábla'!$D$1:$E$16,2,FALSE),"")</f>
        <v>54/2024 kormány rendelet</v>
      </c>
      <c r="R385" s="10" t="str">
        <f>IF(VLOOKUP(B385,'[1]TERMELŐ_11.30.'!A:AT,46,FALSE)="","",VLOOKUP(B385,'[1]TERMELŐ_11.30.'!A:AT,46,FALSE))</f>
        <v/>
      </c>
      <c r="S385" s="10"/>
      <c r="T385" s="13">
        <f>+VLOOKUP(B385,'[1]TERMELŐ_11.30.'!$A:$AR,37,FALSE)</f>
        <v>0</v>
      </c>
      <c r="U385" s="13">
        <f>+VLOOKUP(B385,'[1]TERMELŐ_11.30.'!$A:$AR,38,FALSE)+VLOOKUP(B385,'[1]TERMELŐ_11.30.'!$A:$AR,39,FALSE)+VLOOKUP(B385,'[1]TERMELŐ_11.30.'!$A:$AR,40,FALSE)+VLOOKUP(B385,'[1]TERMELŐ_11.30.'!$A:$AR,41,FALSE)+VLOOKUP(B385,'[1]TERMELŐ_11.30.'!$A:$AR,42,FALSE)+VLOOKUP(B385,'[1]TERMELŐ_11.30.'!$A:$AR,43,FALSE)+VLOOKUP(B385,'[1]TERMELŐ_11.30.'!$A:$AR,44,FALSE)</f>
        <v>0</v>
      </c>
      <c r="V385" s="14" t="str">
        <f>+IF(VLOOKUP(B385,'[1]TERMELŐ_11.30.'!A:AS,45,FALSE)="","",VLOOKUP(B385,'[1]TERMELŐ_11.30.'!A:AS,45,FALSE))</f>
        <v/>
      </c>
      <c r="W385" s="14" t="str">
        <f>IF(VLOOKUP(B385,'[1]TERMELŐ_11.30.'!A:AJ,36,FALSE)="","",VLOOKUP(B385,'[1]TERMELŐ_11.30.'!A:AJ,36,FALSE))</f>
        <v/>
      </c>
      <c r="X385" s="10"/>
      <c r="Y385" s="13">
        <f>+VLOOKUP(B385,'[1]TERMELŐ_11.30.'!$A:$BH,53,FALSE)</f>
        <v>0</v>
      </c>
      <c r="Z385" s="13">
        <f>+VLOOKUP(B385,'[1]TERMELŐ_11.30.'!$A:$BH,54,FALSE)+VLOOKUP(B385,'[1]TERMELŐ_11.30.'!$A:$BH,55,FALSE)+VLOOKUP(B385,'[1]TERMELŐ_11.30.'!$A:$BH,56,FALSE)+VLOOKUP(B385,'[1]TERMELŐ_11.30.'!$A:$BH,57,FALSE)+VLOOKUP(B385,'[1]TERMELŐ_11.30.'!$A:$BH,58,FALSE)+VLOOKUP(B385,'[1]TERMELŐ_11.30.'!$A:$BH,59,FALSE)+VLOOKUP(B385,'[1]TERMELŐ_11.30.'!$A:$BH,60,FALSE)</f>
        <v>0</v>
      </c>
      <c r="AA385" s="14" t="str">
        <f>IF(VLOOKUP(B385,'[1]TERMELŐ_11.30.'!A:AZ,51,FALSE)="","",VLOOKUP(B385,'[1]TERMELŐ_11.30.'!A:AZ,51,FALSE))</f>
        <v/>
      </c>
      <c r="AB385" s="14" t="str">
        <f>IF(VLOOKUP(B385,'[1]TERMELŐ_11.30.'!A:AZ,52,FALSE)="","",VLOOKUP(B385,'[1]TERMELŐ_11.30.'!A:AZ,52,FALSE))</f>
        <v/>
      </c>
    </row>
    <row r="386" spans="1:28" x14ac:dyDescent="0.3">
      <c r="A386" s="10" t="str">
        <f>VLOOKUP(VLOOKUP(B386,'[1]TERMELŐ_11.30.'!A:F,6,FALSE),'[1]publikáció segéd tábla'!$A$1:$B$7,2,FALSE)</f>
        <v>E.ON Észak-dunántúli Áramhálózati Zrt.</v>
      </c>
      <c r="B386" s="10" t="s">
        <v>352</v>
      </c>
      <c r="C386" s="11">
        <f>+SUMIFS('[1]TERMELŐ_11.30.'!$H:$H,'[1]TERMELŐ_11.30.'!$A:$A,[1]publikáció!$B386,'[1]TERMELŐ_11.30.'!$L:$L,[1]publikáció!C$4)</f>
        <v>0.499</v>
      </c>
      <c r="D386" s="11">
        <f>+SUMIFS('[1]TERMELŐ_11.30.'!$H:$H,'[1]TERMELŐ_11.30.'!$A:$A,[1]publikáció!$B386,'[1]TERMELŐ_11.30.'!$L:$L,[1]publikáció!D$4)</f>
        <v>0</v>
      </c>
      <c r="E386" s="11">
        <f>+SUMIFS('[1]TERMELŐ_11.30.'!$H:$H,'[1]TERMELŐ_11.30.'!$A:$A,[1]publikáció!$B386,'[1]TERMELŐ_11.30.'!$L:$L,[1]publikáció!E$4)</f>
        <v>0.499</v>
      </c>
      <c r="F386" s="11">
        <f>+SUMIFS('[1]TERMELŐ_11.30.'!$H:$H,'[1]TERMELŐ_11.30.'!$A:$A,[1]publikáció!$B386,'[1]TERMELŐ_11.30.'!$L:$L,[1]publikáció!F$4)</f>
        <v>0</v>
      </c>
      <c r="G386" s="11">
        <f>+SUMIFS('[1]TERMELŐ_11.30.'!$H:$H,'[1]TERMELŐ_11.30.'!$A:$A,[1]publikáció!$B386,'[1]TERMELŐ_11.30.'!$L:$L,[1]publikáció!G$4)</f>
        <v>0</v>
      </c>
      <c r="H386" s="11">
        <f>+SUMIFS('[1]TERMELŐ_11.30.'!$H:$H,'[1]TERMELŐ_11.30.'!$A:$A,[1]publikáció!$B386,'[1]TERMELŐ_11.30.'!$L:$L,[1]publikáció!H$4)</f>
        <v>0</v>
      </c>
      <c r="I386" s="11">
        <f>+SUMIFS('[1]TERMELŐ_11.30.'!$H:$H,'[1]TERMELŐ_11.30.'!$A:$A,[1]publikáció!$B386,'[1]TERMELŐ_11.30.'!$L:$L,[1]publikáció!I$4)</f>
        <v>0</v>
      </c>
      <c r="J386" s="11">
        <f>+SUMIFS('[1]TERMELŐ_11.30.'!$H:$H,'[1]TERMELŐ_11.30.'!$A:$A,[1]publikáció!$B386,'[1]TERMELŐ_11.30.'!$L:$L,[1]publikáció!J$4)</f>
        <v>0</v>
      </c>
      <c r="K386" s="11" t="str">
        <f>+IF(VLOOKUP(B386,'[1]TERMELŐ_11.30.'!A:U,21,FALSE)="igen","Technológia módosítás",IF(VLOOKUP(B386,'[1]TERMELŐ_11.30.'!A:U,20,FALSE)&lt;&gt;"nem","Ismétlő","Új igény"))</f>
        <v>Új igény</v>
      </c>
      <c r="L386" s="12">
        <f>+_xlfn.MAXIFS('[1]TERMELŐ_11.30.'!$P:$P,'[1]TERMELŐ_11.30.'!$A:$A,[1]publikáció!$B386)</f>
        <v>0.499</v>
      </c>
      <c r="M386" s="12">
        <f>+_xlfn.MAXIFS('[1]TERMELŐ_11.30.'!$Q:$Q,'[1]TERMELŐ_11.30.'!$A:$A,[1]publikáció!$B386)</f>
        <v>0.02</v>
      </c>
      <c r="N386" s="10" t="str">
        <f>+IF(VLOOKUP(B386,'[1]TERMELŐ_11.30.'!A:G,7,FALSE)="","",VLOOKUP(B386,'[1]TERMELŐ_11.30.'!A:G,7,FALSE))</f>
        <v>TAPO</v>
      </c>
      <c r="O386" s="10">
        <f>+VLOOKUP(B386,'[1]TERMELŐ_11.30.'!A:I,9,FALSE)</f>
        <v>22</v>
      </c>
      <c r="P386" s="10" t="str">
        <f>+IF(OR(VLOOKUP(B386,'[1]TERMELŐ_11.30.'!A:D,4,FALSE)="elutasított",(VLOOKUP(B386,'[1]TERMELŐ_11.30.'!A:D,4,FALSE)="kiesett")),"igen","nem")</f>
        <v>igen</v>
      </c>
      <c r="Q386" s="10" t="str">
        <f>+_xlfn.IFNA(VLOOKUP(IF(VLOOKUP(B386,'[1]TERMELŐ_11.30.'!A:BQ,69,FALSE)="","",VLOOKUP(B386,'[1]TERMELŐ_11.30.'!A:BQ,69,FALSE)),'[1]publikáció segéd tábla'!$D$1:$E$16,2,FALSE),"")</f>
        <v>54/2024 kormány rendelet</v>
      </c>
      <c r="R386" s="10" t="str">
        <f>IF(VLOOKUP(B386,'[1]TERMELŐ_11.30.'!A:AT,46,FALSE)="","",VLOOKUP(B386,'[1]TERMELŐ_11.30.'!A:AT,46,FALSE))</f>
        <v/>
      </c>
      <c r="S386" s="10"/>
      <c r="T386" s="13">
        <f>+VLOOKUP(B386,'[1]TERMELŐ_11.30.'!$A:$AR,37,FALSE)</f>
        <v>0</v>
      </c>
      <c r="U386" s="13">
        <f>+VLOOKUP(B386,'[1]TERMELŐ_11.30.'!$A:$AR,38,FALSE)+VLOOKUP(B386,'[1]TERMELŐ_11.30.'!$A:$AR,39,FALSE)+VLOOKUP(B386,'[1]TERMELŐ_11.30.'!$A:$AR,40,FALSE)+VLOOKUP(B386,'[1]TERMELŐ_11.30.'!$A:$AR,41,FALSE)+VLOOKUP(B386,'[1]TERMELŐ_11.30.'!$A:$AR,42,FALSE)+VLOOKUP(B386,'[1]TERMELŐ_11.30.'!$A:$AR,43,FALSE)+VLOOKUP(B386,'[1]TERMELŐ_11.30.'!$A:$AR,44,FALSE)</f>
        <v>0</v>
      </c>
      <c r="V386" s="14" t="str">
        <f>+IF(VLOOKUP(B386,'[1]TERMELŐ_11.30.'!A:AS,45,FALSE)="","",VLOOKUP(B386,'[1]TERMELŐ_11.30.'!A:AS,45,FALSE))</f>
        <v/>
      </c>
      <c r="W386" s="14" t="str">
        <f>IF(VLOOKUP(B386,'[1]TERMELŐ_11.30.'!A:AJ,36,FALSE)="","",VLOOKUP(B386,'[1]TERMELŐ_11.30.'!A:AJ,36,FALSE))</f>
        <v/>
      </c>
      <c r="X386" s="10"/>
      <c r="Y386" s="13">
        <f>+VLOOKUP(B386,'[1]TERMELŐ_11.30.'!$A:$BH,53,FALSE)</f>
        <v>0</v>
      </c>
      <c r="Z386" s="13">
        <f>+VLOOKUP(B386,'[1]TERMELŐ_11.30.'!$A:$BH,54,FALSE)+VLOOKUP(B386,'[1]TERMELŐ_11.30.'!$A:$BH,55,FALSE)+VLOOKUP(B386,'[1]TERMELŐ_11.30.'!$A:$BH,56,FALSE)+VLOOKUP(B386,'[1]TERMELŐ_11.30.'!$A:$BH,57,FALSE)+VLOOKUP(B386,'[1]TERMELŐ_11.30.'!$A:$BH,58,FALSE)+VLOOKUP(B386,'[1]TERMELŐ_11.30.'!$A:$BH,59,FALSE)+VLOOKUP(B386,'[1]TERMELŐ_11.30.'!$A:$BH,60,FALSE)</f>
        <v>0</v>
      </c>
      <c r="AA386" s="14" t="str">
        <f>IF(VLOOKUP(B386,'[1]TERMELŐ_11.30.'!A:AZ,51,FALSE)="","",VLOOKUP(B386,'[1]TERMELŐ_11.30.'!A:AZ,51,FALSE))</f>
        <v/>
      </c>
      <c r="AB386" s="14" t="str">
        <f>IF(VLOOKUP(B386,'[1]TERMELŐ_11.30.'!A:AZ,52,FALSE)="","",VLOOKUP(B386,'[1]TERMELŐ_11.30.'!A:AZ,52,FALSE))</f>
        <v/>
      </c>
    </row>
    <row r="387" spans="1:28" x14ac:dyDescent="0.3">
      <c r="A387" s="10" t="str">
        <f>VLOOKUP(VLOOKUP(B387,'[1]TERMELŐ_11.30.'!A:F,6,FALSE),'[1]publikáció segéd tábla'!$A$1:$B$7,2,FALSE)</f>
        <v>E.ON Észak-dunántúli Áramhálózati Zrt.</v>
      </c>
      <c r="B387" s="10" t="s">
        <v>353</v>
      </c>
      <c r="C387" s="11">
        <f>+SUMIFS('[1]TERMELŐ_11.30.'!$H:$H,'[1]TERMELŐ_11.30.'!$A:$A,[1]publikáció!$B387,'[1]TERMELŐ_11.30.'!$L:$L,[1]publikáció!C$4)</f>
        <v>0.499</v>
      </c>
      <c r="D387" s="11">
        <f>+SUMIFS('[1]TERMELŐ_11.30.'!$H:$H,'[1]TERMELŐ_11.30.'!$A:$A,[1]publikáció!$B387,'[1]TERMELŐ_11.30.'!$L:$L,[1]publikáció!D$4)</f>
        <v>0</v>
      </c>
      <c r="E387" s="11">
        <f>+SUMIFS('[1]TERMELŐ_11.30.'!$H:$H,'[1]TERMELŐ_11.30.'!$A:$A,[1]publikáció!$B387,'[1]TERMELŐ_11.30.'!$L:$L,[1]publikáció!E$4)</f>
        <v>0</v>
      </c>
      <c r="F387" s="11">
        <f>+SUMIFS('[1]TERMELŐ_11.30.'!$H:$H,'[1]TERMELŐ_11.30.'!$A:$A,[1]publikáció!$B387,'[1]TERMELŐ_11.30.'!$L:$L,[1]publikáció!F$4)</f>
        <v>0</v>
      </c>
      <c r="G387" s="11">
        <f>+SUMIFS('[1]TERMELŐ_11.30.'!$H:$H,'[1]TERMELŐ_11.30.'!$A:$A,[1]publikáció!$B387,'[1]TERMELŐ_11.30.'!$L:$L,[1]publikáció!G$4)</f>
        <v>0</v>
      </c>
      <c r="H387" s="11">
        <f>+SUMIFS('[1]TERMELŐ_11.30.'!$H:$H,'[1]TERMELŐ_11.30.'!$A:$A,[1]publikáció!$B387,'[1]TERMELŐ_11.30.'!$L:$L,[1]publikáció!H$4)</f>
        <v>0</v>
      </c>
      <c r="I387" s="11">
        <f>+SUMIFS('[1]TERMELŐ_11.30.'!$H:$H,'[1]TERMELŐ_11.30.'!$A:$A,[1]publikáció!$B387,'[1]TERMELŐ_11.30.'!$L:$L,[1]publikáció!I$4)</f>
        <v>0</v>
      </c>
      <c r="J387" s="11">
        <f>+SUMIFS('[1]TERMELŐ_11.30.'!$H:$H,'[1]TERMELŐ_11.30.'!$A:$A,[1]publikáció!$B387,'[1]TERMELŐ_11.30.'!$L:$L,[1]publikáció!J$4)</f>
        <v>0</v>
      </c>
      <c r="K387" s="11" t="str">
        <f>+IF(VLOOKUP(B387,'[1]TERMELŐ_11.30.'!A:U,21,FALSE)="igen","Technológia módosítás",IF(VLOOKUP(B387,'[1]TERMELŐ_11.30.'!A:U,20,FALSE)&lt;&gt;"nem","Ismétlő","Új igény"))</f>
        <v>Új igény</v>
      </c>
      <c r="L387" s="12">
        <f>+_xlfn.MAXIFS('[1]TERMELŐ_11.30.'!$P:$P,'[1]TERMELŐ_11.30.'!$A:$A,[1]publikáció!$B387)</f>
        <v>0.499</v>
      </c>
      <c r="M387" s="12">
        <f>+_xlfn.MAXIFS('[1]TERMELŐ_11.30.'!$Q:$Q,'[1]TERMELŐ_11.30.'!$A:$A,[1]publikáció!$B387)</f>
        <v>0.02</v>
      </c>
      <c r="N387" s="10" t="str">
        <f>+IF(VLOOKUP(B387,'[1]TERMELŐ_11.30.'!A:G,7,FALSE)="","",VLOOKUP(B387,'[1]TERMELŐ_11.30.'!A:G,7,FALSE))</f>
        <v>TAPO</v>
      </c>
      <c r="O387" s="10">
        <f>+VLOOKUP(B387,'[1]TERMELŐ_11.30.'!A:I,9,FALSE)</f>
        <v>22</v>
      </c>
      <c r="P387" s="10" t="str">
        <f>+IF(OR(VLOOKUP(B387,'[1]TERMELŐ_11.30.'!A:D,4,FALSE)="elutasított",(VLOOKUP(B387,'[1]TERMELŐ_11.30.'!A:D,4,FALSE)="kiesett")),"igen","nem")</f>
        <v>igen</v>
      </c>
      <c r="Q387" s="10" t="str">
        <f>+_xlfn.IFNA(VLOOKUP(IF(VLOOKUP(B387,'[1]TERMELŐ_11.30.'!A:BQ,69,FALSE)="","",VLOOKUP(B387,'[1]TERMELŐ_11.30.'!A:BQ,69,FALSE)),'[1]publikáció segéd tábla'!$D$1:$E$16,2,FALSE),"")</f>
        <v>54/2024 kormány rendelet</v>
      </c>
      <c r="R387" s="10" t="str">
        <f>IF(VLOOKUP(B387,'[1]TERMELŐ_11.30.'!A:AT,46,FALSE)="","",VLOOKUP(B387,'[1]TERMELŐ_11.30.'!A:AT,46,FALSE))</f>
        <v/>
      </c>
      <c r="S387" s="10"/>
      <c r="T387" s="13">
        <f>+VLOOKUP(B387,'[1]TERMELŐ_11.30.'!$A:$AR,37,FALSE)</f>
        <v>0</v>
      </c>
      <c r="U387" s="13">
        <f>+VLOOKUP(B387,'[1]TERMELŐ_11.30.'!$A:$AR,38,FALSE)+VLOOKUP(B387,'[1]TERMELŐ_11.30.'!$A:$AR,39,FALSE)+VLOOKUP(B387,'[1]TERMELŐ_11.30.'!$A:$AR,40,FALSE)+VLOOKUP(B387,'[1]TERMELŐ_11.30.'!$A:$AR,41,FALSE)+VLOOKUP(B387,'[1]TERMELŐ_11.30.'!$A:$AR,42,FALSE)+VLOOKUP(B387,'[1]TERMELŐ_11.30.'!$A:$AR,43,FALSE)+VLOOKUP(B387,'[1]TERMELŐ_11.30.'!$A:$AR,44,FALSE)</f>
        <v>0</v>
      </c>
      <c r="V387" s="14" t="str">
        <f>+IF(VLOOKUP(B387,'[1]TERMELŐ_11.30.'!A:AS,45,FALSE)="","",VLOOKUP(B387,'[1]TERMELŐ_11.30.'!A:AS,45,FALSE))</f>
        <v/>
      </c>
      <c r="W387" s="14" t="str">
        <f>IF(VLOOKUP(B387,'[1]TERMELŐ_11.30.'!A:AJ,36,FALSE)="","",VLOOKUP(B387,'[1]TERMELŐ_11.30.'!A:AJ,36,FALSE))</f>
        <v/>
      </c>
      <c r="X387" s="10"/>
      <c r="Y387" s="13">
        <f>+VLOOKUP(B387,'[1]TERMELŐ_11.30.'!$A:$BH,53,FALSE)</f>
        <v>0</v>
      </c>
      <c r="Z387" s="13">
        <f>+VLOOKUP(B387,'[1]TERMELŐ_11.30.'!$A:$BH,54,FALSE)+VLOOKUP(B387,'[1]TERMELŐ_11.30.'!$A:$BH,55,FALSE)+VLOOKUP(B387,'[1]TERMELŐ_11.30.'!$A:$BH,56,FALSE)+VLOOKUP(B387,'[1]TERMELŐ_11.30.'!$A:$BH,57,FALSE)+VLOOKUP(B387,'[1]TERMELŐ_11.30.'!$A:$BH,58,FALSE)+VLOOKUP(B387,'[1]TERMELŐ_11.30.'!$A:$BH,59,FALSE)+VLOOKUP(B387,'[1]TERMELŐ_11.30.'!$A:$BH,60,FALSE)</f>
        <v>0</v>
      </c>
      <c r="AA387" s="14" t="str">
        <f>IF(VLOOKUP(B387,'[1]TERMELŐ_11.30.'!A:AZ,51,FALSE)="","",VLOOKUP(B387,'[1]TERMELŐ_11.30.'!A:AZ,51,FALSE))</f>
        <v/>
      </c>
      <c r="AB387" s="14" t="str">
        <f>IF(VLOOKUP(B387,'[1]TERMELŐ_11.30.'!A:AZ,52,FALSE)="","",VLOOKUP(B387,'[1]TERMELŐ_11.30.'!A:AZ,52,FALSE))</f>
        <v/>
      </c>
    </row>
    <row r="388" spans="1:28" x14ac:dyDescent="0.3">
      <c r="A388" s="10" t="str">
        <f>VLOOKUP(VLOOKUP(B388,'[1]TERMELŐ_11.30.'!A:F,6,FALSE),'[1]publikáció segéd tábla'!$A$1:$B$7,2,FALSE)</f>
        <v>E.ON Észak-dunántúli Áramhálózati Zrt.</v>
      </c>
      <c r="B388" s="10" t="s">
        <v>354</v>
      </c>
      <c r="C388" s="11">
        <f>+SUMIFS('[1]TERMELŐ_11.30.'!$H:$H,'[1]TERMELŐ_11.30.'!$A:$A,[1]publikáció!$B388,'[1]TERMELŐ_11.30.'!$L:$L,[1]publikáció!C$4)</f>
        <v>0</v>
      </c>
      <c r="D388" s="11">
        <f>+SUMIFS('[1]TERMELŐ_11.30.'!$H:$H,'[1]TERMELŐ_11.30.'!$A:$A,[1]publikáció!$B388,'[1]TERMELŐ_11.30.'!$L:$L,[1]publikáció!D$4)</f>
        <v>0</v>
      </c>
      <c r="E388" s="11">
        <f>+SUMIFS('[1]TERMELŐ_11.30.'!$H:$H,'[1]TERMELŐ_11.30.'!$A:$A,[1]publikáció!$B388,'[1]TERMELŐ_11.30.'!$L:$L,[1]publikáció!E$4)</f>
        <v>5</v>
      </c>
      <c r="F388" s="11">
        <f>+SUMIFS('[1]TERMELŐ_11.30.'!$H:$H,'[1]TERMELŐ_11.30.'!$A:$A,[1]publikáció!$B388,'[1]TERMELŐ_11.30.'!$L:$L,[1]publikáció!F$4)</f>
        <v>0</v>
      </c>
      <c r="G388" s="11">
        <f>+SUMIFS('[1]TERMELŐ_11.30.'!$H:$H,'[1]TERMELŐ_11.30.'!$A:$A,[1]publikáció!$B388,'[1]TERMELŐ_11.30.'!$L:$L,[1]publikáció!G$4)</f>
        <v>0</v>
      </c>
      <c r="H388" s="11">
        <f>+SUMIFS('[1]TERMELŐ_11.30.'!$H:$H,'[1]TERMELŐ_11.30.'!$A:$A,[1]publikáció!$B388,'[1]TERMELŐ_11.30.'!$L:$L,[1]publikáció!H$4)</f>
        <v>0</v>
      </c>
      <c r="I388" s="11">
        <f>+SUMIFS('[1]TERMELŐ_11.30.'!$H:$H,'[1]TERMELŐ_11.30.'!$A:$A,[1]publikáció!$B388,'[1]TERMELŐ_11.30.'!$L:$L,[1]publikáció!I$4)</f>
        <v>0</v>
      </c>
      <c r="J388" s="11">
        <f>+SUMIFS('[1]TERMELŐ_11.30.'!$H:$H,'[1]TERMELŐ_11.30.'!$A:$A,[1]publikáció!$B388,'[1]TERMELŐ_11.30.'!$L:$L,[1]publikáció!J$4)</f>
        <v>0</v>
      </c>
      <c r="K388" s="11" t="str">
        <f>+IF(VLOOKUP(B388,'[1]TERMELŐ_11.30.'!A:U,21,FALSE)="igen","Technológia módosítás",IF(VLOOKUP(B388,'[1]TERMELŐ_11.30.'!A:U,20,FALSE)&lt;&gt;"nem","Ismétlő","Új igény"))</f>
        <v>Új igény</v>
      </c>
      <c r="L388" s="12">
        <f>+_xlfn.MAXIFS('[1]TERMELŐ_11.30.'!$P:$P,'[1]TERMELŐ_11.30.'!$A:$A,[1]publikáció!$B388)</f>
        <v>5</v>
      </c>
      <c r="M388" s="12">
        <f>+_xlfn.MAXIFS('[1]TERMELŐ_11.30.'!$Q:$Q,'[1]TERMELŐ_11.30.'!$A:$A,[1]publikáció!$B388)</f>
        <v>5</v>
      </c>
      <c r="N388" s="10" t="str">
        <f>+IF(VLOOKUP(B388,'[1]TERMELŐ_11.30.'!A:G,7,FALSE)="","",VLOOKUP(B388,'[1]TERMELŐ_11.30.'!A:G,7,FALSE))</f>
        <v>TAPO</v>
      </c>
      <c r="O388" s="10">
        <f>+VLOOKUP(B388,'[1]TERMELŐ_11.30.'!A:I,9,FALSE)</f>
        <v>22</v>
      </c>
      <c r="P388" s="10" t="str">
        <f>+IF(OR(VLOOKUP(B388,'[1]TERMELŐ_11.30.'!A:D,4,FALSE)="elutasított",(VLOOKUP(B388,'[1]TERMELŐ_11.30.'!A:D,4,FALSE)="kiesett")),"igen","nem")</f>
        <v>igen</v>
      </c>
      <c r="Q388" s="10" t="str">
        <f>+_xlfn.IFNA(VLOOKUP(IF(VLOOKUP(B388,'[1]TERMELŐ_11.30.'!A:BQ,69,FALSE)="","",VLOOKUP(B388,'[1]TERMELŐ_11.30.'!A:BQ,69,FALSE)),'[1]publikáció segéd tábla'!$D$1:$E$16,2,FALSE),"")</f>
        <v>54/2024 kormány rendelet</v>
      </c>
      <c r="R388" s="10" t="str">
        <f>IF(VLOOKUP(B388,'[1]TERMELŐ_11.30.'!A:AT,46,FALSE)="","",VLOOKUP(B388,'[1]TERMELŐ_11.30.'!A:AT,46,FALSE))</f>
        <v/>
      </c>
      <c r="S388" s="10"/>
      <c r="T388" s="13">
        <f>+VLOOKUP(B388,'[1]TERMELŐ_11.30.'!$A:$AR,37,FALSE)</f>
        <v>0</v>
      </c>
      <c r="U388" s="13">
        <f>+VLOOKUP(B388,'[1]TERMELŐ_11.30.'!$A:$AR,38,FALSE)+VLOOKUP(B388,'[1]TERMELŐ_11.30.'!$A:$AR,39,FALSE)+VLOOKUP(B388,'[1]TERMELŐ_11.30.'!$A:$AR,40,FALSE)+VLOOKUP(B388,'[1]TERMELŐ_11.30.'!$A:$AR,41,FALSE)+VLOOKUP(B388,'[1]TERMELŐ_11.30.'!$A:$AR,42,FALSE)+VLOOKUP(B388,'[1]TERMELŐ_11.30.'!$A:$AR,43,FALSE)+VLOOKUP(B388,'[1]TERMELŐ_11.30.'!$A:$AR,44,FALSE)</f>
        <v>0</v>
      </c>
      <c r="V388" s="14" t="str">
        <f>+IF(VLOOKUP(B388,'[1]TERMELŐ_11.30.'!A:AS,45,FALSE)="","",VLOOKUP(B388,'[1]TERMELŐ_11.30.'!A:AS,45,FALSE))</f>
        <v/>
      </c>
      <c r="W388" s="14" t="str">
        <f>IF(VLOOKUP(B388,'[1]TERMELŐ_11.30.'!A:AJ,36,FALSE)="","",VLOOKUP(B388,'[1]TERMELŐ_11.30.'!A:AJ,36,FALSE))</f>
        <v/>
      </c>
      <c r="X388" s="10"/>
      <c r="Y388" s="13">
        <f>+VLOOKUP(B388,'[1]TERMELŐ_11.30.'!$A:$BH,53,FALSE)</f>
        <v>0</v>
      </c>
      <c r="Z388" s="13">
        <f>+VLOOKUP(B388,'[1]TERMELŐ_11.30.'!$A:$BH,54,FALSE)+VLOOKUP(B388,'[1]TERMELŐ_11.30.'!$A:$BH,55,FALSE)+VLOOKUP(B388,'[1]TERMELŐ_11.30.'!$A:$BH,56,FALSE)+VLOOKUP(B388,'[1]TERMELŐ_11.30.'!$A:$BH,57,FALSE)+VLOOKUP(B388,'[1]TERMELŐ_11.30.'!$A:$BH,58,FALSE)+VLOOKUP(B388,'[1]TERMELŐ_11.30.'!$A:$BH,59,FALSE)+VLOOKUP(B388,'[1]TERMELŐ_11.30.'!$A:$BH,60,FALSE)</f>
        <v>0</v>
      </c>
      <c r="AA388" s="14" t="str">
        <f>IF(VLOOKUP(B388,'[1]TERMELŐ_11.30.'!A:AZ,51,FALSE)="","",VLOOKUP(B388,'[1]TERMELŐ_11.30.'!A:AZ,51,FALSE))</f>
        <v/>
      </c>
      <c r="AB388" s="14" t="str">
        <f>IF(VLOOKUP(B388,'[1]TERMELŐ_11.30.'!A:AZ,52,FALSE)="","",VLOOKUP(B388,'[1]TERMELŐ_11.30.'!A:AZ,52,FALSE))</f>
        <v/>
      </c>
    </row>
    <row r="389" spans="1:28" x14ac:dyDescent="0.3">
      <c r="A389" s="10" t="str">
        <f>VLOOKUP(VLOOKUP(B389,'[1]TERMELŐ_11.30.'!A:F,6,FALSE),'[1]publikáció segéd tábla'!$A$1:$B$7,2,FALSE)</f>
        <v>E.ON Észak-dunántúli Áramhálózati Zrt.</v>
      </c>
      <c r="B389" s="10" t="s">
        <v>355</v>
      </c>
      <c r="C389" s="11">
        <f>+SUMIFS('[1]TERMELŐ_11.30.'!$H:$H,'[1]TERMELŐ_11.30.'!$A:$A,[1]publikáció!$B389,'[1]TERMELŐ_11.30.'!$L:$L,[1]publikáció!C$4)</f>
        <v>4</v>
      </c>
      <c r="D389" s="11">
        <f>+SUMIFS('[1]TERMELŐ_11.30.'!$H:$H,'[1]TERMELŐ_11.30.'!$A:$A,[1]publikáció!$B389,'[1]TERMELŐ_11.30.'!$L:$L,[1]publikáció!D$4)</f>
        <v>0</v>
      </c>
      <c r="E389" s="11">
        <f>+SUMIFS('[1]TERMELŐ_11.30.'!$H:$H,'[1]TERMELŐ_11.30.'!$A:$A,[1]publikáció!$B389,'[1]TERMELŐ_11.30.'!$L:$L,[1]publikáció!E$4)</f>
        <v>1.6</v>
      </c>
      <c r="F389" s="11">
        <f>+SUMIFS('[1]TERMELŐ_11.30.'!$H:$H,'[1]TERMELŐ_11.30.'!$A:$A,[1]publikáció!$B389,'[1]TERMELŐ_11.30.'!$L:$L,[1]publikáció!F$4)</f>
        <v>0</v>
      </c>
      <c r="G389" s="11">
        <f>+SUMIFS('[1]TERMELŐ_11.30.'!$H:$H,'[1]TERMELŐ_11.30.'!$A:$A,[1]publikáció!$B389,'[1]TERMELŐ_11.30.'!$L:$L,[1]publikáció!G$4)</f>
        <v>0</v>
      </c>
      <c r="H389" s="11">
        <f>+SUMIFS('[1]TERMELŐ_11.30.'!$H:$H,'[1]TERMELŐ_11.30.'!$A:$A,[1]publikáció!$B389,'[1]TERMELŐ_11.30.'!$L:$L,[1]publikáció!H$4)</f>
        <v>0</v>
      </c>
      <c r="I389" s="11">
        <f>+SUMIFS('[1]TERMELŐ_11.30.'!$H:$H,'[1]TERMELŐ_11.30.'!$A:$A,[1]publikáció!$B389,'[1]TERMELŐ_11.30.'!$L:$L,[1]publikáció!I$4)</f>
        <v>0</v>
      </c>
      <c r="J389" s="11">
        <f>+SUMIFS('[1]TERMELŐ_11.30.'!$H:$H,'[1]TERMELŐ_11.30.'!$A:$A,[1]publikáció!$B389,'[1]TERMELŐ_11.30.'!$L:$L,[1]publikáció!J$4)</f>
        <v>0</v>
      </c>
      <c r="K389" s="11" t="str">
        <f>+IF(VLOOKUP(B389,'[1]TERMELŐ_11.30.'!A:U,21,FALSE)="igen","Technológia módosítás",IF(VLOOKUP(B389,'[1]TERMELŐ_11.30.'!A:U,20,FALSE)&lt;&gt;"nem","Ismétlő","Új igény"))</f>
        <v>Új igény</v>
      </c>
      <c r="L389" s="12">
        <f>+_xlfn.MAXIFS('[1]TERMELŐ_11.30.'!$P:$P,'[1]TERMELŐ_11.30.'!$A:$A,[1]publikáció!$B389)</f>
        <v>4</v>
      </c>
      <c r="M389" s="12">
        <f>+_xlfn.MAXIFS('[1]TERMELŐ_11.30.'!$Q:$Q,'[1]TERMELŐ_11.30.'!$A:$A,[1]publikáció!$B389)</f>
        <v>1.7</v>
      </c>
      <c r="N389" s="10" t="str">
        <f>+IF(VLOOKUP(B389,'[1]TERMELŐ_11.30.'!A:G,7,FALSE)="","",VLOOKUP(B389,'[1]TERMELŐ_11.30.'!A:G,7,FALSE))</f>
        <v>TAPO</v>
      </c>
      <c r="O389" s="10">
        <f>+VLOOKUP(B389,'[1]TERMELŐ_11.30.'!A:I,9,FALSE)</f>
        <v>22</v>
      </c>
      <c r="P389" s="10" t="str">
        <f>+IF(OR(VLOOKUP(B389,'[1]TERMELŐ_11.30.'!A:D,4,FALSE)="elutasított",(VLOOKUP(B389,'[1]TERMELŐ_11.30.'!A:D,4,FALSE)="kiesett")),"igen","nem")</f>
        <v>igen</v>
      </c>
      <c r="Q389" s="10" t="str">
        <f>+_xlfn.IFNA(VLOOKUP(IF(VLOOKUP(B389,'[1]TERMELŐ_11.30.'!A:BQ,69,FALSE)="","",VLOOKUP(B389,'[1]TERMELŐ_11.30.'!A:BQ,69,FALSE)),'[1]publikáció segéd tábla'!$D$1:$E$16,2,FALSE),"")</f>
        <v>54/2024 kormány rendelet</v>
      </c>
      <c r="R389" s="10" t="str">
        <f>IF(VLOOKUP(B389,'[1]TERMELŐ_11.30.'!A:AT,46,FALSE)="","",VLOOKUP(B389,'[1]TERMELŐ_11.30.'!A:AT,46,FALSE))</f>
        <v/>
      </c>
      <c r="S389" s="10"/>
      <c r="T389" s="13">
        <f>+VLOOKUP(B389,'[1]TERMELŐ_11.30.'!$A:$AR,37,FALSE)</f>
        <v>0</v>
      </c>
      <c r="U389" s="13">
        <f>+VLOOKUP(B389,'[1]TERMELŐ_11.30.'!$A:$AR,38,FALSE)+VLOOKUP(B389,'[1]TERMELŐ_11.30.'!$A:$AR,39,FALSE)+VLOOKUP(B389,'[1]TERMELŐ_11.30.'!$A:$AR,40,FALSE)+VLOOKUP(B389,'[1]TERMELŐ_11.30.'!$A:$AR,41,FALSE)+VLOOKUP(B389,'[1]TERMELŐ_11.30.'!$A:$AR,42,FALSE)+VLOOKUP(B389,'[1]TERMELŐ_11.30.'!$A:$AR,43,FALSE)+VLOOKUP(B389,'[1]TERMELŐ_11.30.'!$A:$AR,44,FALSE)</f>
        <v>0</v>
      </c>
      <c r="V389" s="14" t="str">
        <f>+IF(VLOOKUP(B389,'[1]TERMELŐ_11.30.'!A:AS,45,FALSE)="","",VLOOKUP(B389,'[1]TERMELŐ_11.30.'!A:AS,45,FALSE))</f>
        <v/>
      </c>
      <c r="W389" s="14" t="str">
        <f>IF(VLOOKUP(B389,'[1]TERMELŐ_11.30.'!A:AJ,36,FALSE)="","",VLOOKUP(B389,'[1]TERMELŐ_11.30.'!A:AJ,36,FALSE))</f>
        <v/>
      </c>
      <c r="X389" s="10"/>
      <c r="Y389" s="13">
        <f>+VLOOKUP(B389,'[1]TERMELŐ_11.30.'!$A:$BH,53,FALSE)</f>
        <v>0</v>
      </c>
      <c r="Z389" s="13">
        <f>+VLOOKUP(B389,'[1]TERMELŐ_11.30.'!$A:$BH,54,FALSE)+VLOOKUP(B389,'[1]TERMELŐ_11.30.'!$A:$BH,55,FALSE)+VLOOKUP(B389,'[1]TERMELŐ_11.30.'!$A:$BH,56,FALSE)+VLOOKUP(B389,'[1]TERMELŐ_11.30.'!$A:$BH,57,FALSE)+VLOOKUP(B389,'[1]TERMELŐ_11.30.'!$A:$BH,58,FALSE)+VLOOKUP(B389,'[1]TERMELŐ_11.30.'!$A:$BH,59,FALSE)+VLOOKUP(B389,'[1]TERMELŐ_11.30.'!$A:$BH,60,FALSE)</f>
        <v>0</v>
      </c>
      <c r="AA389" s="14" t="str">
        <f>IF(VLOOKUP(B389,'[1]TERMELŐ_11.30.'!A:AZ,51,FALSE)="","",VLOOKUP(B389,'[1]TERMELŐ_11.30.'!A:AZ,51,FALSE))</f>
        <v/>
      </c>
      <c r="AB389" s="14" t="str">
        <f>IF(VLOOKUP(B389,'[1]TERMELŐ_11.30.'!A:AZ,52,FALSE)="","",VLOOKUP(B389,'[1]TERMELŐ_11.30.'!A:AZ,52,FALSE))</f>
        <v/>
      </c>
    </row>
    <row r="390" spans="1:28" x14ac:dyDescent="0.3">
      <c r="A390" s="10" t="str">
        <f>VLOOKUP(VLOOKUP(B390,'[1]TERMELŐ_11.30.'!A:F,6,FALSE),'[1]publikáció segéd tábla'!$A$1:$B$7,2,FALSE)</f>
        <v>E.ON Észak-dunántúli Áramhálózati Zrt.</v>
      </c>
      <c r="B390" s="10" t="s">
        <v>356</v>
      </c>
      <c r="C390" s="11">
        <f>+SUMIFS('[1]TERMELŐ_11.30.'!$H:$H,'[1]TERMELŐ_11.30.'!$A:$A,[1]publikáció!$B390,'[1]TERMELŐ_11.30.'!$L:$L,[1]publikáció!C$4)</f>
        <v>0</v>
      </c>
      <c r="D390" s="11">
        <f>+SUMIFS('[1]TERMELŐ_11.30.'!$H:$H,'[1]TERMELŐ_11.30.'!$A:$A,[1]publikáció!$B390,'[1]TERMELŐ_11.30.'!$L:$L,[1]publikáció!D$4)</f>
        <v>0</v>
      </c>
      <c r="E390" s="11">
        <f>+SUMIFS('[1]TERMELŐ_11.30.'!$H:$H,'[1]TERMELŐ_11.30.'!$A:$A,[1]publikáció!$B390,'[1]TERMELŐ_11.30.'!$L:$L,[1]publikáció!E$4)</f>
        <v>0</v>
      </c>
      <c r="F390" s="11">
        <f>+SUMIFS('[1]TERMELŐ_11.30.'!$H:$H,'[1]TERMELŐ_11.30.'!$A:$A,[1]publikáció!$B390,'[1]TERMELŐ_11.30.'!$L:$L,[1]publikáció!F$4)</f>
        <v>0</v>
      </c>
      <c r="G390" s="11">
        <f>+SUMIFS('[1]TERMELŐ_11.30.'!$H:$H,'[1]TERMELŐ_11.30.'!$A:$A,[1]publikáció!$B390,'[1]TERMELŐ_11.30.'!$L:$L,[1]publikáció!G$4)</f>
        <v>4</v>
      </c>
      <c r="H390" s="11">
        <f>+SUMIFS('[1]TERMELŐ_11.30.'!$H:$H,'[1]TERMELŐ_11.30.'!$A:$A,[1]publikáció!$B390,'[1]TERMELŐ_11.30.'!$L:$L,[1]publikáció!H$4)</f>
        <v>0</v>
      </c>
      <c r="I390" s="11">
        <f>+SUMIFS('[1]TERMELŐ_11.30.'!$H:$H,'[1]TERMELŐ_11.30.'!$A:$A,[1]publikáció!$B390,'[1]TERMELŐ_11.30.'!$L:$L,[1]publikáció!I$4)</f>
        <v>0</v>
      </c>
      <c r="J390" s="11">
        <f>+SUMIFS('[1]TERMELŐ_11.30.'!$H:$H,'[1]TERMELŐ_11.30.'!$A:$A,[1]publikáció!$B390,'[1]TERMELŐ_11.30.'!$L:$L,[1]publikáció!J$4)</f>
        <v>0</v>
      </c>
      <c r="K390" s="11" t="str">
        <f>+IF(VLOOKUP(B390,'[1]TERMELŐ_11.30.'!A:U,21,FALSE)="igen","Technológia módosítás",IF(VLOOKUP(B390,'[1]TERMELŐ_11.30.'!A:U,20,FALSE)&lt;&gt;"nem","Ismétlő","Új igény"))</f>
        <v>Új igény</v>
      </c>
      <c r="L390" s="12">
        <f>+_xlfn.MAXIFS('[1]TERMELŐ_11.30.'!$P:$P,'[1]TERMELŐ_11.30.'!$A:$A,[1]publikáció!$B390)</f>
        <v>1.5</v>
      </c>
      <c r="M390" s="12">
        <f>+_xlfn.MAXIFS('[1]TERMELŐ_11.30.'!$Q:$Q,'[1]TERMELŐ_11.30.'!$A:$A,[1]publikáció!$B390)</f>
        <v>0</v>
      </c>
      <c r="N390" s="10" t="str">
        <f>+IF(VLOOKUP(B390,'[1]TERMELŐ_11.30.'!A:G,7,FALSE)="","",VLOOKUP(B390,'[1]TERMELŐ_11.30.'!A:G,7,FALSE))</f>
        <v>TABG</v>
      </c>
      <c r="O390" s="10">
        <f>+VLOOKUP(B390,'[1]TERMELŐ_11.30.'!A:I,9,FALSE)</f>
        <v>22</v>
      </c>
      <c r="P390" s="10" t="str">
        <f>+IF(OR(VLOOKUP(B390,'[1]TERMELŐ_11.30.'!A:D,4,FALSE)="elutasított",(VLOOKUP(B390,'[1]TERMELŐ_11.30.'!A:D,4,FALSE)="kiesett")),"igen","nem")</f>
        <v>igen</v>
      </c>
      <c r="Q390" s="10" t="str">
        <f>+_xlfn.IFNA(VLOOKUP(IF(VLOOKUP(B390,'[1]TERMELŐ_11.30.'!A:BQ,69,FALSE)="","",VLOOKUP(B390,'[1]TERMELŐ_11.30.'!A:BQ,69,FALSE)),'[1]publikáció segéd tábla'!$D$1:$E$16,2,FALSE),"")</f>
        <v>54/2024 kormány rendelet</v>
      </c>
      <c r="R390" s="10" t="str">
        <f>IF(VLOOKUP(B390,'[1]TERMELŐ_11.30.'!A:AT,46,FALSE)="","",VLOOKUP(B390,'[1]TERMELŐ_11.30.'!A:AT,46,FALSE))</f>
        <v/>
      </c>
      <c r="S390" s="10"/>
      <c r="T390" s="13">
        <f>+VLOOKUP(B390,'[1]TERMELŐ_11.30.'!$A:$AR,37,FALSE)</f>
        <v>0</v>
      </c>
      <c r="U390" s="13">
        <f>+VLOOKUP(B390,'[1]TERMELŐ_11.30.'!$A:$AR,38,FALSE)+VLOOKUP(B390,'[1]TERMELŐ_11.30.'!$A:$AR,39,FALSE)+VLOOKUP(B390,'[1]TERMELŐ_11.30.'!$A:$AR,40,FALSE)+VLOOKUP(B390,'[1]TERMELŐ_11.30.'!$A:$AR,41,FALSE)+VLOOKUP(B390,'[1]TERMELŐ_11.30.'!$A:$AR,42,FALSE)+VLOOKUP(B390,'[1]TERMELŐ_11.30.'!$A:$AR,43,FALSE)+VLOOKUP(B390,'[1]TERMELŐ_11.30.'!$A:$AR,44,FALSE)</f>
        <v>0</v>
      </c>
      <c r="V390" s="14" t="str">
        <f>+IF(VLOOKUP(B390,'[1]TERMELŐ_11.30.'!A:AS,45,FALSE)="","",VLOOKUP(B390,'[1]TERMELŐ_11.30.'!A:AS,45,FALSE))</f>
        <v/>
      </c>
      <c r="W390" s="14" t="str">
        <f>IF(VLOOKUP(B390,'[1]TERMELŐ_11.30.'!A:AJ,36,FALSE)="","",VLOOKUP(B390,'[1]TERMELŐ_11.30.'!A:AJ,36,FALSE))</f>
        <v/>
      </c>
      <c r="X390" s="10"/>
      <c r="Y390" s="13">
        <f>+VLOOKUP(B390,'[1]TERMELŐ_11.30.'!$A:$BH,53,FALSE)</f>
        <v>0</v>
      </c>
      <c r="Z390" s="13">
        <f>+VLOOKUP(B390,'[1]TERMELŐ_11.30.'!$A:$BH,54,FALSE)+VLOOKUP(B390,'[1]TERMELŐ_11.30.'!$A:$BH,55,FALSE)+VLOOKUP(B390,'[1]TERMELŐ_11.30.'!$A:$BH,56,FALSE)+VLOOKUP(B390,'[1]TERMELŐ_11.30.'!$A:$BH,57,FALSE)+VLOOKUP(B390,'[1]TERMELŐ_11.30.'!$A:$BH,58,FALSE)+VLOOKUP(B390,'[1]TERMELŐ_11.30.'!$A:$BH,59,FALSE)+VLOOKUP(B390,'[1]TERMELŐ_11.30.'!$A:$BH,60,FALSE)</f>
        <v>0</v>
      </c>
      <c r="AA390" s="14" t="str">
        <f>IF(VLOOKUP(B390,'[1]TERMELŐ_11.30.'!A:AZ,51,FALSE)="","",VLOOKUP(B390,'[1]TERMELŐ_11.30.'!A:AZ,51,FALSE))</f>
        <v/>
      </c>
      <c r="AB390" s="14" t="str">
        <f>IF(VLOOKUP(B390,'[1]TERMELŐ_11.30.'!A:AZ,52,FALSE)="","",VLOOKUP(B390,'[1]TERMELŐ_11.30.'!A:AZ,52,FALSE))</f>
        <v/>
      </c>
    </row>
    <row r="391" spans="1:28" x14ac:dyDescent="0.3">
      <c r="A391" s="10" t="str">
        <f>VLOOKUP(VLOOKUP(B391,'[1]TERMELŐ_11.30.'!A:F,6,FALSE),'[1]publikáció segéd tábla'!$A$1:$B$7,2,FALSE)</f>
        <v>E.ON Észak-dunántúli Áramhálózati Zrt.</v>
      </c>
      <c r="B391" s="10" t="s">
        <v>357</v>
      </c>
      <c r="C391" s="11">
        <f>+SUMIFS('[1]TERMELŐ_11.30.'!$H:$H,'[1]TERMELŐ_11.30.'!$A:$A,[1]publikáció!$B391,'[1]TERMELŐ_11.30.'!$L:$L,[1]publikáció!C$4)</f>
        <v>49.9</v>
      </c>
      <c r="D391" s="11">
        <f>+SUMIFS('[1]TERMELŐ_11.30.'!$H:$H,'[1]TERMELŐ_11.30.'!$A:$A,[1]publikáció!$B391,'[1]TERMELŐ_11.30.'!$L:$L,[1]publikáció!D$4)</f>
        <v>0</v>
      </c>
      <c r="E391" s="11">
        <f>+SUMIFS('[1]TERMELŐ_11.30.'!$H:$H,'[1]TERMELŐ_11.30.'!$A:$A,[1]publikáció!$B391,'[1]TERMELŐ_11.30.'!$L:$L,[1]publikáció!E$4)</f>
        <v>0</v>
      </c>
      <c r="F391" s="11">
        <f>+SUMIFS('[1]TERMELŐ_11.30.'!$H:$H,'[1]TERMELŐ_11.30.'!$A:$A,[1]publikáció!$B391,'[1]TERMELŐ_11.30.'!$L:$L,[1]publikáció!F$4)</f>
        <v>0</v>
      </c>
      <c r="G391" s="11">
        <f>+SUMIFS('[1]TERMELŐ_11.30.'!$H:$H,'[1]TERMELŐ_11.30.'!$A:$A,[1]publikáció!$B391,'[1]TERMELŐ_11.30.'!$L:$L,[1]publikáció!G$4)</f>
        <v>0</v>
      </c>
      <c r="H391" s="11">
        <f>+SUMIFS('[1]TERMELŐ_11.30.'!$H:$H,'[1]TERMELŐ_11.30.'!$A:$A,[1]publikáció!$B391,'[1]TERMELŐ_11.30.'!$L:$L,[1]publikáció!H$4)</f>
        <v>0</v>
      </c>
      <c r="I391" s="11">
        <f>+SUMIFS('[1]TERMELŐ_11.30.'!$H:$H,'[1]TERMELŐ_11.30.'!$A:$A,[1]publikáció!$B391,'[1]TERMELŐ_11.30.'!$L:$L,[1]publikáció!I$4)</f>
        <v>0</v>
      </c>
      <c r="J391" s="11">
        <f>+SUMIFS('[1]TERMELŐ_11.30.'!$H:$H,'[1]TERMELŐ_11.30.'!$A:$A,[1]publikáció!$B391,'[1]TERMELŐ_11.30.'!$L:$L,[1]publikáció!J$4)</f>
        <v>0</v>
      </c>
      <c r="K391" s="11" t="str">
        <f>+IF(VLOOKUP(B391,'[1]TERMELŐ_11.30.'!A:U,21,FALSE)="igen","Technológia módosítás",IF(VLOOKUP(B391,'[1]TERMELŐ_11.30.'!A:U,20,FALSE)&lt;&gt;"nem","Ismétlő","Új igény"))</f>
        <v>Új igény</v>
      </c>
      <c r="L391" s="12">
        <f>+_xlfn.MAXIFS('[1]TERMELŐ_11.30.'!$P:$P,'[1]TERMELŐ_11.30.'!$A:$A,[1]publikáció!$B391)</f>
        <v>49.9</v>
      </c>
      <c r="M391" s="12">
        <f>+_xlfn.MAXIFS('[1]TERMELŐ_11.30.'!$Q:$Q,'[1]TERMELŐ_11.30.'!$A:$A,[1]publikáció!$B391)</f>
        <v>0.16</v>
      </c>
      <c r="N391" s="10" t="str">
        <f>+IF(VLOOKUP(B391,'[1]TERMELŐ_11.30.'!A:G,7,FALSE)="","",VLOOKUP(B391,'[1]TERMELŐ_11.30.'!A:G,7,FALSE))</f>
        <v>ZGRO</v>
      </c>
      <c r="O391" s="10">
        <f>+VLOOKUP(B391,'[1]TERMELŐ_11.30.'!A:I,9,FALSE)</f>
        <v>132</v>
      </c>
      <c r="P391" s="10" t="str">
        <f>+IF(OR(VLOOKUP(B391,'[1]TERMELŐ_11.30.'!A:D,4,FALSE)="elutasított",(VLOOKUP(B391,'[1]TERMELŐ_11.30.'!A:D,4,FALSE)="kiesett")),"igen","nem")</f>
        <v>igen</v>
      </c>
      <c r="Q391" s="10" t="str">
        <f>+_xlfn.IFNA(VLOOKUP(IF(VLOOKUP(B391,'[1]TERMELŐ_11.30.'!A:BQ,69,FALSE)="","",VLOOKUP(B391,'[1]TERMELŐ_11.30.'!A:BQ,69,FALSE)),'[1]publikáció segéd tábla'!$D$1:$E$16,2,FALSE),"")</f>
        <v>54/2024 kormány rendelet</v>
      </c>
      <c r="R391" s="10" t="str">
        <f>IF(VLOOKUP(B391,'[1]TERMELŐ_11.30.'!A:AT,46,FALSE)="","",VLOOKUP(B391,'[1]TERMELŐ_11.30.'!A:AT,46,FALSE))</f>
        <v/>
      </c>
      <c r="S391" s="10"/>
      <c r="T391" s="13">
        <f>+VLOOKUP(B391,'[1]TERMELŐ_11.30.'!$A:$AR,37,FALSE)</f>
        <v>0</v>
      </c>
      <c r="U391" s="13">
        <f>+VLOOKUP(B391,'[1]TERMELŐ_11.30.'!$A:$AR,38,FALSE)+VLOOKUP(B391,'[1]TERMELŐ_11.30.'!$A:$AR,39,FALSE)+VLOOKUP(B391,'[1]TERMELŐ_11.30.'!$A:$AR,40,FALSE)+VLOOKUP(B391,'[1]TERMELŐ_11.30.'!$A:$AR,41,FALSE)+VLOOKUP(B391,'[1]TERMELŐ_11.30.'!$A:$AR,42,FALSE)+VLOOKUP(B391,'[1]TERMELŐ_11.30.'!$A:$AR,43,FALSE)+VLOOKUP(B391,'[1]TERMELŐ_11.30.'!$A:$AR,44,FALSE)</f>
        <v>0</v>
      </c>
      <c r="V391" s="14" t="str">
        <f>+IF(VLOOKUP(B391,'[1]TERMELŐ_11.30.'!A:AS,45,FALSE)="","",VLOOKUP(B391,'[1]TERMELŐ_11.30.'!A:AS,45,FALSE))</f>
        <v/>
      </c>
      <c r="W391" s="14" t="str">
        <f>IF(VLOOKUP(B391,'[1]TERMELŐ_11.30.'!A:AJ,36,FALSE)="","",VLOOKUP(B391,'[1]TERMELŐ_11.30.'!A:AJ,36,FALSE))</f>
        <v/>
      </c>
      <c r="X391" s="10"/>
      <c r="Y391" s="13">
        <f>+VLOOKUP(B391,'[1]TERMELŐ_11.30.'!$A:$BH,53,FALSE)</f>
        <v>0</v>
      </c>
      <c r="Z391" s="13">
        <f>+VLOOKUP(B391,'[1]TERMELŐ_11.30.'!$A:$BH,54,FALSE)+VLOOKUP(B391,'[1]TERMELŐ_11.30.'!$A:$BH,55,FALSE)+VLOOKUP(B391,'[1]TERMELŐ_11.30.'!$A:$BH,56,FALSE)+VLOOKUP(B391,'[1]TERMELŐ_11.30.'!$A:$BH,57,FALSE)+VLOOKUP(B391,'[1]TERMELŐ_11.30.'!$A:$BH,58,FALSE)+VLOOKUP(B391,'[1]TERMELŐ_11.30.'!$A:$BH,59,FALSE)+VLOOKUP(B391,'[1]TERMELŐ_11.30.'!$A:$BH,60,FALSE)</f>
        <v>0</v>
      </c>
      <c r="AA391" s="14" t="str">
        <f>IF(VLOOKUP(B391,'[1]TERMELŐ_11.30.'!A:AZ,51,FALSE)="","",VLOOKUP(B391,'[1]TERMELŐ_11.30.'!A:AZ,51,FALSE))</f>
        <v/>
      </c>
      <c r="AB391" s="14" t="str">
        <f>IF(VLOOKUP(B391,'[1]TERMELŐ_11.30.'!A:AZ,52,FALSE)="","",VLOOKUP(B391,'[1]TERMELŐ_11.30.'!A:AZ,52,FALSE))</f>
        <v/>
      </c>
    </row>
    <row r="392" spans="1:28" x14ac:dyDescent="0.3">
      <c r="A392" s="10" t="str">
        <f>VLOOKUP(VLOOKUP(B392,'[1]TERMELŐ_11.30.'!A:F,6,FALSE),'[1]publikáció segéd tábla'!$A$1:$B$7,2,FALSE)</f>
        <v>E.ON Észak-dunántúli Áramhálózati Zrt.</v>
      </c>
      <c r="B392" s="10" t="s">
        <v>358</v>
      </c>
      <c r="C392" s="11">
        <f>+SUMIFS('[1]TERMELŐ_11.30.'!$H:$H,'[1]TERMELŐ_11.30.'!$A:$A,[1]publikáció!$B392,'[1]TERMELŐ_11.30.'!$L:$L,[1]publikáció!C$4)</f>
        <v>0</v>
      </c>
      <c r="D392" s="11">
        <f>+SUMIFS('[1]TERMELŐ_11.30.'!$H:$H,'[1]TERMELŐ_11.30.'!$A:$A,[1]publikáció!$B392,'[1]TERMELŐ_11.30.'!$L:$L,[1]publikáció!D$4)</f>
        <v>4.5</v>
      </c>
      <c r="E392" s="11">
        <f>+SUMIFS('[1]TERMELŐ_11.30.'!$H:$H,'[1]TERMELŐ_11.30.'!$A:$A,[1]publikáció!$B392,'[1]TERMELŐ_11.30.'!$L:$L,[1]publikáció!E$4)</f>
        <v>0</v>
      </c>
      <c r="F392" s="11">
        <f>+SUMIFS('[1]TERMELŐ_11.30.'!$H:$H,'[1]TERMELŐ_11.30.'!$A:$A,[1]publikáció!$B392,'[1]TERMELŐ_11.30.'!$L:$L,[1]publikáció!F$4)</f>
        <v>0</v>
      </c>
      <c r="G392" s="11">
        <f>+SUMIFS('[1]TERMELŐ_11.30.'!$H:$H,'[1]TERMELŐ_11.30.'!$A:$A,[1]publikáció!$B392,'[1]TERMELŐ_11.30.'!$L:$L,[1]publikáció!G$4)</f>
        <v>0</v>
      </c>
      <c r="H392" s="11">
        <f>+SUMIFS('[1]TERMELŐ_11.30.'!$H:$H,'[1]TERMELŐ_11.30.'!$A:$A,[1]publikáció!$B392,'[1]TERMELŐ_11.30.'!$L:$L,[1]publikáció!H$4)</f>
        <v>0</v>
      </c>
      <c r="I392" s="11">
        <f>+SUMIFS('[1]TERMELŐ_11.30.'!$H:$H,'[1]TERMELŐ_11.30.'!$A:$A,[1]publikáció!$B392,'[1]TERMELŐ_11.30.'!$L:$L,[1]publikáció!I$4)</f>
        <v>0</v>
      </c>
      <c r="J392" s="11">
        <f>+SUMIFS('[1]TERMELŐ_11.30.'!$H:$H,'[1]TERMELŐ_11.30.'!$A:$A,[1]publikáció!$B392,'[1]TERMELŐ_11.30.'!$L:$L,[1]publikáció!J$4)</f>
        <v>0</v>
      </c>
      <c r="K392" s="11" t="str">
        <f>+IF(VLOOKUP(B392,'[1]TERMELŐ_11.30.'!A:U,21,FALSE)="igen","Technológia módosítás",IF(VLOOKUP(B392,'[1]TERMELŐ_11.30.'!A:U,20,FALSE)&lt;&gt;"nem","Ismétlő","Új igény"))</f>
        <v>Új igény</v>
      </c>
      <c r="L392" s="12">
        <f>+_xlfn.MAXIFS('[1]TERMELŐ_11.30.'!$P:$P,'[1]TERMELŐ_11.30.'!$A:$A,[1]publikáció!$B392)</f>
        <v>4.5</v>
      </c>
      <c r="M392" s="12">
        <f>+_xlfn.MAXIFS('[1]TERMELŐ_11.30.'!$Q:$Q,'[1]TERMELŐ_11.30.'!$A:$A,[1]publikáció!$B392)</f>
        <v>0.1</v>
      </c>
      <c r="N392" s="10" t="str">
        <f>+IF(VLOOKUP(B392,'[1]TERMELŐ_11.30.'!A:G,7,FALSE)="","",VLOOKUP(B392,'[1]TERMELŐ_11.30.'!A:G,7,FALSE))</f>
        <v>BARA</v>
      </c>
      <c r="O392" s="10">
        <f>+VLOOKUP(B392,'[1]TERMELŐ_11.30.'!A:I,9,FALSE)</f>
        <v>22</v>
      </c>
      <c r="P392" s="10" t="str">
        <f>+IF(OR(VLOOKUP(B392,'[1]TERMELŐ_11.30.'!A:D,4,FALSE)="elutasított",(VLOOKUP(B392,'[1]TERMELŐ_11.30.'!A:D,4,FALSE)="kiesett")),"igen","nem")</f>
        <v>igen</v>
      </c>
      <c r="Q392" s="10" t="str">
        <f>+_xlfn.IFNA(VLOOKUP(IF(VLOOKUP(B392,'[1]TERMELŐ_11.30.'!A:BQ,69,FALSE)="","",VLOOKUP(B392,'[1]TERMELŐ_11.30.'!A:BQ,69,FALSE)),'[1]publikáció segéd tábla'!$D$1:$E$16,2,FALSE),"")</f>
        <v>54/2024 kormány rendelet</v>
      </c>
      <c r="R392" s="10" t="str">
        <f>IF(VLOOKUP(B392,'[1]TERMELŐ_11.30.'!A:AT,46,FALSE)="","",VLOOKUP(B392,'[1]TERMELŐ_11.30.'!A:AT,46,FALSE))</f>
        <v/>
      </c>
      <c r="S392" s="10"/>
      <c r="T392" s="13">
        <f>+VLOOKUP(B392,'[1]TERMELŐ_11.30.'!$A:$AR,37,FALSE)</f>
        <v>0</v>
      </c>
      <c r="U392" s="13">
        <f>+VLOOKUP(B392,'[1]TERMELŐ_11.30.'!$A:$AR,38,FALSE)+VLOOKUP(B392,'[1]TERMELŐ_11.30.'!$A:$AR,39,FALSE)+VLOOKUP(B392,'[1]TERMELŐ_11.30.'!$A:$AR,40,FALSE)+VLOOKUP(B392,'[1]TERMELŐ_11.30.'!$A:$AR,41,FALSE)+VLOOKUP(B392,'[1]TERMELŐ_11.30.'!$A:$AR,42,FALSE)+VLOOKUP(B392,'[1]TERMELŐ_11.30.'!$A:$AR,43,FALSE)+VLOOKUP(B392,'[1]TERMELŐ_11.30.'!$A:$AR,44,FALSE)</f>
        <v>0</v>
      </c>
      <c r="V392" s="14" t="str">
        <f>+IF(VLOOKUP(B392,'[1]TERMELŐ_11.30.'!A:AS,45,FALSE)="","",VLOOKUP(B392,'[1]TERMELŐ_11.30.'!A:AS,45,FALSE))</f>
        <v/>
      </c>
      <c r="W392" s="14" t="str">
        <f>IF(VLOOKUP(B392,'[1]TERMELŐ_11.30.'!A:AJ,36,FALSE)="","",VLOOKUP(B392,'[1]TERMELŐ_11.30.'!A:AJ,36,FALSE))</f>
        <v/>
      </c>
      <c r="X392" s="10"/>
      <c r="Y392" s="13">
        <f>+VLOOKUP(B392,'[1]TERMELŐ_11.30.'!$A:$BH,53,FALSE)</f>
        <v>0</v>
      </c>
      <c r="Z392" s="13">
        <f>+VLOOKUP(B392,'[1]TERMELŐ_11.30.'!$A:$BH,54,FALSE)+VLOOKUP(B392,'[1]TERMELŐ_11.30.'!$A:$BH,55,FALSE)+VLOOKUP(B392,'[1]TERMELŐ_11.30.'!$A:$BH,56,FALSE)+VLOOKUP(B392,'[1]TERMELŐ_11.30.'!$A:$BH,57,FALSE)+VLOOKUP(B392,'[1]TERMELŐ_11.30.'!$A:$BH,58,FALSE)+VLOOKUP(B392,'[1]TERMELŐ_11.30.'!$A:$BH,59,FALSE)+VLOOKUP(B392,'[1]TERMELŐ_11.30.'!$A:$BH,60,FALSE)</f>
        <v>0</v>
      </c>
      <c r="AA392" s="14" t="str">
        <f>IF(VLOOKUP(B392,'[1]TERMELŐ_11.30.'!A:AZ,51,FALSE)="","",VLOOKUP(B392,'[1]TERMELŐ_11.30.'!A:AZ,51,FALSE))</f>
        <v/>
      </c>
      <c r="AB392" s="14" t="str">
        <f>IF(VLOOKUP(B392,'[1]TERMELŐ_11.30.'!A:AZ,52,FALSE)="","",VLOOKUP(B392,'[1]TERMELŐ_11.30.'!A:AZ,52,FALSE))</f>
        <v/>
      </c>
    </row>
    <row r="393" spans="1:28" x14ac:dyDescent="0.3">
      <c r="A393" s="10" t="str">
        <f>VLOOKUP(VLOOKUP(B393,'[1]TERMELŐ_11.30.'!A:F,6,FALSE),'[1]publikáció segéd tábla'!$A$1:$B$7,2,FALSE)</f>
        <v>E.ON Észak-dunántúli Áramhálózati Zrt.</v>
      </c>
      <c r="B393" s="10" t="s">
        <v>359</v>
      </c>
      <c r="C393" s="11">
        <f>+SUMIFS('[1]TERMELŐ_11.30.'!$H:$H,'[1]TERMELŐ_11.30.'!$A:$A,[1]publikáció!$B393,'[1]TERMELŐ_11.30.'!$L:$L,[1]publikáció!C$4)</f>
        <v>0</v>
      </c>
      <c r="D393" s="11">
        <f>+SUMIFS('[1]TERMELŐ_11.30.'!$H:$H,'[1]TERMELŐ_11.30.'!$A:$A,[1]publikáció!$B393,'[1]TERMELŐ_11.30.'!$L:$L,[1]publikáció!D$4)</f>
        <v>49.99</v>
      </c>
      <c r="E393" s="11">
        <f>+SUMIFS('[1]TERMELŐ_11.30.'!$H:$H,'[1]TERMELŐ_11.30.'!$A:$A,[1]publikáció!$B393,'[1]TERMELŐ_11.30.'!$L:$L,[1]publikáció!E$4)</f>
        <v>0</v>
      </c>
      <c r="F393" s="11">
        <f>+SUMIFS('[1]TERMELŐ_11.30.'!$H:$H,'[1]TERMELŐ_11.30.'!$A:$A,[1]publikáció!$B393,'[1]TERMELŐ_11.30.'!$L:$L,[1]publikáció!F$4)</f>
        <v>0</v>
      </c>
      <c r="G393" s="11">
        <f>+SUMIFS('[1]TERMELŐ_11.30.'!$H:$H,'[1]TERMELŐ_11.30.'!$A:$A,[1]publikáció!$B393,'[1]TERMELŐ_11.30.'!$L:$L,[1]publikáció!G$4)</f>
        <v>0</v>
      </c>
      <c r="H393" s="11">
        <f>+SUMIFS('[1]TERMELŐ_11.30.'!$H:$H,'[1]TERMELŐ_11.30.'!$A:$A,[1]publikáció!$B393,'[1]TERMELŐ_11.30.'!$L:$L,[1]publikáció!H$4)</f>
        <v>0</v>
      </c>
      <c r="I393" s="11">
        <f>+SUMIFS('[1]TERMELŐ_11.30.'!$H:$H,'[1]TERMELŐ_11.30.'!$A:$A,[1]publikáció!$B393,'[1]TERMELŐ_11.30.'!$L:$L,[1]publikáció!I$4)</f>
        <v>0</v>
      </c>
      <c r="J393" s="11">
        <f>+SUMIFS('[1]TERMELŐ_11.30.'!$H:$H,'[1]TERMELŐ_11.30.'!$A:$A,[1]publikáció!$B393,'[1]TERMELŐ_11.30.'!$L:$L,[1]publikáció!J$4)</f>
        <v>0</v>
      </c>
      <c r="K393" s="11" t="str">
        <f>+IF(VLOOKUP(B393,'[1]TERMELŐ_11.30.'!A:U,21,FALSE)="igen","Technológia módosítás",IF(VLOOKUP(B393,'[1]TERMELŐ_11.30.'!A:U,20,FALSE)&lt;&gt;"nem","Ismétlő","Új igény"))</f>
        <v>Új igény</v>
      </c>
      <c r="L393" s="12">
        <f>+_xlfn.MAXIFS('[1]TERMELŐ_11.30.'!$P:$P,'[1]TERMELŐ_11.30.'!$A:$A,[1]publikáció!$B393)</f>
        <v>49.99</v>
      </c>
      <c r="M393" s="12">
        <f>+_xlfn.MAXIFS('[1]TERMELŐ_11.30.'!$Q:$Q,'[1]TERMELŐ_11.30.'!$A:$A,[1]publikáció!$B393)</f>
        <v>0.1</v>
      </c>
      <c r="N393" s="10" t="str">
        <f>+IF(VLOOKUP(B393,'[1]TERMELŐ_11.30.'!A:G,7,FALSE)="","",VLOOKUP(B393,'[1]TERMELŐ_11.30.'!A:G,7,FALSE))</f>
        <v>REPC</v>
      </c>
      <c r="O393" s="10">
        <f>+VLOOKUP(B393,'[1]TERMELŐ_11.30.'!A:I,9,FALSE)</f>
        <v>132</v>
      </c>
      <c r="P393" s="10" t="str">
        <f>+IF(OR(VLOOKUP(B393,'[1]TERMELŐ_11.30.'!A:D,4,FALSE)="elutasított",(VLOOKUP(B393,'[1]TERMELŐ_11.30.'!A:D,4,FALSE)="kiesett")),"igen","nem")</f>
        <v>igen</v>
      </c>
      <c r="Q393" s="10" t="str">
        <f>+_xlfn.IFNA(VLOOKUP(IF(VLOOKUP(B393,'[1]TERMELŐ_11.30.'!A:BQ,69,FALSE)="","",VLOOKUP(B393,'[1]TERMELŐ_11.30.'!A:BQ,69,FALSE)),'[1]publikáció segéd tábla'!$D$1:$E$16,2,FALSE),"")</f>
        <v>54/2024 kormány rendelet</v>
      </c>
      <c r="R393" s="10" t="str">
        <f>IF(VLOOKUP(B393,'[1]TERMELŐ_11.30.'!A:AT,46,FALSE)="","",VLOOKUP(B393,'[1]TERMELŐ_11.30.'!A:AT,46,FALSE))</f>
        <v/>
      </c>
      <c r="S393" s="10"/>
      <c r="T393" s="13">
        <f>+VLOOKUP(B393,'[1]TERMELŐ_11.30.'!$A:$AR,37,FALSE)</f>
        <v>0</v>
      </c>
      <c r="U393" s="13">
        <f>+VLOOKUP(B393,'[1]TERMELŐ_11.30.'!$A:$AR,38,FALSE)+VLOOKUP(B393,'[1]TERMELŐ_11.30.'!$A:$AR,39,FALSE)+VLOOKUP(B393,'[1]TERMELŐ_11.30.'!$A:$AR,40,FALSE)+VLOOKUP(B393,'[1]TERMELŐ_11.30.'!$A:$AR,41,FALSE)+VLOOKUP(B393,'[1]TERMELŐ_11.30.'!$A:$AR,42,FALSE)+VLOOKUP(B393,'[1]TERMELŐ_11.30.'!$A:$AR,43,FALSE)+VLOOKUP(B393,'[1]TERMELŐ_11.30.'!$A:$AR,44,FALSE)</f>
        <v>0</v>
      </c>
      <c r="V393" s="14" t="str">
        <f>+IF(VLOOKUP(B393,'[1]TERMELŐ_11.30.'!A:AS,45,FALSE)="","",VLOOKUP(B393,'[1]TERMELŐ_11.30.'!A:AS,45,FALSE))</f>
        <v/>
      </c>
      <c r="W393" s="14" t="str">
        <f>IF(VLOOKUP(B393,'[1]TERMELŐ_11.30.'!A:AJ,36,FALSE)="","",VLOOKUP(B393,'[1]TERMELŐ_11.30.'!A:AJ,36,FALSE))</f>
        <v/>
      </c>
      <c r="X393" s="10"/>
      <c r="Y393" s="13">
        <f>+VLOOKUP(B393,'[1]TERMELŐ_11.30.'!$A:$BH,53,FALSE)</f>
        <v>0</v>
      </c>
      <c r="Z393" s="13">
        <f>+VLOOKUP(B393,'[1]TERMELŐ_11.30.'!$A:$BH,54,FALSE)+VLOOKUP(B393,'[1]TERMELŐ_11.30.'!$A:$BH,55,FALSE)+VLOOKUP(B393,'[1]TERMELŐ_11.30.'!$A:$BH,56,FALSE)+VLOOKUP(B393,'[1]TERMELŐ_11.30.'!$A:$BH,57,FALSE)+VLOOKUP(B393,'[1]TERMELŐ_11.30.'!$A:$BH,58,FALSE)+VLOOKUP(B393,'[1]TERMELŐ_11.30.'!$A:$BH,59,FALSE)+VLOOKUP(B393,'[1]TERMELŐ_11.30.'!$A:$BH,60,FALSE)</f>
        <v>0</v>
      </c>
      <c r="AA393" s="14" t="str">
        <f>IF(VLOOKUP(B393,'[1]TERMELŐ_11.30.'!A:AZ,51,FALSE)="","",VLOOKUP(B393,'[1]TERMELŐ_11.30.'!A:AZ,51,FALSE))</f>
        <v/>
      </c>
      <c r="AB393" s="14" t="str">
        <f>IF(VLOOKUP(B393,'[1]TERMELŐ_11.30.'!A:AZ,52,FALSE)="","",VLOOKUP(B393,'[1]TERMELŐ_11.30.'!A:AZ,52,FALSE))</f>
        <v/>
      </c>
    </row>
    <row r="394" spans="1:28" x14ac:dyDescent="0.3">
      <c r="A394" s="10" t="str">
        <f>VLOOKUP(VLOOKUP(B394,'[1]TERMELŐ_11.30.'!A:F,6,FALSE),'[1]publikáció segéd tábla'!$A$1:$B$7,2,FALSE)</f>
        <v>E.ON Észak-dunántúli Áramhálózati Zrt.</v>
      </c>
      <c r="B394" s="10" t="s">
        <v>360</v>
      </c>
      <c r="C394" s="11">
        <f>+SUMIFS('[1]TERMELŐ_11.30.'!$H:$H,'[1]TERMELŐ_11.30.'!$A:$A,[1]publikáció!$B394,'[1]TERMELŐ_11.30.'!$L:$L,[1]publikáció!C$4)</f>
        <v>0</v>
      </c>
      <c r="D394" s="11">
        <f>+SUMIFS('[1]TERMELŐ_11.30.'!$H:$H,'[1]TERMELŐ_11.30.'!$A:$A,[1]publikáció!$B394,'[1]TERMELŐ_11.30.'!$L:$L,[1]publikáció!D$4)</f>
        <v>0</v>
      </c>
      <c r="E394" s="11">
        <f>+SUMIFS('[1]TERMELŐ_11.30.'!$H:$H,'[1]TERMELŐ_11.30.'!$A:$A,[1]publikáció!$B394,'[1]TERMELŐ_11.30.'!$L:$L,[1]publikáció!E$4)</f>
        <v>19.989999999999998</v>
      </c>
      <c r="F394" s="11">
        <f>+SUMIFS('[1]TERMELŐ_11.30.'!$H:$H,'[1]TERMELŐ_11.30.'!$A:$A,[1]publikáció!$B394,'[1]TERMELŐ_11.30.'!$L:$L,[1]publikáció!F$4)</f>
        <v>0</v>
      </c>
      <c r="G394" s="11">
        <f>+SUMIFS('[1]TERMELŐ_11.30.'!$H:$H,'[1]TERMELŐ_11.30.'!$A:$A,[1]publikáció!$B394,'[1]TERMELŐ_11.30.'!$L:$L,[1]publikáció!G$4)</f>
        <v>0</v>
      </c>
      <c r="H394" s="11">
        <f>+SUMIFS('[1]TERMELŐ_11.30.'!$H:$H,'[1]TERMELŐ_11.30.'!$A:$A,[1]publikáció!$B394,'[1]TERMELŐ_11.30.'!$L:$L,[1]publikáció!H$4)</f>
        <v>0</v>
      </c>
      <c r="I394" s="11">
        <f>+SUMIFS('[1]TERMELŐ_11.30.'!$H:$H,'[1]TERMELŐ_11.30.'!$A:$A,[1]publikáció!$B394,'[1]TERMELŐ_11.30.'!$L:$L,[1]publikáció!I$4)</f>
        <v>0</v>
      </c>
      <c r="J394" s="11">
        <f>+SUMIFS('[1]TERMELŐ_11.30.'!$H:$H,'[1]TERMELŐ_11.30.'!$A:$A,[1]publikáció!$B394,'[1]TERMELŐ_11.30.'!$L:$L,[1]publikáció!J$4)</f>
        <v>0</v>
      </c>
      <c r="K394" s="11" t="str">
        <f>+IF(VLOOKUP(B394,'[1]TERMELŐ_11.30.'!A:U,21,FALSE)="igen","Technológia módosítás",IF(VLOOKUP(B394,'[1]TERMELŐ_11.30.'!A:U,20,FALSE)&lt;&gt;"nem","Ismétlő","Új igény"))</f>
        <v>Új igény</v>
      </c>
      <c r="L394" s="12">
        <f>+_xlfn.MAXIFS('[1]TERMELŐ_11.30.'!$P:$P,'[1]TERMELŐ_11.30.'!$A:$A,[1]publikáció!$B394)</f>
        <v>19.989999999999998</v>
      </c>
      <c r="M394" s="12">
        <f>+_xlfn.MAXIFS('[1]TERMELŐ_11.30.'!$Q:$Q,'[1]TERMELŐ_11.30.'!$A:$A,[1]publikáció!$B394)</f>
        <v>19.989999999999998</v>
      </c>
      <c r="N394" s="10" t="str">
        <f>+IF(VLOOKUP(B394,'[1]TERMELŐ_11.30.'!A:G,7,FALSE)="","",VLOOKUP(B394,'[1]TERMELŐ_11.30.'!A:G,7,FALSE))</f>
        <v>VARK</v>
      </c>
      <c r="O394" s="10">
        <f>+VLOOKUP(B394,'[1]TERMELŐ_11.30.'!A:I,9,FALSE)</f>
        <v>22</v>
      </c>
      <c r="P394" s="10" t="str">
        <f>+IF(OR(VLOOKUP(B394,'[1]TERMELŐ_11.30.'!A:D,4,FALSE)="elutasított",(VLOOKUP(B394,'[1]TERMELŐ_11.30.'!A:D,4,FALSE)="kiesett")),"igen","nem")</f>
        <v>igen</v>
      </c>
      <c r="Q394" s="10" t="str">
        <f>+_xlfn.IFNA(VLOOKUP(IF(VLOOKUP(B394,'[1]TERMELŐ_11.30.'!A:BQ,69,FALSE)="","",VLOOKUP(B394,'[1]TERMELŐ_11.30.'!A:BQ,69,FALSE)),'[1]publikáció segéd tábla'!$D$1:$E$16,2,FALSE),"")</f>
        <v>54/2024 kormány rendelet</v>
      </c>
      <c r="R394" s="10" t="str">
        <f>IF(VLOOKUP(B394,'[1]TERMELŐ_11.30.'!A:AT,46,FALSE)="","",VLOOKUP(B394,'[1]TERMELŐ_11.30.'!A:AT,46,FALSE))</f>
        <v/>
      </c>
      <c r="S394" s="10"/>
      <c r="T394" s="13">
        <f>+VLOOKUP(B394,'[1]TERMELŐ_11.30.'!$A:$AR,37,FALSE)</f>
        <v>0</v>
      </c>
      <c r="U394" s="13">
        <f>+VLOOKUP(B394,'[1]TERMELŐ_11.30.'!$A:$AR,38,FALSE)+VLOOKUP(B394,'[1]TERMELŐ_11.30.'!$A:$AR,39,FALSE)+VLOOKUP(B394,'[1]TERMELŐ_11.30.'!$A:$AR,40,FALSE)+VLOOKUP(B394,'[1]TERMELŐ_11.30.'!$A:$AR,41,FALSE)+VLOOKUP(B394,'[1]TERMELŐ_11.30.'!$A:$AR,42,FALSE)+VLOOKUP(B394,'[1]TERMELŐ_11.30.'!$A:$AR,43,FALSE)+VLOOKUP(B394,'[1]TERMELŐ_11.30.'!$A:$AR,44,FALSE)</f>
        <v>0</v>
      </c>
      <c r="V394" s="14" t="str">
        <f>+IF(VLOOKUP(B394,'[1]TERMELŐ_11.30.'!A:AS,45,FALSE)="","",VLOOKUP(B394,'[1]TERMELŐ_11.30.'!A:AS,45,FALSE))</f>
        <v/>
      </c>
      <c r="W394" s="14" t="str">
        <f>IF(VLOOKUP(B394,'[1]TERMELŐ_11.30.'!A:AJ,36,FALSE)="","",VLOOKUP(B394,'[1]TERMELŐ_11.30.'!A:AJ,36,FALSE))</f>
        <v/>
      </c>
      <c r="X394" s="10"/>
      <c r="Y394" s="13">
        <f>+VLOOKUP(B394,'[1]TERMELŐ_11.30.'!$A:$BH,53,FALSE)</f>
        <v>0</v>
      </c>
      <c r="Z394" s="13">
        <f>+VLOOKUP(B394,'[1]TERMELŐ_11.30.'!$A:$BH,54,FALSE)+VLOOKUP(B394,'[1]TERMELŐ_11.30.'!$A:$BH,55,FALSE)+VLOOKUP(B394,'[1]TERMELŐ_11.30.'!$A:$BH,56,FALSE)+VLOOKUP(B394,'[1]TERMELŐ_11.30.'!$A:$BH,57,FALSE)+VLOOKUP(B394,'[1]TERMELŐ_11.30.'!$A:$BH,58,FALSE)+VLOOKUP(B394,'[1]TERMELŐ_11.30.'!$A:$BH,59,FALSE)+VLOOKUP(B394,'[1]TERMELŐ_11.30.'!$A:$BH,60,FALSE)</f>
        <v>0</v>
      </c>
      <c r="AA394" s="14" t="str">
        <f>IF(VLOOKUP(B394,'[1]TERMELŐ_11.30.'!A:AZ,51,FALSE)="","",VLOOKUP(B394,'[1]TERMELŐ_11.30.'!A:AZ,51,FALSE))</f>
        <v/>
      </c>
      <c r="AB394" s="14" t="str">
        <f>IF(VLOOKUP(B394,'[1]TERMELŐ_11.30.'!A:AZ,52,FALSE)="","",VLOOKUP(B394,'[1]TERMELŐ_11.30.'!A:AZ,52,FALSE))</f>
        <v/>
      </c>
    </row>
    <row r="395" spans="1:28" x14ac:dyDescent="0.3">
      <c r="A395" s="10" t="str">
        <f>VLOOKUP(VLOOKUP(B395,'[1]TERMELŐ_11.30.'!A:F,6,FALSE),'[1]publikáció segéd tábla'!$A$1:$B$7,2,FALSE)</f>
        <v>E.ON Észak-dunántúli Áramhálózati Zrt.</v>
      </c>
      <c r="B395" s="10" t="s">
        <v>361</v>
      </c>
      <c r="C395" s="11">
        <f>+SUMIFS('[1]TERMELŐ_11.30.'!$H:$H,'[1]TERMELŐ_11.30.'!$A:$A,[1]publikáció!$B395,'[1]TERMELŐ_11.30.'!$L:$L,[1]publikáció!C$4)</f>
        <v>0</v>
      </c>
      <c r="D395" s="11">
        <f>+SUMIFS('[1]TERMELŐ_11.30.'!$H:$H,'[1]TERMELŐ_11.30.'!$A:$A,[1]publikáció!$B395,'[1]TERMELŐ_11.30.'!$L:$L,[1]publikáció!D$4)</f>
        <v>0</v>
      </c>
      <c r="E395" s="11">
        <f>+SUMIFS('[1]TERMELŐ_11.30.'!$H:$H,'[1]TERMELŐ_11.30.'!$A:$A,[1]publikáció!$B395,'[1]TERMELŐ_11.30.'!$L:$L,[1]publikáció!E$4)</f>
        <v>0</v>
      </c>
      <c r="F395" s="11">
        <f>+SUMIFS('[1]TERMELŐ_11.30.'!$H:$H,'[1]TERMELŐ_11.30.'!$A:$A,[1]publikáció!$B395,'[1]TERMELŐ_11.30.'!$L:$L,[1]publikáció!F$4)</f>
        <v>0</v>
      </c>
      <c r="G395" s="11">
        <f>+SUMIFS('[1]TERMELŐ_11.30.'!$H:$H,'[1]TERMELŐ_11.30.'!$A:$A,[1]publikáció!$B395,'[1]TERMELŐ_11.30.'!$L:$L,[1]publikáció!G$4)</f>
        <v>0</v>
      </c>
      <c r="H395" s="11">
        <f>+SUMIFS('[1]TERMELŐ_11.30.'!$H:$H,'[1]TERMELŐ_11.30.'!$A:$A,[1]publikáció!$B395,'[1]TERMELŐ_11.30.'!$L:$L,[1]publikáció!H$4)</f>
        <v>0</v>
      </c>
      <c r="I395" s="11">
        <f>+SUMIFS('[1]TERMELŐ_11.30.'!$H:$H,'[1]TERMELŐ_11.30.'!$A:$A,[1]publikáció!$B395,'[1]TERMELŐ_11.30.'!$L:$L,[1]publikáció!I$4)</f>
        <v>0</v>
      </c>
      <c r="J395" s="11">
        <f>+SUMIFS('[1]TERMELŐ_11.30.'!$H:$H,'[1]TERMELŐ_11.30.'!$A:$A,[1]publikáció!$B395,'[1]TERMELŐ_11.30.'!$L:$L,[1]publikáció!J$4)</f>
        <v>14</v>
      </c>
      <c r="K395" s="11" t="str">
        <f>+IF(VLOOKUP(B395,'[1]TERMELŐ_11.30.'!A:U,21,FALSE)="igen","Technológia módosítás",IF(VLOOKUP(B395,'[1]TERMELŐ_11.30.'!A:U,20,FALSE)&lt;&gt;"nem","Ismétlő","Új igény"))</f>
        <v>Új igény</v>
      </c>
      <c r="L395" s="12">
        <f>+_xlfn.MAXIFS('[1]TERMELŐ_11.30.'!$P:$P,'[1]TERMELŐ_11.30.'!$A:$A,[1]publikáció!$B395)</f>
        <v>14</v>
      </c>
      <c r="M395" s="12">
        <f>+_xlfn.MAXIFS('[1]TERMELŐ_11.30.'!$Q:$Q,'[1]TERMELŐ_11.30.'!$A:$A,[1]publikáció!$B395)</f>
        <v>0.5</v>
      </c>
      <c r="N395" s="10" t="str">
        <f>+IF(VLOOKUP(B395,'[1]TERMELŐ_11.30.'!A:G,7,FALSE)="","",VLOOKUP(B395,'[1]TERMELŐ_11.30.'!A:G,7,FALSE))</f>
        <v>VARK</v>
      </c>
      <c r="O395" s="10">
        <f>+VLOOKUP(B395,'[1]TERMELŐ_11.30.'!A:I,9,FALSE)</f>
        <v>22</v>
      </c>
      <c r="P395" s="10" t="str">
        <f>+IF(OR(VLOOKUP(B395,'[1]TERMELŐ_11.30.'!A:D,4,FALSE)="elutasított",(VLOOKUP(B395,'[1]TERMELŐ_11.30.'!A:D,4,FALSE)="kiesett")),"igen","nem")</f>
        <v>igen</v>
      </c>
      <c r="Q395" s="10" t="str">
        <f>+_xlfn.IFNA(VLOOKUP(IF(VLOOKUP(B395,'[1]TERMELŐ_11.30.'!A:BQ,69,FALSE)="","",VLOOKUP(B395,'[1]TERMELŐ_11.30.'!A:BQ,69,FALSE)),'[1]publikáció segéd tábla'!$D$1:$E$16,2,FALSE),"")</f>
        <v>54/2024 kormány rendelet</v>
      </c>
      <c r="R395" s="10" t="str">
        <f>IF(VLOOKUP(B395,'[1]TERMELŐ_11.30.'!A:AT,46,FALSE)="","",VLOOKUP(B395,'[1]TERMELŐ_11.30.'!A:AT,46,FALSE))</f>
        <v/>
      </c>
      <c r="S395" s="10"/>
      <c r="T395" s="13">
        <f>+VLOOKUP(B395,'[1]TERMELŐ_11.30.'!$A:$AR,37,FALSE)</f>
        <v>0</v>
      </c>
      <c r="U395" s="13">
        <f>+VLOOKUP(B395,'[1]TERMELŐ_11.30.'!$A:$AR,38,FALSE)+VLOOKUP(B395,'[1]TERMELŐ_11.30.'!$A:$AR,39,FALSE)+VLOOKUP(B395,'[1]TERMELŐ_11.30.'!$A:$AR,40,FALSE)+VLOOKUP(B395,'[1]TERMELŐ_11.30.'!$A:$AR,41,FALSE)+VLOOKUP(B395,'[1]TERMELŐ_11.30.'!$A:$AR,42,FALSE)+VLOOKUP(B395,'[1]TERMELŐ_11.30.'!$A:$AR,43,FALSE)+VLOOKUP(B395,'[1]TERMELŐ_11.30.'!$A:$AR,44,FALSE)</f>
        <v>0</v>
      </c>
      <c r="V395" s="14" t="str">
        <f>+IF(VLOOKUP(B395,'[1]TERMELŐ_11.30.'!A:AS,45,FALSE)="","",VLOOKUP(B395,'[1]TERMELŐ_11.30.'!A:AS,45,FALSE))</f>
        <v/>
      </c>
      <c r="W395" s="14" t="str">
        <f>IF(VLOOKUP(B395,'[1]TERMELŐ_11.30.'!A:AJ,36,FALSE)="","",VLOOKUP(B395,'[1]TERMELŐ_11.30.'!A:AJ,36,FALSE))</f>
        <v/>
      </c>
      <c r="X395" s="10"/>
      <c r="Y395" s="13">
        <f>+VLOOKUP(B395,'[1]TERMELŐ_11.30.'!$A:$BH,53,FALSE)</f>
        <v>0</v>
      </c>
      <c r="Z395" s="13">
        <f>+VLOOKUP(B395,'[1]TERMELŐ_11.30.'!$A:$BH,54,FALSE)+VLOOKUP(B395,'[1]TERMELŐ_11.30.'!$A:$BH,55,FALSE)+VLOOKUP(B395,'[1]TERMELŐ_11.30.'!$A:$BH,56,FALSE)+VLOOKUP(B395,'[1]TERMELŐ_11.30.'!$A:$BH,57,FALSE)+VLOOKUP(B395,'[1]TERMELŐ_11.30.'!$A:$BH,58,FALSE)+VLOOKUP(B395,'[1]TERMELŐ_11.30.'!$A:$BH,59,FALSE)+VLOOKUP(B395,'[1]TERMELŐ_11.30.'!$A:$BH,60,FALSE)</f>
        <v>0</v>
      </c>
      <c r="AA395" s="14" t="str">
        <f>IF(VLOOKUP(B395,'[1]TERMELŐ_11.30.'!A:AZ,51,FALSE)="","",VLOOKUP(B395,'[1]TERMELŐ_11.30.'!A:AZ,51,FALSE))</f>
        <v/>
      </c>
      <c r="AB395" s="14" t="str">
        <f>IF(VLOOKUP(B395,'[1]TERMELŐ_11.30.'!A:AZ,52,FALSE)="","",VLOOKUP(B395,'[1]TERMELŐ_11.30.'!A:AZ,52,FALSE))</f>
        <v/>
      </c>
    </row>
    <row r="396" spans="1:28" x14ac:dyDescent="0.3">
      <c r="A396" s="10" t="str">
        <f>VLOOKUP(VLOOKUP(B396,'[1]TERMELŐ_11.30.'!A:F,6,FALSE),'[1]publikáció segéd tábla'!$A$1:$B$7,2,FALSE)</f>
        <v>E.ON Észak-dunántúli Áramhálózati Zrt.</v>
      </c>
      <c r="B396" s="10" t="s">
        <v>362</v>
      </c>
      <c r="C396" s="11">
        <f>+SUMIFS('[1]TERMELŐ_11.30.'!$H:$H,'[1]TERMELŐ_11.30.'!$A:$A,[1]publikáció!$B396,'[1]TERMELŐ_11.30.'!$L:$L,[1]publikáció!C$4)</f>
        <v>0</v>
      </c>
      <c r="D396" s="11">
        <f>+SUMIFS('[1]TERMELŐ_11.30.'!$H:$H,'[1]TERMELŐ_11.30.'!$A:$A,[1]publikáció!$B396,'[1]TERMELŐ_11.30.'!$L:$L,[1]publikáció!D$4)</f>
        <v>0</v>
      </c>
      <c r="E396" s="11">
        <f>+SUMIFS('[1]TERMELŐ_11.30.'!$H:$H,'[1]TERMELŐ_11.30.'!$A:$A,[1]publikáció!$B396,'[1]TERMELŐ_11.30.'!$L:$L,[1]publikáció!E$4)</f>
        <v>0</v>
      </c>
      <c r="F396" s="11">
        <f>+SUMIFS('[1]TERMELŐ_11.30.'!$H:$H,'[1]TERMELŐ_11.30.'!$A:$A,[1]publikáció!$B396,'[1]TERMELŐ_11.30.'!$L:$L,[1]publikáció!F$4)</f>
        <v>0</v>
      </c>
      <c r="G396" s="11">
        <f>+SUMIFS('[1]TERMELŐ_11.30.'!$H:$H,'[1]TERMELŐ_11.30.'!$A:$A,[1]publikáció!$B396,'[1]TERMELŐ_11.30.'!$L:$L,[1]publikáció!G$4)</f>
        <v>0.498</v>
      </c>
      <c r="H396" s="11">
        <f>+SUMIFS('[1]TERMELŐ_11.30.'!$H:$H,'[1]TERMELŐ_11.30.'!$A:$A,[1]publikáció!$B396,'[1]TERMELŐ_11.30.'!$L:$L,[1]publikáció!H$4)</f>
        <v>0</v>
      </c>
      <c r="I396" s="11">
        <f>+SUMIFS('[1]TERMELŐ_11.30.'!$H:$H,'[1]TERMELŐ_11.30.'!$A:$A,[1]publikáció!$B396,'[1]TERMELŐ_11.30.'!$L:$L,[1]publikáció!I$4)</f>
        <v>0</v>
      </c>
      <c r="J396" s="11">
        <f>+SUMIFS('[1]TERMELŐ_11.30.'!$H:$H,'[1]TERMELŐ_11.30.'!$A:$A,[1]publikáció!$B396,'[1]TERMELŐ_11.30.'!$L:$L,[1]publikáció!J$4)</f>
        <v>0</v>
      </c>
      <c r="K396" s="11" t="str">
        <f>+IF(VLOOKUP(B396,'[1]TERMELŐ_11.30.'!A:U,21,FALSE)="igen","Technológia módosítás",IF(VLOOKUP(B396,'[1]TERMELŐ_11.30.'!A:U,20,FALSE)&lt;&gt;"nem","Ismétlő","Új igény"))</f>
        <v>Új igény</v>
      </c>
      <c r="L396" s="12">
        <f>+_xlfn.MAXIFS('[1]TERMELŐ_11.30.'!$P:$P,'[1]TERMELŐ_11.30.'!$A:$A,[1]publikáció!$B396)</f>
        <v>0.498</v>
      </c>
      <c r="M396" s="12">
        <f>+_xlfn.MAXIFS('[1]TERMELŐ_11.30.'!$Q:$Q,'[1]TERMELŐ_11.30.'!$A:$A,[1]publikáció!$B396)</f>
        <v>3.5000000000000003E-2</v>
      </c>
      <c r="N396" s="10" t="str">
        <f>+IF(VLOOKUP(B396,'[1]TERMELŐ_11.30.'!A:G,7,FALSE)="","",VLOOKUP(B396,'[1]TERMELŐ_11.30.'!A:G,7,FALSE))</f>
        <v>VARP</v>
      </c>
      <c r="O396" s="10">
        <f>+VLOOKUP(B396,'[1]TERMELŐ_11.30.'!A:I,9,FALSE)</f>
        <v>22</v>
      </c>
      <c r="P396" s="10" t="str">
        <f>+IF(OR(VLOOKUP(B396,'[1]TERMELŐ_11.30.'!A:D,4,FALSE)="elutasított",(VLOOKUP(B396,'[1]TERMELŐ_11.30.'!A:D,4,FALSE)="kiesett")),"igen","nem")</f>
        <v>igen</v>
      </c>
      <c r="Q396" s="10" t="str">
        <f>+_xlfn.IFNA(VLOOKUP(IF(VLOOKUP(B396,'[1]TERMELŐ_11.30.'!A:BQ,69,FALSE)="","",VLOOKUP(B396,'[1]TERMELŐ_11.30.'!A:BQ,69,FALSE)),'[1]publikáció segéd tábla'!$D$1:$E$16,2,FALSE),"")</f>
        <v>54/2024 kormány rendelet</v>
      </c>
      <c r="R396" s="10" t="str">
        <f>IF(VLOOKUP(B396,'[1]TERMELŐ_11.30.'!A:AT,46,FALSE)="","",VLOOKUP(B396,'[1]TERMELŐ_11.30.'!A:AT,46,FALSE))</f>
        <v/>
      </c>
      <c r="S396" s="10"/>
      <c r="T396" s="13">
        <f>+VLOOKUP(B396,'[1]TERMELŐ_11.30.'!$A:$AR,37,FALSE)</f>
        <v>0</v>
      </c>
      <c r="U396" s="13">
        <f>+VLOOKUP(B396,'[1]TERMELŐ_11.30.'!$A:$AR,38,FALSE)+VLOOKUP(B396,'[1]TERMELŐ_11.30.'!$A:$AR,39,FALSE)+VLOOKUP(B396,'[1]TERMELŐ_11.30.'!$A:$AR,40,FALSE)+VLOOKUP(B396,'[1]TERMELŐ_11.30.'!$A:$AR,41,FALSE)+VLOOKUP(B396,'[1]TERMELŐ_11.30.'!$A:$AR,42,FALSE)+VLOOKUP(B396,'[1]TERMELŐ_11.30.'!$A:$AR,43,FALSE)+VLOOKUP(B396,'[1]TERMELŐ_11.30.'!$A:$AR,44,FALSE)</f>
        <v>0</v>
      </c>
      <c r="V396" s="14" t="str">
        <f>+IF(VLOOKUP(B396,'[1]TERMELŐ_11.30.'!A:AS,45,FALSE)="","",VLOOKUP(B396,'[1]TERMELŐ_11.30.'!A:AS,45,FALSE))</f>
        <v/>
      </c>
      <c r="W396" s="14" t="str">
        <f>IF(VLOOKUP(B396,'[1]TERMELŐ_11.30.'!A:AJ,36,FALSE)="","",VLOOKUP(B396,'[1]TERMELŐ_11.30.'!A:AJ,36,FALSE))</f>
        <v/>
      </c>
      <c r="X396" s="10"/>
      <c r="Y396" s="13">
        <f>+VLOOKUP(B396,'[1]TERMELŐ_11.30.'!$A:$BH,53,FALSE)</f>
        <v>0</v>
      </c>
      <c r="Z396" s="13">
        <f>+VLOOKUP(B396,'[1]TERMELŐ_11.30.'!$A:$BH,54,FALSE)+VLOOKUP(B396,'[1]TERMELŐ_11.30.'!$A:$BH,55,FALSE)+VLOOKUP(B396,'[1]TERMELŐ_11.30.'!$A:$BH,56,FALSE)+VLOOKUP(B396,'[1]TERMELŐ_11.30.'!$A:$BH,57,FALSE)+VLOOKUP(B396,'[1]TERMELŐ_11.30.'!$A:$BH,58,FALSE)+VLOOKUP(B396,'[1]TERMELŐ_11.30.'!$A:$BH,59,FALSE)+VLOOKUP(B396,'[1]TERMELŐ_11.30.'!$A:$BH,60,FALSE)</f>
        <v>0</v>
      </c>
      <c r="AA396" s="14" t="str">
        <f>IF(VLOOKUP(B396,'[1]TERMELŐ_11.30.'!A:AZ,51,FALSE)="","",VLOOKUP(B396,'[1]TERMELŐ_11.30.'!A:AZ,51,FALSE))</f>
        <v/>
      </c>
      <c r="AB396" s="14" t="str">
        <f>IF(VLOOKUP(B396,'[1]TERMELŐ_11.30.'!A:AZ,52,FALSE)="","",VLOOKUP(B396,'[1]TERMELŐ_11.30.'!A:AZ,52,FALSE))</f>
        <v/>
      </c>
    </row>
    <row r="397" spans="1:28" x14ac:dyDescent="0.3">
      <c r="A397" s="10" t="str">
        <f>VLOOKUP(VLOOKUP(B397,'[1]TERMELŐ_11.30.'!A:F,6,FALSE),'[1]publikáció segéd tábla'!$A$1:$B$7,2,FALSE)</f>
        <v>E.ON Észak-dunántúli Áramhálózati Zrt.</v>
      </c>
      <c r="B397" s="10" t="s">
        <v>363</v>
      </c>
      <c r="C397" s="11">
        <f>+SUMIFS('[1]TERMELŐ_11.30.'!$H:$H,'[1]TERMELŐ_11.30.'!$A:$A,[1]publikáció!$B397,'[1]TERMELŐ_11.30.'!$L:$L,[1]publikáció!C$4)</f>
        <v>0</v>
      </c>
      <c r="D397" s="11">
        <f>+SUMIFS('[1]TERMELŐ_11.30.'!$H:$H,'[1]TERMELŐ_11.30.'!$A:$A,[1]publikáció!$B397,'[1]TERMELŐ_11.30.'!$L:$L,[1]publikáció!D$4)</f>
        <v>0</v>
      </c>
      <c r="E397" s="11">
        <f>+SUMIFS('[1]TERMELŐ_11.30.'!$H:$H,'[1]TERMELŐ_11.30.'!$A:$A,[1]publikáció!$B397,'[1]TERMELŐ_11.30.'!$L:$L,[1]publikáció!E$4)</f>
        <v>0.5</v>
      </c>
      <c r="F397" s="11">
        <f>+SUMIFS('[1]TERMELŐ_11.30.'!$H:$H,'[1]TERMELŐ_11.30.'!$A:$A,[1]publikáció!$B397,'[1]TERMELŐ_11.30.'!$L:$L,[1]publikáció!F$4)</f>
        <v>0</v>
      </c>
      <c r="G397" s="11">
        <f>+SUMIFS('[1]TERMELŐ_11.30.'!$H:$H,'[1]TERMELŐ_11.30.'!$A:$A,[1]publikáció!$B397,'[1]TERMELŐ_11.30.'!$L:$L,[1]publikáció!G$4)</f>
        <v>0</v>
      </c>
      <c r="H397" s="11">
        <f>+SUMIFS('[1]TERMELŐ_11.30.'!$H:$H,'[1]TERMELŐ_11.30.'!$A:$A,[1]publikáció!$B397,'[1]TERMELŐ_11.30.'!$L:$L,[1]publikáció!H$4)</f>
        <v>0</v>
      </c>
      <c r="I397" s="11">
        <f>+SUMIFS('[1]TERMELŐ_11.30.'!$H:$H,'[1]TERMELŐ_11.30.'!$A:$A,[1]publikáció!$B397,'[1]TERMELŐ_11.30.'!$L:$L,[1]publikáció!I$4)</f>
        <v>0</v>
      </c>
      <c r="J397" s="11">
        <f>+SUMIFS('[1]TERMELŐ_11.30.'!$H:$H,'[1]TERMELŐ_11.30.'!$A:$A,[1]publikáció!$B397,'[1]TERMELŐ_11.30.'!$L:$L,[1]publikáció!J$4)</f>
        <v>0</v>
      </c>
      <c r="K397" s="11" t="str">
        <f>+IF(VLOOKUP(B397,'[1]TERMELŐ_11.30.'!A:U,21,FALSE)="igen","Technológia módosítás",IF(VLOOKUP(B397,'[1]TERMELŐ_11.30.'!A:U,20,FALSE)&lt;&gt;"nem","Ismétlő","Új igény"))</f>
        <v>Új igény</v>
      </c>
      <c r="L397" s="12">
        <f>+_xlfn.MAXIFS('[1]TERMELŐ_11.30.'!$P:$P,'[1]TERMELŐ_11.30.'!$A:$A,[1]publikáció!$B397)</f>
        <v>0.5</v>
      </c>
      <c r="M397" s="12">
        <f>+_xlfn.MAXIFS('[1]TERMELŐ_11.30.'!$Q:$Q,'[1]TERMELŐ_11.30.'!$A:$A,[1]publikáció!$B397)</f>
        <v>0.5</v>
      </c>
      <c r="N397" s="10" t="str">
        <f>+IF(VLOOKUP(B397,'[1]TERMELŐ_11.30.'!A:G,7,FALSE)="","",VLOOKUP(B397,'[1]TERMELŐ_11.30.'!A:G,7,FALSE))</f>
        <v>VARP</v>
      </c>
      <c r="O397" s="10">
        <f>+VLOOKUP(B397,'[1]TERMELŐ_11.30.'!A:I,9,FALSE)</f>
        <v>22</v>
      </c>
      <c r="P397" s="10" t="str">
        <f>+IF(OR(VLOOKUP(B397,'[1]TERMELŐ_11.30.'!A:D,4,FALSE)="elutasított",(VLOOKUP(B397,'[1]TERMELŐ_11.30.'!A:D,4,FALSE)="kiesett")),"igen","nem")</f>
        <v>igen</v>
      </c>
      <c r="Q397" s="10" t="str">
        <f>+_xlfn.IFNA(VLOOKUP(IF(VLOOKUP(B397,'[1]TERMELŐ_11.30.'!A:BQ,69,FALSE)="","",VLOOKUP(B397,'[1]TERMELŐ_11.30.'!A:BQ,69,FALSE)),'[1]publikáció segéd tábla'!$D$1:$E$16,2,FALSE),"")</f>
        <v>54/2024 kormány rendelet</v>
      </c>
      <c r="R397" s="10" t="str">
        <f>IF(VLOOKUP(B397,'[1]TERMELŐ_11.30.'!A:AT,46,FALSE)="","",VLOOKUP(B397,'[1]TERMELŐ_11.30.'!A:AT,46,FALSE))</f>
        <v/>
      </c>
      <c r="S397" s="10"/>
      <c r="T397" s="13">
        <f>+VLOOKUP(B397,'[1]TERMELŐ_11.30.'!$A:$AR,37,FALSE)</f>
        <v>0</v>
      </c>
      <c r="U397" s="13">
        <f>+VLOOKUP(B397,'[1]TERMELŐ_11.30.'!$A:$AR,38,FALSE)+VLOOKUP(B397,'[1]TERMELŐ_11.30.'!$A:$AR,39,FALSE)+VLOOKUP(B397,'[1]TERMELŐ_11.30.'!$A:$AR,40,FALSE)+VLOOKUP(B397,'[1]TERMELŐ_11.30.'!$A:$AR,41,FALSE)+VLOOKUP(B397,'[1]TERMELŐ_11.30.'!$A:$AR,42,FALSE)+VLOOKUP(B397,'[1]TERMELŐ_11.30.'!$A:$AR,43,FALSE)+VLOOKUP(B397,'[1]TERMELŐ_11.30.'!$A:$AR,44,FALSE)</f>
        <v>0</v>
      </c>
      <c r="V397" s="14" t="str">
        <f>+IF(VLOOKUP(B397,'[1]TERMELŐ_11.30.'!A:AS,45,FALSE)="","",VLOOKUP(B397,'[1]TERMELŐ_11.30.'!A:AS,45,FALSE))</f>
        <v/>
      </c>
      <c r="W397" s="14" t="str">
        <f>IF(VLOOKUP(B397,'[1]TERMELŐ_11.30.'!A:AJ,36,FALSE)="","",VLOOKUP(B397,'[1]TERMELŐ_11.30.'!A:AJ,36,FALSE))</f>
        <v/>
      </c>
      <c r="X397" s="10"/>
      <c r="Y397" s="13">
        <f>+VLOOKUP(B397,'[1]TERMELŐ_11.30.'!$A:$BH,53,FALSE)</f>
        <v>0</v>
      </c>
      <c r="Z397" s="13">
        <f>+VLOOKUP(B397,'[1]TERMELŐ_11.30.'!$A:$BH,54,FALSE)+VLOOKUP(B397,'[1]TERMELŐ_11.30.'!$A:$BH,55,FALSE)+VLOOKUP(B397,'[1]TERMELŐ_11.30.'!$A:$BH,56,FALSE)+VLOOKUP(B397,'[1]TERMELŐ_11.30.'!$A:$BH,57,FALSE)+VLOOKUP(B397,'[1]TERMELŐ_11.30.'!$A:$BH,58,FALSE)+VLOOKUP(B397,'[1]TERMELŐ_11.30.'!$A:$BH,59,FALSE)+VLOOKUP(B397,'[1]TERMELŐ_11.30.'!$A:$BH,60,FALSE)</f>
        <v>0</v>
      </c>
      <c r="AA397" s="14" t="str">
        <f>IF(VLOOKUP(B397,'[1]TERMELŐ_11.30.'!A:AZ,51,FALSE)="","",VLOOKUP(B397,'[1]TERMELŐ_11.30.'!A:AZ,51,FALSE))</f>
        <v/>
      </c>
      <c r="AB397" s="14" t="str">
        <f>IF(VLOOKUP(B397,'[1]TERMELŐ_11.30.'!A:AZ,52,FALSE)="","",VLOOKUP(B397,'[1]TERMELŐ_11.30.'!A:AZ,52,FALSE))</f>
        <v/>
      </c>
    </row>
    <row r="398" spans="1:28" x14ac:dyDescent="0.3">
      <c r="A398" s="10" t="str">
        <f>VLOOKUP(VLOOKUP(B398,'[1]TERMELŐ_11.30.'!A:F,6,FALSE),'[1]publikáció segéd tábla'!$A$1:$B$7,2,FALSE)</f>
        <v>E.ON Észak-dunántúli Áramhálózati Zrt.</v>
      </c>
      <c r="B398" s="10" t="s">
        <v>364</v>
      </c>
      <c r="C398" s="11">
        <f>+SUMIFS('[1]TERMELŐ_11.30.'!$H:$H,'[1]TERMELŐ_11.30.'!$A:$A,[1]publikáció!$B398,'[1]TERMELŐ_11.30.'!$L:$L,[1]publikáció!C$4)</f>
        <v>0</v>
      </c>
      <c r="D398" s="11">
        <f>+SUMIFS('[1]TERMELŐ_11.30.'!$H:$H,'[1]TERMELŐ_11.30.'!$A:$A,[1]publikáció!$B398,'[1]TERMELŐ_11.30.'!$L:$L,[1]publikáció!D$4)</f>
        <v>39.99</v>
      </c>
      <c r="E398" s="11">
        <f>+SUMIFS('[1]TERMELŐ_11.30.'!$H:$H,'[1]TERMELŐ_11.30.'!$A:$A,[1]publikáció!$B398,'[1]TERMELŐ_11.30.'!$L:$L,[1]publikáció!E$4)</f>
        <v>10</v>
      </c>
      <c r="F398" s="11">
        <f>+SUMIFS('[1]TERMELŐ_11.30.'!$H:$H,'[1]TERMELŐ_11.30.'!$A:$A,[1]publikáció!$B398,'[1]TERMELŐ_11.30.'!$L:$L,[1]publikáció!F$4)</f>
        <v>0</v>
      </c>
      <c r="G398" s="11">
        <f>+SUMIFS('[1]TERMELŐ_11.30.'!$H:$H,'[1]TERMELŐ_11.30.'!$A:$A,[1]publikáció!$B398,'[1]TERMELŐ_11.30.'!$L:$L,[1]publikáció!G$4)</f>
        <v>0</v>
      </c>
      <c r="H398" s="11">
        <f>+SUMIFS('[1]TERMELŐ_11.30.'!$H:$H,'[1]TERMELŐ_11.30.'!$A:$A,[1]publikáció!$B398,'[1]TERMELŐ_11.30.'!$L:$L,[1]publikáció!H$4)</f>
        <v>0</v>
      </c>
      <c r="I398" s="11">
        <f>+SUMIFS('[1]TERMELŐ_11.30.'!$H:$H,'[1]TERMELŐ_11.30.'!$A:$A,[1]publikáció!$B398,'[1]TERMELŐ_11.30.'!$L:$L,[1]publikáció!I$4)</f>
        <v>0</v>
      </c>
      <c r="J398" s="11">
        <f>+SUMIFS('[1]TERMELŐ_11.30.'!$H:$H,'[1]TERMELŐ_11.30.'!$A:$A,[1]publikáció!$B398,'[1]TERMELŐ_11.30.'!$L:$L,[1]publikáció!J$4)</f>
        <v>0</v>
      </c>
      <c r="K398" s="11" t="str">
        <f>+IF(VLOOKUP(B398,'[1]TERMELŐ_11.30.'!A:U,21,FALSE)="igen","Technológia módosítás",IF(VLOOKUP(B398,'[1]TERMELŐ_11.30.'!A:U,20,FALSE)&lt;&gt;"nem","Ismétlő","Új igény"))</f>
        <v>Új igény</v>
      </c>
      <c r="L398" s="12">
        <f>+_xlfn.MAXIFS('[1]TERMELŐ_11.30.'!$P:$P,'[1]TERMELŐ_11.30.'!$A:$A,[1]publikáció!$B398)</f>
        <v>49.99</v>
      </c>
      <c r="M398" s="12">
        <f>+_xlfn.MAXIFS('[1]TERMELŐ_11.30.'!$Q:$Q,'[1]TERMELŐ_11.30.'!$A:$A,[1]publikáció!$B398)</f>
        <v>10.16</v>
      </c>
      <c r="N398" s="10" t="str">
        <f>+IF(VLOOKUP(B398,'[1]TERMELŐ_11.30.'!A:G,7,FALSE)="","",VLOOKUP(B398,'[1]TERMELŐ_11.30.'!A:G,7,FALSE))</f>
        <v>Új_N</v>
      </c>
      <c r="O398" s="10">
        <f>+VLOOKUP(B398,'[1]TERMELŐ_11.30.'!A:I,9,FALSE)</f>
        <v>132</v>
      </c>
      <c r="P398" s="10" t="str">
        <f>+IF(OR(VLOOKUP(B398,'[1]TERMELŐ_11.30.'!A:D,4,FALSE)="elutasított",(VLOOKUP(B398,'[1]TERMELŐ_11.30.'!A:D,4,FALSE)="kiesett")),"igen","nem")</f>
        <v>igen</v>
      </c>
      <c r="Q398" s="10" t="str">
        <f>+_xlfn.IFNA(VLOOKUP(IF(VLOOKUP(B398,'[1]TERMELŐ_11.30.'!A:BQ,69,FALSE)="","",VLOOKUP(B398,'[1]TERMELŐ_11.30.'!A:BQ,69,FALSE)),'[1]publikáció segéd tábla'!$D$1:$E$16,2,FALSE),"")</f>
        <v>54/2024 kormány rendelet</v>
      </c>
      <c r="R398" s="10" t="str">
        <f>IF(VLOOKUP(B398,'[1]TERMELŐ_11.30.'!A:AT,46,FALSE)="","",VLOOKUP(B398,'[1]TERMELŐ_11.30.'!A:AT,46,FALSE))</f>
        <v/>
      </c>
      <c r="S398" s="10"/>
      <c r="T398" s="13">
        <f>+VLOOKUP(B398,'[1]TERMELŐ_11.30.'!$A:$AR,37,FALSE)</f>
        <v>0</v>
      </c>
      <c r="U398" s="13">
        <f>+VLOOKUP(B398,'[1]TERMELŐ_11.30.'!$A:$AR,38,FALSE)+VLOOKUP(B398,'[1]TERMELŐ_11.30.'!$A:$AR,39,FALSE)+VLOOKUP(B398,'[1]TERMELŐ_11.30.'!$A:$AR,40,FALSE)+VLOOKUP(B398,'[1]TERMELŐ_11.30.'!$A:$AR,41,FALSE)+VLOOKUP(B398,'[1]TERMELŐ_11.30.'!$A:$AR,42,FALSE)+VLOOKUP(B398,'[1]TERMELŐ_11.30.'!$A:$AR,43,FALSE)+VLOOKUP(B398,'[1]TERMELŐ_11.30.'!$A:$AR,44,FALSE)</f>
        <v>0</v>
      </c>
      <c r="V398" s="14" t="str">
        <f>+IF(VLOOKUP(B398,'[1]TERMELŐ_11.30.'!A:AS,45,FALSE)="","",VLOOKUP(B398,'[1]TERMELŐ_11.30.'!A:AS,45,FALSE))</f>
        <v/>
      </c>
      <c r="W398" s="14" t="str">
        <f>IF(VLOOKUP(B398,'[1]TERMELŐ_11.30.'!A:AJ,36,FALSE)="","",VLOOKUP(B398,'[1]TERMELŐ_11.30.'!A:AJ,36,FALSE))</f>
        <v/>
      </c>
      <c r="X398" s="10"/>
      <c r="Y398" s="13">
        <f>+VLOOKUP(B398,'[1]TERMELŐ_11.30.'!$A:$BH,53,FALSE)</f>
        <v>0</v>
      </c>
      <c r="Z398" s="13">
        <f>+VLOOKUP(B398,'[1]TERMELŐ_11.30.'!$A:$BH,54,FALSE)+VLOOKUP(B398,'[1]TERMELŐ_11.30.'!$A:$BH,55,FALSE)+VLOOKUP(B398,'[1]TERMELŐ_11.30.'!$A:$BH,56,FALSE)+VLOOKUP(B398,'[1]TERMELŐ_11.30.'!$A:$BH,57,FALSE)+VLOOKUP(B398,'[1]TERMELŐ_11.30.'!$A:$BH,58,FALSE)+VLOOKUP(B398,'[1]TERMELŐ_11.30.'!$A:$BH,59,FALSE)+VLOOKUP(B398,'[1]TERMELŐ_11.30.'!$A:$BH,60,FALSE)</f>
        <v>0</v>
      </c>
      <c r="AA398" s="14" t="str">
        <f>IF(VLOOKUP(B398,'[1]TERMELŐ_11.30.'!A:AZ,51,FALSE)="","",VLOOKUP(B398,'[1]TERMELŐ_11.30.'!A:AZ,51,FALSE))</f>
        <v/>
      </c>
      <c r="AB398" s="14" t="str">
        <f>IF(VLOOKUP(B398,'[1]TERMELŐ_11.30.'!A:AZ,52,FALSE)="","",VLOOKUP(B398,'[1]TERMELŐ_11.30.'!A:AZ,52,FALSE))</f>
        <v/>
      </c>
    </row>
    <row r="399" spans="1:28" x14ac:dyDescent="0.3">
      <c r="A399" s="10" t="str">
        <f>VLOOKUP(VLOOKUP(B399,'[1]TERMELŐ_11.30.'!A:F,6,FALSE),'[1]publikáció segéd tábla'!$A$1:$B$7,2,FALSE)</f>
        <v>E.ON Észak-dunántúli Áramhálózati Zrt.</v>
      </c>
      <c r="B399" s="10" t="s">
        <v>365</v>
      </c>
      <c r="C399" s="11">
        <f>+SUMIFS('[1]TERMELŐ_11.30.'!$H:$H,'[1]TERMELŐ_11.30.'!$A:$A,[1]publikáció!$B399,'[1]TERMELŐ_11.30.'!$L:$L,[1]publikáció!C$4)</f>
        <v>19</v>
      </c>
      <c r="D399" s="11">
        <f>+SUMIFS('[1]TERMELŐ_11.30.'!$H:$H,'[1]TERMELŐ_11.30.'!$A:$A,[1]publikáció!$B399,'[1]TERMELŐ_11.30.'!$L:$L,[1]publikáció!D$4)</f>
        <v>0</v>
      </c>
      <c r="E399" s="11">
        <f>+SUMIFS('[1]TERMELŐ_11.30.'!$H:$H,'[1]TERMELŐ_11.30.'!$A:$A,[1]publikáció!$B399,'[1]TERMELŐ_11.30.'!$L:$L,[1]publikáció!E$4)</f>
        <v>4</v>
      </c>
      <c r="F399" s="11">
        <f>+SUMIFS('[1]TERMELŐ_11.30.'!$H:$H,'[1]TERMELŐ_11.30.'!$A:$A,[1]publikáció!$B399,'[1]TERMELŐ_11.30.'!$L:$L,[1]publikáció!F$4)</f>
        <v>0</v>
      </c>
      <c r="G399" s="11">
        <f>+SUMIFS('[1]TERMELŐ_11.30.'!$H:$H,'[1]TERMELŐ_11.30.'!$A:$A,[1]publikáció!$B399,'[1]TERMELŐ_11.30.'!$L:$L,[1]publikáció!G$4)</f>
        <v>0</v>
      </c>
      <c r="H399" s="11">
        <f>+SUMIFS('[1]TERMELŐ_11.30.'!$H:$H,'[1]TERMELŐ_11.30.'!$A:$A,[1]publikáció!$B399,'[1]TERMELŐ_11.30.'!$L:$L,[1]publikáció!H$4)</f>
        <v>0</v>
      </c>
      <c r="I399" s="11">
        <f>+SUMIFS('[1]TERMELŐ_11.30.'!$H:$H,'[1]TERMELŐ_11.30.'!$A:$A,[1]publikáció!$B399,'[1]TERMELŐ_11.30.'!$L:$L,[1]publikáció!I$4)</f>
        <v>0</v>
      </c>
      <c r="J399" s="11">
        <f>+SUMIFS('[1]TERMELŐ_11.30.'!$H:$H,'[1]TERMELŐ_11.30.'!$A:$A,[1]publikáció!$B399,'[1]TERMELŐ_11.30.'!$L:$L,[1]publikáció!J$4)</f>
        <v>0</v>
      </c>
      <c r="K399" s="11" t="str">
        <f>+IF(VLOOKUP(B399,'[1]TERMELŐ_11.30.'!A:U,21,FALSE)="igen","Technológia módosítás",IF(VLOOKUP(B399,'[1]TERMELŐ_11.30.'!A:U,20,FALSE)&lt;&gt;"nem","Ismétlő","Új igény"))</f>
        <v>Új igény</v>
      </c>
      <c r="L399" s="12">
        <f>+_xlfn.MAXIFS('[1]TERMELŐ_11.30.'!$P:$P,'[1]TERMELŐ_11.30.'!$A:$A,[1]publikáció!$B399)</f>
        <v>19</v>
      </c>
      <c r="M399" s="12">
        <f>+_xlfn.MAXIFS('[1]TERMELŐ_11.30.'!$Q:$Q,'[1]TERMELŐ_11.30.'!$A:$A,[1]publikáció!$B399)</f>
        <v>4</v>
      </c>
      <c r="N399" s="10" t="str">
        <f>+IF(VLOOKUP(B399,'[1]TERMELŐ_11.30.'!A:G,7,FALSE)="","",VLOOKUP(B399,'[1]TERMELŐ_11.30.'!A:G,7,FALSE))</f>
        <v>Söpte</v>
      </c>
      <c r="O399" s="10">
        <f>+VLOOKUP(B399,'[1]TERMELŐ_11.30.'!A:I,9,FALSE)</f>
        <v>22</v>
      </c>
      <c r="P399" s="10" t="str">
        <f>+IF(OR(VLOOKUP(B399,'[1]TERMELŐ_11.30.'!A:D,4,FALSE)="elutasított",(VLOOKUP(B399,'[1]TERMELŐ_11.30.'!A:D,4,FALSE)="kiesett")),"igen","nem")</f>
        <v>igen</v>
      </c>
      <c r="Q399" s="10" t="str">
        <f>+_xlfn.IFNA(VLOOKUP(IF(VLOOKUP(B399,'[1]TERMELŐ_11.30.'!A:BQ,69,FALSE)="","",VLOOKUP(B399,'[1]TERMELŐ_11.30.'!A:BQ,69,FALSE)),'[1]publikáció segéd tábla'!$D$1:$E$16,2,FALSE),"")</f>
        <v>54/2024 kormány rendelet</v>
      </c>
      <c r="R399" s="10" t="str">
        <f>IF(VLOOKUP(B399,'[1]TERMELŐ_11.30.'!A:AT,46,FALSE)="","",VLOOKUP(B399,'[1]TERMELŐ_11.30.'!A:AT,46,FALSE))</f>
        <v/>
      </c>
      <c r="S399" s="10"/>
      <c r="T399" s="13">
        <f>+VLOOKUP(B399,'[1]TERMELŐ_11.30.'!$A:$AR,37,FALSE)</f>
        <v>0</v>
      </c>
      <c r="U399" s="13">
        <f>+VLOOKUP(B399,'[1]TERMELŐ_11.30.'!$A:$AR,38,FALSE)+VLOOKUP(B399,'[1]TERMELŐ_11.30.'!$A:$AR,39,FALSE)+VLOOKUP(B399,'[1]TERMELŐ_11.30.'!$A:$AR,40,FALSE)+VLOOKUP(B399,'[1]TERMELŐ_11.30.'!$A:$AR,41,FALSE)+VLOOKUP(B399,'[1]TERMELŐ_11.30.'!$A:$AR,42,FALSE)+VLOOKUP(B399,'[1]TERMELŐ_11.30.'!$A:$AR,43,FALSE)+VLOOKUP(B399,'[1]TERMELŐ_11.30.'!$A:$AR,44,FALSE)</f>
        <v>0</v>
      </c>
      <c r="V399" s="14" t="str">
        <f>+IF(VLOOKUP(B399,'[1]TERMELŐ_11.30.'!A:AS,45,FALSE)="","",VLOOKUP(B399,'[1]TERMELŐ_11.30.'!A:AS,45,FALSE))</f>
        <v/>
      </c>
      <c r="W399" s="14" t="str">
        <f>IF(VLOOKUP(B399,'[1]TERMELŐ_11.30.'!A:AJ,36,FALSE)="","",VLOOKUP(B399,'[1]TERMELŐ_11.30.'!A:AJ,36,FALSE))</f>
        <v/>
      </c>
      <c r="X399" s="10"/>
      <c r="Y399" s="13">
        <f>+VLOOKUP(B399,'[1]TERMELŐ_11.30.'!$A:$BH,53,FALSE)</f>
        <v>0</v>
      </c>
      <c r="Z399" s="13">
        <f>+VLOOKUP(B399,'[1]TERMELŐ_11.30.'!$A:$BH,54,FALSE)+VLOOKUP(B399,'[1]TERMELŐ_11.30.'!$A:$BH,55,FALSE)+VLOOKUP(B399,'[1]TERMELŐ_11.30.'!$A:$BH,56,FALSE)+VLOOKUP(B399,'[1]TERMELŐ_11.30.'!$A:$BH,57,FALSE)+VLOOKUP(B399,'[1]TERMELŐ_11.30.'!$A:$BH,58,FALSE)+VLOOKUP(B399,'[1]TERMELŐ_11.30.'!$A:$BH,59,FALSE)+VLOOKUP(B399,'[1]TERMELŐ_11.30.'!$A:$BH,60,FALSE)</f>
        <v>0</v>
      </c>
      <c r="AA399" s="14" t="str">
        <f>IF(VLOOKUP(B399,'[1]TERMELŐ_11.30.'!A:AZ,51,FALSE)="","",VLOOKUP(B399,'[1]TERMELŐ_11.30.'!A:AZ,51,FALSE))</f>
        <v/>
      </c>
      <c r="AB399" s="14" t="str">
        <f>IF(VLOOKUP(B399,'[1]TERMELŐ_11.30.'!A:AZ,52,FALSE)="","",VLOOKUP(B399,'[1]TERMELŐ_11.30.'!A:AZ,52,FALSE))</f>
        <v/>
      </c>
    </row>
    <row r="400" spans="1:28" x14ac:dyDescent="0.3">
      <c r="A400" s="10" t="str">
        <f>VLOOKUP(VLOOKUP(B400,'[1]TERMELŐ_11.30.'!A:F,6,FALSE),'[1]publikáció segéd tábla'!$A$1:$B$7,2,FALSE)</f>
        <v>E.ON Észak-dunántúli Áramhálózati Zrt.</v>
      </c>
      <c r="B400" s="10" t="s">
        <v>366</v>
      </c>
      <c r="C400" s="11">
        <f>+SUMIFS('[1]TERMELŐ_11.30.'!$H:$H,'[1]TERMELŐ_11.30.'!$A:$A,[1]publikáció!$B400,'[1]TERMELŐ_11.30.'!$L:$L,[1]publikáció!C$4)</f>
        <v>2</v>
      </c>
      <c r="D400" s="11">
        <f>+SUMIFS('[1]TERMELŐ_11.30.'!$H:$H,'[1]TERMELŐ_11.30.'!$A:$A,[1]publikáció!$B400,'[1]TERMELŐ_11.30.'!$L:$L,[1]publikáció!D$4)</f>
        <v>0</v>
      </c>
      <c r="E400" s="11">
        <f>+SUMIFS('[1]TERMELŐ_11.30.'!$H:$H,'[1]TERMELŐ_11.30.'!$A:$A,[1]publikáció!$B400,'[1]TERMELŐ_11.30.'!$L:$L,[1]publikáció!E$4)</f>
        <v>0</v>
      </c>
      <c r="F400" s="11">
        <f>+SUMIFS('[1]TERMELŐ_11.30.'!$H:$H,'[1]TERMELŐ_11.30.'!$A:$A,[1]publikáció!$B400,'[1]TERMELŐ_11.30.'!$L:$L,[1]publikáció!F$4)</f>
        <v>0</v>
      </c>
      <c r="G400" s="11">
        <f>+SUMIFS('[1]TERMELŐ_11.30.'!$H:$H,'[1]TERMELŐ_11.30.'!$A:$A,[1]publikáció!$B400,'[1]TERMELŐ_11.30.'!$L:$L,[1]publikáció!G$4)</f>
        <v>0</v>
      </c>
      <c r="H400" s="11">
        <f>+SUMIFS('[1]TERMELŐ_11.30.'!$H:$H,'[1]TERMELŐ_11.30.'!$A:$A,[1]publikáció!$B400,'[1]TERMELŐ_11.30.'!$L:$L,[1]publikáció!H$4)</f>
        <v>0</v>
      </c>
      <c r="I400" s="11">
        <f>+SUMIFS('[1]TERMELŐ_11.30.'!$H:$H,'[1]TERMELŐ_11.30.'!$A:$A,[1]publikáció!$B400,'[1]TERMELŐ_11.30.'!$L:$L,[1]publikáció!I$4)</f>
        <v>0</v>
      </c>
      <c r="J400" s="11">
        <f>+SUMIFS('[1]TERMELŐ_11.30.'!$H:$H,'[1]TERMELŐ_11.30.'!$A:$A,[1]publikáció!$B400,'[1]TERMELŐ_11.30.'!$L:$L,[1]publikáció!J$4)</f>
        <v>0</v>
      </c>
      <c r="K400" s="11" t="str">
        <f>+IF(VLOOKUP(B400,'[1]TERMELŐ_11.30.'!A:U,21,FALSE)="igen","Technológia módosítás",IF(VLOOKUP(B400,'[1]TERMELŐ_11.30.'!A:U,20,FALSE)&lt;&gt;"nem","Ismétlő","Új igény"))</f>
        <v>Új igény</v>
      </c>
      <c r="L400" s="12">
        <f>+_xlfn.MAXIFS('[1]TERMELŐ_11.30.'!$P:$P,'[1]TERMELŐ_11.30.'!$A:$A,[1]publikáció!$B400)</f>
        <v>2</v>
      </c>
      <c r="M400" s="12">
        <f>+_xlfn.MAXIFS('[1]TERMELŐ_11.30.'!$Q:$Q,'[1]TERMELŐ_11.30.'!$A:$A,[1]publikáció!$B400)</f>
        <v>0.02</v>
      </c>
      <c r="N400" s="10" t="str">
        <f>+IF(VLOOKUP(B400,'[1]TERMELŐ_11.30.'!A:G,7,FALSE)="","",VLOOKUP(B400,'[1]TERMELŐ_11.30.'!A:G,7,FALSE))</f>
        <v>TATA</v>
      </c>
      <c r="O400" s="10">
        <f>+VLOOKUP(B400,'[1]TERMELŐ_11.30.'!A:I,9,FALSE)</f>
        <v>22</v>
      </c>
      <c r="P400" s="10" t="str">
        <f>+IF(OR(VLOOKUP(B400,'[1]TERMELŐ_11.30.'!A:D,4,FALSE)="elutasított",(VLOOKUP(B400,'[1]TERMELŐ_11.30.'!A:D,4,FALSE)="kiesett")),"igen","nem")</f>
        <v>igen</v>
      </c>
      <c r="Q400" s="10" t="str">
        <f>+_xlfn.IFNA(VLOOKUP(IF(VLOOKUP(B400,'[1]TERMELŐ_11.30.'!A:BQ,69,FALSE)="","",VLOOKUP(B400,'[1]TERMELŐ_11.30.'!A:BQ,69,FALSE)),'[1]publikáció segéd tábla'!$D$1:$E$16,2,FALSE),"")</f>
        <v>54/2024 kormány rendelet</v>
      </c>
      <c r="R400" s="10" t="str">
        <f>IF(VLOOKUP(B400,'[1]TERMELŐ_11.30.'!A:AT,46,FALSE)="","",VLOOKUP(B400,'[1]TERMELŐ_11.30.'!A:AT,46,FALSE))</f>
        <v/>
      </c>
      <c r="S400" s="10"/>
      <c r="T400" s="13">
        <f>+VLOOKUP(B400,'[1]TERMELŐ_11.30.'!$A:$AR,37,FALSE)</f>
        <v>0</v>
      </c>
      <c r="U400" s="13">
        <f>+VLOOKUP(B400,'[1]TERMELŐ_11.30.'!$A:$AR,38,FALSE)+VLOOKUP(B400,'[1]TERMELŐ_11.30.'!$A:$AR,39,FALSE)+VLOOKUP(B400,'[1]TERMELŐ_11.30.'!$A:$AR,40,FALSE)+VLOOKUP(B400,'[1]TERMELŐ_11.30.'!$A:$AR,41,FALSE)+VLOOKUP(B400,'[1]TERMELŐ_11.30.'!$A:$AR,42,FALSE)+VLOOKUP(B400,'[1]TERMELŐ_11.30.'!$A:$AR,43,FALSE)+VLOOKUP(B400,'[1]TERMELŐ_11.30.'!$A:$AR,44,FALSE)</f>
        <v>0</v>
      </c>
      <c r="V400" s="14" t="str">
        <f>+IF(VLOOKUP(B400,'[1]TERMELŐ_11.30.'!A:AS,45,FALSE)="","",VLOOKUP(B400,'[1]TERMELŐ_11.30.'!A:AS,45,FALSE))</f>
        <v/>
      </c>
      <c r="W400" s="14" t="str">
        <f>IF(VLOOKUP(B400,'[1]TERMELŐ_11.30.'!A:AJ,36,FALSE)="","",VLOOKUP(B400,'[1]TERMELŐ_11.30.'!A:AJ,36,FALSE))</f>
        <v/>
      </c>
      <c r="X400" s="10"/>
      <c r="Y400" s="13">
        <f>+VLOOKUP(B400,'[1]TERMELŐ_11.30.'!$A:$BH,53,FALSE)</f>
        <v>0</v>
      </c>
      <c r="Z400" s="13">
        <f>+VLOOKUP(B400,'[1]TERMELŐ_11.30.'!$A:$BH,54,FALSE)+VLOOKUP(B400,'[1]TERMELŐ_11.30.'!$A:$BH,55,FALSE)+VLOOKUP(B400,'[1]TERMELŐ_11.30.'!$A:$BH,56,FALSE)+VLOOKUP(B400,'[1]TERMELŐ_11.30.'!$A:$BH,57,FALSE)+VLOOKUP(B400,'[1]TERMELŐ_11.30.'!$A:$BH,58,FALSE)+VLOOKUP(B400,'[1]TERMELŐ_11.30.'!$A:$BH,59,FALSE)+VLOOKUP(B400,'[1]TERMELŐ_11.30.'!$A:$BH,60,FALSE)</f>
        <v>0</v>
      </c>
      <c r="AA400" s="14" t="str">
        <f>IF(VLOOKUP(B400,'[1]TERMELŐ_11.30.'!A:AZ,51,FALSE)="","",VLOOKUP(B400,'[1]TERMELŐ_11.30.'!A:AZ,51,FALSE))</f>
        <v/>
      </c>
      <c r="AB400" s="14" t="str">
        <f>IF(VLOOKUP(B400,'[1]TERMELŐ_11.30.'!A:AZ,52,FALSE)="","",VLOOKUP(B400,'[1]TERMELŐ_11.30.'!A:AZ,52,FALSE))</f>
        <v/>
      </c>
    </row>
    <row r="401" spans="1:28" x14ac:dyDescent="0.3">
      <c r="A401" s="10" t="str">
        <f>VLOOKUP(VLOOKUP(B401,'[1]TERMELŐ_11.30.'!A:F,6,FALSE),'[1]publikáció segéd tábla'!$A$1:$B$7,2,FALSE)</f>
        <v>E.ON Észak-dunántúli Áramhálózati Zrt.</v>
      </c>
      <c r="B401" s="10" t="s">
        <v>367</v>
      </c>
      <c r="C401" s="11">
        <f>+SUMIFS('[1]TERMELŐ_11.30.'!$H:$H,'[1]TERMELŐ_11.30.'!$A:$A,[1]publikáció!$B401,'[1]TERMELŐ_11.30.'!$L:$L,[1]publikáció!C$4)</f>
        <v>0</v>
      </c>
      <c r="D401" s="11">
        <f>+SUMIFS('[1]TERMELŐ_11.30.'!$H:$H,'[1]TERMELŐ_11.30.'!$A:$A,[1]publikáció!$B401,'[1]TERMELŐ_11.30.'!$L:$L,[1]publikáció!D$4)</f>
        <v>0</v>
      </c>
      <c r="E401" s="11">
        <f>+SUMIFS('[1]TERMELŐ_11.30.'!$H:$H,'[1]TERMELŐ_11.30.'!$A:$A,[1]publikáció!$B401,'[1]TERMELŐ_11.30.'!$L:$L,[1]publikáció!E$4)</f>
        <v>5</v>
      </c>
      <c r="F401" s="11">
        <f>+SUMIFS('[1]TERMELŐ_11.30.'!$H:$H,'[1]TERMELŐ_11.30.'!$A:$A,[1]publikáció!$B401,'[1]TERMELŐ_11.30.'!$L:$L,[1]publikáció!F$4)</f>
        <v>0</v>
      </c>
      <c r="G401" s="11">
        <f>+SUMIFS('[1]TERMELŐ_11.30.'!$H:$H,'[1]TERMELŐ_11.30.'!$A:$A,[1]publikáció!$B401,'[1]TERMELŐ_11.30.'!$L:$L,[1]publikáció!G$4)</f>
        <v>0</v>
      </c>
      <c r="H401" s="11">
        <f>+SUMIFS('[1]TERMELŐ_11.30.'!$H:$H,'[1]TERMELŐ_11.30.'!$A:$A,[1]publikáció!$B401,'[1]TERMELŐ_11.30.'!$L:$L,[1]publikáció!H$4)</f>
        <v>0</v>
      </c>
      <c r="I401" s="11">
        <f>+SUMIFS('[1]TERMELŐ_11.30.'!$H:$H,'[1]TERMELŐ_11.30.'!$A:$A,[1]publikáció!$B401,'[1]TERMELŐ_11.30.'!$L:$L,[1]publikáció!I$4)</f>
        <v>0</v>
      </c>
      <c r="J401" s="11">
        <f>+SUMIFS('[1]TERMELŐ_11.30.'!$H:$H,'[1]TERMELŐ_11.30.'!$A:$A,[1]publikáció!$B401,'[1]TERMELŐ_11.30.'!$L:$L,[1]publikáció!J$4)</f>
        <v>0</v>
      </c>
      <c r="K401" s="11" t="str">
        <f>+IF(VLOOKUP(B401,'[1]TERMELŐ_11.30.'!A:U,21,FALSE)="igen","Technológia módosítás",IF(VLOOKUP(B401,'[1]TERMELŐ_11.30.'!A:U,20,FALSE)&lt;&gt;"nem","Ismétlő","Új igény"))</f>
        <v>Új igény</v>
      </c>
      <c r="L401" s="12">
        <f>+_xlfn.MAXIFS('[1]TERMELŐ_11.30.'!$P:$P,'[1]TERMELŐ_11.30.'!$A:$A,[1]publikáció!$B401)</f>
        <v>5</v>
      </c>
      <c r="M401" s="12">
        <f>+_xlfn.MAXIFS('[1]TERMELŐ_11.30.'!$Q:$Q,'[1]TERMELŐ_11.30.'!$A:$A,[1]publikáció!$B401)</f>
        <v>5</v>
      </c>
      <c r="N401" s="10" t="str">
        <f>+IF(VLOOKUP(B401,'[1]TERMELŐ_11.30.'!A:G,7,FALSE)="","",VLOOKUP(B401,'[1]TERMELŐ_11.30.'!A:G,7,FALSE))</f>
        <v>VSZE</v>
      </c>
      <c r="O401" s="10">
        <f>+VLOOKUP(B401,'[1]TERMELŐ_11.30.'!A:I,9,FALSE)</f>
        <v>22</v>
      </c>
      <c r="P401" s="10" t="str">
        <f>+IF(OR(VLOOKUP(B401,'[1]TERMELŐ_11.30.'!A:D,4,FALSE)="elutasított",(VLOOKUP(B401,'[1]TERMELŐ_11.30.'!A:D,4,FALSE)="kiesett")),"igen","nem")</f>
        <v>igen</v>
      </c>
      <c r="Q401" s="10" t="str">
        <f>+_xlfn.IFNA(VLOOKUP(IF(VLOOKUP(B401,'[1]TERMELŐ_11.30.'!A:BQ,69,FALSE)="","",VLOOKUP(B401,'[1]TERMELŐ_11.30.'!A:BQ,69,FALSE)),'[1]publikáció segéd tábla'!$D$1:$E$16,2,FALSE),"")</f>
        <v>54/2024 kormány rendelet</v>
      </c>
      <c r="R401" s="10" t="str">
        <f>IF(VLOOKUP(B401,'[1]TERMELŐ_11.30.'!A:AT,46,FALSE)="","",VLOOKUP(B401,'[1]TERMELŐ_11.30.'!A:AT,46,FALSE))</f>
        <v/>
      </c>
      <c r="S401" s="10"/>
      <c r="T401" s="13">
        <f>+VLOOKUP(B401,'[1]TERMELŐ_11.30.'!$A:$AR,37,FALSE)</f>
        <v>0</v>
      </c>
      <c r="U401" s="13">
        <f>+VLOOKUP(B401,'[1]TERMELŐ_11.30.'!$A:$AR,38,FALSE)+VLOOKUP(B401,'[1]TERMELŐ_11.30.'!$A:$AR,39,FALSE)+VLOOKUP(B401,'[1]TERMELŐ_11.30.'!$A:$AR,40,FALSE)+VLOOKUP(B401,'[1]TERMELŐ_11.30.'!$A:$AR,41,FALSE)+VLOOKUP(B401,'[1]TERMELŐ_11.30.'!$A:$AR,42,FALSE)+VLOOKUP(B401,'[1]TERMELŐ_11.30.'!$A:$AR,43,FALSE)+VLOOKUP(B401,'[1]TERMELŐ_11.30.'!$A:$AR,44,FALSE)</f>
        <v>0</v>
      </c>
      <c r="V401" s="14" t="str">
        <f>+IF(VLOOKUP(B401,'[1]TERMELŐ_11.30.'!A:AS,45,FALSE)="","",VLOOKUP(B401,'[1]TERMELŐ_11.30.'!A:AS,45,FALSE))</f>
        <v/>
      </c>
      <c r="W401" s="14" t="str">
        <f>IF(VLOOKUP(B401,'[1]TERMELŐ_11.30.'!A:AJ,36,FALSE)="","",VLOOKUP(B401,'[1]TERMELŐ_11.30.'!A:AJ,36,FALSE))</f>
        <v/>
      </c>
      <c r="X401" s="10"/>
      <c r="Y401" s="13">
        <f>+VLOOKUP(B401,'[1]TERMELŐ_11.30.'!$A:$BH,53,FALSE)</f>
        <v>0</v>
      </c>
      <c r="Z401" s="13">
        <f>+VLOOKUP(B401,'[1]TERMELŐ_11.30.'!$A:$BH,54,FALSE)+VLOOKUP(B401,'[1]TERMELŐ_11.30.'!$A:$BH,55,FALSE)+VLOOKUP(B401,'[1]TERMELŐ_11.30.'!$A:$BH,56,FALSE)+VLOOKUP(B401,'[1]TERMELŐ_11.30.'!$A:$BH,57,FALSE)+VLOOKUP(B401,'[1]TERMELŐ_11.30.'!$A:$BH,58,FALSE)+VLOOKUP(B401,'[1]TERMELŐ_11.30.'!$A:$BH,59,FALSE)+VLOOKUP(B401,'[1]TERMELŐ_11.30.'!$A:$BH,60,FALSE)</f>
        <v>0</v>
      </c>
      <c r="AA401" s="14" t="str">
        <f>IF(VLOOKUP(B401,'[1]TERMELŐ_11.30.'!A:AZ,51,FALSE)="","",VLOOKUP(B401,'[1]TERMELŐ_11.30.'!A:AZ,51,FALSE))</f>
        <v/>
      </c>
      <c r="AB401" s="14" t="str">
        <f>IF(VLOOKUP(B401,'[1]TERMELŐ_11.30.'!A:AZ,52,FALSE)="","",VLOOKUP(B401,'[1]TERMELŐ_11.30.'!A:AZ,52,FALSE))</f>
        <v/>
      </c>
    </row>
    <row r="402" spans="1:28" x14ac:dyDescent="0.3">
      <c r="A402" s="10" t="str">
        <f>VLOOKUP(VLOOKUP(B402,'[1]TERMELŐ_11.30.'!A:F,6,FALSE),'[1]publikáció segéd tábla'!$A$1:$B$7,2,FALSE)</f>
        <v>E.ON Észak-dunántúli Áramhálózati Zrt.</v>
      </c>
      <c r="B402" s="10" t="s">
        <v>368</v>
      </c>
      <c r="C402" s="11">
        <f>+SUMIFS('[1]TERMELŐ_11.30.'!$H:$H,'[1]TERMELŐ_11.30.'!$A:$A,[1]publikáció!$B402,'[1]TERMELŐ_11.30.'!$L:$L,[1]publikáció!C$4)</f>
        <v>0</v>
      </c>
      <c r="D402" s="11">
        <f>+SUMIFS('[1]TERMELŐ_11.30.'!$H:$H,'[1]TERMELŐ_11.30.'!$A:$A,[1]publikáció!$B402,'[1]TERMELŐ_11.30.'!$L:$L,[1]publikáció!D$4)</f>
        <v>3</v>
      </c>
      <c r="E402" s="11">
        <f>+SUMIFS('[1]TERMELŐ_11.30.'!$H:$H,'[1]TERMELŐ_11.30.'!$A:$A,[1]publikáció!$B402,'[1]TERMELŐ_11.30.'!$L:$L,[1]publikáció!E$4)</f>
        <v>0</v>
      </c>
      <c r="F402" s="11">
        <f>+SUMIFS('[1]TERMELŐ_11.30.'!$H:$H,'[1]TERMELŐ_11.30.'!$A:$A,[1]publikáció!$B402,'[1]TERMELŐ_11.30.'!$L:$L,[1]publikáció!F$4)</f>
        <v>0</v>
      </c>
      <c r="G402" s="11">
        <f>+SUMIFS('[1]TERMELŐ_11.30.'!$H:$H,'[1]TERMELŐ_11.30.'!$A:$A,[1]publikáció!$B402,'[1]TERMELŐ_11.30.'!$L:$L,[1]publikáció!G$4)</f>
        <v>0</v>
      </c>
      <c r="H402" s="11">
        <f>+SUMIFS('[1]TERMELŐ_11.30.'!$H:$H,'[1]TERMELŐ_11.30.'!$A:$A,[1]publikáció!$B402,'[1]TERMELŐ_11.30.'!$L:$L,[1]publikáció!H$4)</f>
        <v>0</v>
      </c>
      <c r="I402" s="11">
        <f>+SUMIFS('[1]TERMELŐ_11.30.'!$H:$H,'[1]TERMELŐ_11.30.'!$A:$A,[1]publikáció!$B402,'[1]TERMELŐ_11.30.'!$L:$L,[1]publikáció!I$4)</f>
        <v>0</v>
      </c>
      <c r="J402" s="11">
        <f>+SUMIFS('[1]TERMELŐ_11.30.'!$H:$H,'[1]TERMELŐ_11.30.'!$A:$A,[1]publikáció!$B402,'[1]TERMELŐ_11.30.'!$L:$L,[1]publikáció!J$4)</f>
        <v>0</v>
      </c>
      <c r="K402" s="11" t="str">
        <f>+IF(VLOOKUP(B402,'[1]TERMELŐ_11.30.'!A:U,21,FALSE)="igen","Technológia módosítás",IF(VLOOKUP(B402,'[1]TERMELŐ_11.30.'!A:U,20,FALSE)&lt;&gt;"nem","Ismétlő","Új igény"))</f>
        <v>Új igény</v>
      </c>
      <c r="L402" s="12">
        <f>+_xlfn.MAXIFS('[1]TERMELŐ_11.30.'!$P:$P,'[1]TERMELŐ_11.30.'!$A:$A,[1]publikáció!$B402)</f>
        <v>3</v>
      </c>
      <c r="M402" s="12">
        <f>+_xlfn.MAXIFS('[1]TERMELŐ_11.30.'!$Q:$Q,'[1]TERMELŐ_11.30.'!$A:$A,[1]publikáció!$B402)</f>
        <v>6.0000000000000001E-3</v>
      </c>
      <c r="N402" s="10" t="str">
        <f>+IF(VLOOKUP(B402,'[1]TERMELŐ_11.30.'!A:G,7,FALSE)="","",VLOOKUP(B402,'[1]TERMELŐ_11.30.'!A:G,7,FALSE))</f>
        <v>CELD</v>
      </c>
      <c r="O402" s="10">
        <f>+VLOOKUP(B402,'[1]TERMELŐ_11.30.'!A:I,9,FALSE)</f>
        <v>22</v>
      </c>
      <c r="P402" s="10" t="str">
        <f>+IF(OR(VLOOKUP(B402,'[1]TERMELŐ_11.30.'!A:D,4,FALSE)="elutasított",(VLOOKUP(B402,'[1]TERMELŐ_11.30.'!A:D,4,FALSE)="kiesett")),"igen","nem")</f>
        <v>igen</v>
      </c>
      <c r="Q402" s="10" t="str">
        <f>+_xlfn.IFNA(VLOOKUP(IF(VLOOKUP(B402,'[1]TERMELŐ_11.30.'!A:BQ,69,FALSE)="","",VLOOKUP(B402,'[1]TERMELŐ_11.30.'!A:BQ,69,FALSE)),'[1]publikáció segéd tábla'!$D$1:$E$16,2,FALSE),"")</f>
        <v>54/2024 kormány rendelet</v>
      </c>
      <c r="R402" s="10" t="str">
        <f>IF(VLOOKUP(B402,'[1]TERMELŐ_11.30.'!A:AT,46,FALSE)="","",VLOOKUP(B402,'[1]TERMELŐ_11.30.'!A:AT,46,FALSE))</f>
        <v/>
      </c>
      <c r="S402" s="10"/>
      <c r="T402" s="13">
        <f>+VLOOKUP(B402,'[1]TERMELŐ_11.30.'!$A:$AR,37,FALSE)</f>
        <v>0</v>
      </c>
      <c r="U402" s="13">
        <f>+VLOOKUP(B402,'[1]TERMELŐ_11.30.'!$A:$AR,38,FALSE)+VLOOKUP(B402,'[1]TERMELŐ_11.30.'!$A:$AR,39,FALSE)+VLOOKUP(B402,'[1]TERMELŐ_11.30.'!$A:$AR,40,FALSE)+VLOOKUP(B402,'[1]TERMELŐ_11.30.'!$A:$AR,41,FALSE)+VLOOKUP(B402,'[1]TERMELŐ_11.30.'!$A:$AR,42,FALSE)+VLOOKUP(B402,'[1]TERMELŐ_11.30.'!$A:$AR,43,FALSE)+VLOOKUP(B402,'[1]TERMELŐ_11.30.'!$A:$AR,44,FALSE)</f>
        <v>0</v>
      </c>
      <c r="V402" s="14" t="str">
        <f>+IF(VLOOKUP(B402,'[1]TERMELŐ_11.30.'!A:AS,45,FALSE)="","",VLOOKUP(B402,'[1]TERMELŐ_11.30.'!A:AS,45,FALSE))</f>
        <v/>
      </c>
      <c r="W402" s="14" t="str">
        <f>IF(VLOOKUP(B402,'[1]TERMELŐ_11.30.'!A:AJ,36,FALSE)="","",VLOOKUP(B402,'[1]TERMELŐ_11.30.'!A:AJ,36,FALSE))</f>
        <v/>
      </c>
      <c r="X402" s="10"/>
      <c r="Y402" s="13">
        <f>+VLOOKUP(B402,'[1]TERMELŐ_11.30.'!$A:$BH,53,FALSE)</f>
        <v>0</v>
      </c>
      <c r="Z402" s="13">
        <f>+VLOOKUP(B402,'[1]TERMELŐ_11.30.'!$A:$BH,54,FALSE)+VLOOKUP(B402,'[1]TERMELŐ_11.30.'!$A:$BH,55,FALSE)+VLOOKUP(B402,'[1]TERMELŐ_11.30.'!$A:$BH,56,FALSE)+VLOOKUP(B402,'[1]TERMELŐ_11.30.'!$A:$BH,57,FALSE)+VLOOKUP(B402,'[1]TERMELŐ_11.30.'!$A:$BH,58,FALSE)+VLOOKUP(B402,'[1]TERMELŐ_11.30.'!$A:$BH,59,FALSE)+VLOOKUP(B402,'[1]TERMELŐ_11.30.'!$A:$BH,60,FALSE)</f>
        <v>0</v>
      </c>
      <c r="AA402" s="14" t="str">
        <f>IF(VLOOKUP(B402,'[1]TERMELŐ_11.30.'!A:AZ,51,FALSE)="","",VLOOKUP(B402,'[1]TERMELŐ_11.30.'!A:AZ,51,FALSE))</f>
        <v/>
      </c>
      <c r="AB402" s="14" t="str">
        <f>IF(VLOOKUP(B402,'[1]TERMELŐ_11.30.'!A:AZ,52,FALSE)="","",VLOOKUP(B402,'[1]TERMELŐ_11.30.'!A:AZ,52,FALSE))</f>
        <v/>
      </c>
    </row>
    <row r="403" spans="1:28" x14ac:dyDescent="0.3">
      <c r="A403" s="10" t="str">
        <f>VLOOKUP(VLOOKUP(B403,'[1]TERMELŐ_11.30.'!A:F,6,FALSE),'[1]publikáció segéd tábla'!$A$1:$B$7,2,FALSE)</f>
        <v>E.ON Észak-dunántúli Áramhálózati Zrt.</v>
      </c>
      <c r="B403" s="10" t="s">
        <v>369</v>
      </c>
      <c r="C403" s="11">
        <f>+SUMIFS('[1]TERMELŐ_11.30.'!$H:$H,'[1]TERMELŐ_11.30.'!$A:$A,[1]publikáció!$B403,'[1]TERMELŐ_11.30.'!$L:$L,[1]publikáció!C$4)</f>
        <v>0</v>
      </c>
      <c r="D403" s="11">
        <f>+SUMIFS('[1]TERMELŐ_11.30.'!$H:$H,'[1]TERMELŐ_11.30.'!$A:$A,[1]publikáció!$B403,'[1]TERMELŐ_11.30.'!$L:$L,[1]publikáció!D$4)</f>
        <v>3.9</v>
      </c>
      <c r="E403" s="11">
        <f>+SUMIFS('[1]TERMELŐ_11.30.'!$H:$H,'[1]TERMELŐ_11.30.'!$A:$A,[1]publikáció!$B403,'[1]TERMELŐ_11.30.'!$L:$L,[1]publikáció!E$4)</f>
        <v>0</v>
      </c>
      <c r="F403" s="11">
        <f>+SUMIFS('[1]TERMELŐ_11.30.'!$H:$H,'[1]TERMELŐ_11.30.'!$A:$A,[1]publikáció!$B403,'[1]TERMELŐ_11.30.'!$L:$L,[1]publikáció!F$4)</f>
        <v>0</v>
      </c>
      <c r="G403" s="11">
        <f>+SUMIFS('[1]TERMELŐ_11.30.'!$H:$H,'[1]TERMELŐ_11.30.'!$A:$A,[1]publikáció!$B403,'[1]TERMELŐ_11.30.'!$L:$L,[1]publikáció!G$4)</f>
        <v>0</v>
      </c>
      <c r="H403" s="11">
        <f>+SUMIFS('[1]TERMELŐ_11.30.'!$H:$H,'[1]TERMELŐ_11.30.'!$A:$A,[1]publikáció!$B403,'[1]TERMELŐ_11.30.'!$L:$L,[1]publikáció!H$4)</f>
        <v>0</v>
      </c>
      <c r="I403" s="11">
        <f>+SUMIFS('[1]TERMELŐ_11.30.'!$H:$H,'[1]TERMELŐ_11.30.'!$A:$A,[1]publikáció!$B403,'[1]TERMELŐ_11.30.'!$L:$L,[1]publikáció!I$4)</f>
        <v>0</v>
      </c>
      <c r="J403" s="11">
        <f>+SUMIFS('[1]TERMELŐ_11.30.'!$H:$H,'[1]TERMELŐ_11.30.'!$A:$A,[1]publikáció!$B403,'[1]TERMELŐ_11.30.'!$L:$L,[1]publikáció!J$4)</f>
        <v>0</v>
      </c>
      <c r="K403" s="11" t="str">
        <f>+IF(VLOOKUP(B403,'[1]TERMELŐ_11.30.'!A:U,21,FALSE)="igen","Technológia módosítás",IF(VLOOKUP(B403,'[1]TERMELŐ_11.30.'!A:U,20,FALSE)&lt;&gt;"nem","Ismétlő","Új igény"))</f>
        <v>Új igény</v>
      </c>
      <c r="L403" s="12">
        <f>+_xlfn.MAXIFS('[1]TERMELŐ_11.30.'!$P:$P,'[1]TERMELŐ_11.30.'!$A:$A,[1]publikáció!$B403)</f>
        <v>3</v>
      </c>
      <c r="M403" s="12">
        <f>+_xlfn.MAXIFS('[1]TERMELŐ_11.30.'!$Q:$Q,'[1]TERMELŐ_11.30.'!$A:$A,[1]publikáció!$B403)</f>
        <v>6.0000000000000001E-3</v>
      </c>
      <c r="N403" s="10" t="str">
        <f>+IF(VLOOKUP(B403,'[1]TERMELŐ_11.30.'!A:G,7,FALSE)="","",VLOOKUP(B403,'[1]TERMELŐ_11.30.'!A:G,7,FALSE))</f>
        <v>CELD</v>
      </c>
      <c r="O403" s="10">
        <f>+VLOOKUP(B403,'[1]TERMELŐ_11.30.'!A:I,9,FALSE)</f>
        <v>22</v>
      </c>
      <c r="P403" s="10" t="str">
        <f>+IF(OR(VLOOKUP(B403,'[1]TERMELŐ_11.30.'!A:D,4,FALSE)="elutasított",(VLOOKUP(B403,'[1]TERMELŐ_11.30.'!A:D,4,FALSE)="kiesett")),"igen","nem")</f>
        <v>igen</v>
      </c>
      <c r="Q403" s="10" t="str">
        <f>+_xlfn.IFNA(VLOOKUP(IF(VLOOKUP(B403,'[1]TERMELŐ_11.30.'!A:BQ,69,FALSE)="","",VLOOKUP(B403,'[1]TERMELŐ_11.30.'!A:BQ,69,FALSE)),'[1]publikáció segéd tábla'!$D$1:$E$16,2,FALSE),"")</f>
        <v>54/2024 kormány rendelet</v>
      </c>
      <c r="R403" s="10" t="str">
        <f>IF(VLOOKUP(B403,'[1]TERMELŐ_11.30.'!A:AT,46,FALSE)="","",VLOOKUP(B403,'[1]TERMELŐ_11.30.'!A:AT,46,FALSE))</f>
        <v/>
      </c>
      <c r="S403" s="10"/>
      <c r="T403" s="13">
        <f>+VLOOKUP(B403,'[1]TERMELŐ_11.30.'!$A:$AR,37,FALSE)</f>
        <v>0</v>
      </c>
      <c r="U403" s="13">
        <f>+VLOOKUP(B403,'[1]TERMELŐ_11.30.'!$A:$AR,38,FALSE)+VLOOKUP(B403,'[1]TERMELŐ_11.30.'!$A:$AR,39,FALSE)+VLOOKUP(B403,'[1]TERMELŐ_11.30.'!$A:$AR,40,FALSE)+VLOOKUP(B403,'[1]TERMELŐ_11.30.'!$A:$AR,41,FALSE)+VLOOKUP(B403,'[1]TERMELŐ_11.30.'!$A:$AR,42,FALSE)+VLOOKUP(B403,'[1]TERMELŐ_11.30.'!$A:$AR,43,FALSE)+VLOOKUP(B403,'[1]TERMELŐ_11.30.'!$A:$AR,44,FALSE)</f>
        <v>0</v>
      </c>
      <c r="V403" s="14" t="str">
        <f>+IF(VLOOKUP(B403,'[1]TERMELŐ_11.30.'!A:AS,45,FALSE)="","",VLOOKUP(B403,'[1]TERMELŐ_11.30.'!A:AS,45,FALSE))</f>
        <v/>
      </c>
      <c r="W403" s="14" t="str">
        <f>IF(VLOOKUP(B403,'[1]TERMELŐ_11.30.'!A:AJ,36,FALSE)="","",VLOOKUP(B403,'[1]TERMELŐ_11.30.'!A:AJ,36,FALSE))</f>
        <v/>
      </c>
      <c r="X403" s="10"/>
      <c r="Y403" s="13">
        <f>+VLOOKUP(B403,'[1]TERMELŐ_11.30.'!$A:$BH,53,FALSE)</f>
        <v>0</v>
      </c>
      <c r="Z403" s="13">
        <f>+VLOOKUP(B403,'[1]TERMELŐ_11.30.'!$A:$BH,54,FALSE)+VLOOKUP(B403,'[1]TERMELŐ_11.30.'!$A:$BH,55,FALSE)+VLOOKUP(B403,'[1]TERMELŐ_11.30.'!$A:$BH,56,FALSE)+VLOOKUP(B403,'[1]TERMELŐ_11.30.'!$A:$BH,57,FALSE)+VLOOKUP(B403,'[1]TERMELŐ_11.30.'!$A:$BH,58,FALSE)+VLOOKUP(B403,'[1]TERMELŐ_11.30.'!$A:$BH,59,FALSE)+VLOOKUP(B403,'[1]TERMELŐ_11.30.'!$A:$BH,60,FALSE)</f>
        <v>0</v>
      </c>
      <c r="AA403" s="14" t="str">
        <f>IF(VLOOKUP(B403,'[1]TERMELŐ_11.30.'!A:AZ,51,FALSE)="","",VLOOKUP(B403,'[1]TERMELŐ_11.30.'!A:AZ,51,FALSE))</f>
        <v/>
      </c>
      <c r="AB403" s="14" t="str">
        <f>IF(VLOOKUP(B403,'[1]TERMELŐ_11.30.'!A:AZ,52,FALSE)="","",VLOOKUP(B403,'[1]TERMELŐ_11.30.'!A:AZ,52,FALSE))</f>
        <v/>
      </c>
    </row>
    <row r="404" spans="1:28" x14ac:dyDescent="0.3">
      <c r="A404" s="10" t="str">
        <f>VLOOKUP(VLOOKUP(B404,'[1]TERMELŐ_11.30.'!A:F,6,FALSE),'[1]publikáció segéd tábla'!$A$1:$B$7,2,FALSE)</f>
        <v>E.ON Észak-dunántúli Áramhálózati Zrt.</v>
      </c>
      <c r="B404" s="10" t="s">
        <v>370</v>
      </c>
      <c r="C404" s="11">
        <f>+SUMIFS('[1]TERMELŐ_11.30.'!$H:$H,'[1]TERMELŐ_11.30.'!$A:$A,[1]publikáció!$B404,'[1]TERMELŐ_11.30.'!$L:$L,[1]publikáció!C$4)</f>
        <v>3</v>
      </c>
      <c r="D404" s="11">
        <f>+SUMIFS('[1]TERMELŐ_11.30.'!$H:$H,'[1]TERMELŐ_11.30.'!$A:$A,[1]publikáció!$B404,'[1]TERMELŐ_11.30.'!$L:$L,[1]publikáció!D$4)</f>
        <v>0</v>
      </c>
      <c r="E404" s="11">
        <f>+SUMIFS('[1]TERMELŐ_11.30.'!$H:$H,'[1]TERMELŐ_11.30.'!$A:$A,[1]publikáció!$B404,'[1]TERMELŐ_11.30.'!$L:$L,[1]publikáció!E$4)</f>
        <v>0</v>
      </c>
      <c r="F404" s="11">
        <f>+SUMIFS('[1]TERMELŐ_11.30.'!$H:$H,'[1]TERMELŐ_11.30.'!$A:$A,[1]publikáció!$B404,'[1]TERMELŐ_11.30.'!$L:$L,[1]publikáció!F$4)</f>
        <v>0</v>
      </c>
      <c r="G404" s="11">
        <f>+SUMIFS('[1]TERMELŐ_11.30.'!$H:$H,'[1]TERMELŐ_11.30.'!$A:$A,[1]publikáció!$B404,'[1]TERMELŐ_11.30.'!$L:$L,[1]publikáció!G$4)</f>
        <v>0</v>
      </c>
      <c r="H404" s="11">
        <f>+SUMIFS('[1]TERMELŐ_11.30.'!$H:$H,'[1]TERMELŐ_11.30.'!$A:$A,[1]publikáció!$B404,'[1]TERMELŐ_11.30.'!$L:$L,[1]publikáció!H$4)</f>
        <v>0</v>
      </c>
      <c r="I404" s="11">
        <f>+SUMIFS('[1]TERMELŐ_11.30.'!$H:$H,'[1]TERMELŐ_11.30.'!$A:$A,[1]publikáció!$B404,'[1]TERMELŐ_11.30.'!$L:$L,[1]publikáció!I$4)</f>
        <v>0</v>
      </c>
      <c r="J404" s="11">
        <f>+SUMIFS('[1]TERMELŐ_11.30.'!$H:$H,'[1]TERMELŐ_11.30.'!$A:$A,[1]publikáció!$B404,'[1]TERMELŐ_11.30.'!$L:$L,[1]publikáció!J$4)</f>
        <v>0</v>
      </c>
      <c r="K404" s="11" t="str">
        <f>+IF(VLOOKUP(B404,'[1]TERMELŐ_11.30.'!A:U,21,FALSE)="igen","Technológia módosítás",IF(VLOOKUP(B404,'[1]TERMELŐ_11.30.'!A:U,20,FALSE)&lt;&gt;"nem","Ismétlő","Új igény"))</f>
        <v>Új igény</v>
      </c>
      <c r="L404" s="12">
        <f>+_xlfn.MAXIFS('[1]TERMELŐ_11.30.'!$P:$P,'[1]TERMELŐ_11.30.'!$A:$A,[1]publikáció!$B404)</f>
        <v>3</v>
      </c>
      <c r="M404" s="12">
        <f>+_xlfn.MAXIFS('[1]TERMELŐ_11.30.'!$Q:$Q,'[1]TERMELŐ_11.30.'!$A:$A,[1]publikáció!$B404)</f>
        <v>0.03</v>
      </c>
      <c r="N404" s="10" t="str">
        <f>+IF(VLOOKUP(B404,'[1]TERMELŐ_11.30.'!A:G,7,FALSE)="","",VLOOKUP(B404,'[1]TERMELŐ_11.30.'!A:G,7,FALSE))</f>
        <v>Új_R</v>
      </c>
      <c r="O404" s="10">
        <f>+VLOOKUP(B404,'[1]TERMELŐ_11.30.'!A:I,9,FALSE)</f>
        <v>22</v>
      </c>
      <c r="P404" s="10" t="str">
        <f>+IF(OR(VLOOKUP(B404,'[1]TERMELŐ_11.30.'!A:D,4,FALSE)="elutasított",(VLOOKUP(B404,'[1]TERMELŐ_11.30.'!A:D,4,FALSE)="kiesett")),"igen","nem")</f>
        <v>igen</v>
      </c>
      <c r="Q404" s="10" t="str">
        <f>+_xlfn.IFNA(VLOOKUP(IF(VLOOKUP(B404,'[1]TERMELŐ_11.30.'!A:BQ,69,FALSE)="","",VLOOKUP(B404,'[1]TERMELŐ_11.30.'!A:BQ,69,FALSE)),'[1]publikáció segéd tábla'!$D$1:$E$16,2,FALSE),"")</f>
        <v>54/2024 kormány rendelet</v>
      </c>
      <c r="R404" s="10" t="str">
        <f>IF(VLOOKUP(B404,'[1]TERMELŐ_11.30.'!A:AT,46,FALSE)="","",VLOOKUP(B404,'[1]TERMELŐ_11.30.'!A:AT,46,FALSE))</f>
        <v/>
      </c>
      <c r="S404" s="10"/>
      <c r="T404" s="13">
        <f>+VLOOKUP(B404,'[1]TERMELŐ_11.30.'!$A:$AR,37,FALSE)</f>
        <v>0</v>
      </c>
      <c r="U404" s="13">
        <f>+VLOOKUP(B404,'[1]TERMELŐ_11.30.'!$A:$AR,38,FALSE)+VLOOKUP(B404,'[1]TERMELŐ_11.30.'!$A:$AR,39,FALSE)+VLOOKUP(B404,'[1]TERMELŐ_11.30.'!$A:$AR,40,FALSE)+VLOOKUP(B404,'[1]TERMELŐ_11.30.'!$A:$AR,41,FALSE)+VLOOKUP(B404,'[1]TERMELŐ_11.30.'!$A:$AR,42,FALSE)+VLOOKUP(B404,'[1]TERMELŐ_11.30.'!$A:$AR,43,FALSE)+VLOOKUP(B404,'[1]TERMELŐ_11.30.'!$A:$AR,44,FALSE)</f>
        <v>0</v>
      </c>
      <c r="V404" s="14" t="str">
        <f>+IF(VLOOKUP(B404,'[1]TERMELŐ_11.30.'!A:AS,45,FALSE)="","",VLOOKUP(B404,'[1]TERMELŐ_11.30.'!A:AS,45,FALSE))</f>
        <v/>
      </c>
      <c r="W404" s="14" t="str">
        <f>IF(VLOOKUP(B404,'[1]TERMELŐ_11.30.'!A:AJ,36,FALSE)="","",VLOOKUP(B404,'[1]TERMELŐ_11.30.'!A:AJ,36,FALSE))</f>
        <v/>
      </c>
      <c r="X404" s="10"/>
      <c r="Y404" s="13">
        <f>+VLOOKUP(B404,'[1]TERMELŐ_11.30.'!$A:$BH,53,FALSE)</f>
        <v>0</v>
      </c>
      <c r="Z404" s="13">
        <f>+VLOOKUP(B404,'[1]TERMELŐ_11.30.'!$A:$BH,54,FALSE)+VLOOKUP(B404,'[1]TERMELŐ_11.30.'!$A:$BH,55,FALSE)+VLOOKUP(B404,'[1]TERMELŐ_11.30.'!$A:$BH,56,FALSE)+VLOOKUP(B404,'[1]TERMELŐ_11.30.'!$A:$BH,57,FALSE)+VLOOKUP(B404,'[1]TERMELŐ_11.30.'!$A:$BH,58,FALSE)+VLOOKUP(B404,'[1]TERMELŐ_11.30.'!$A:$BH,59,FALSE)+VLOOKUP(B404,'[1]TERMELŐ_11.30.'!$A:$BH,60,FALSE)</f>
        <v>0</v>
      </c>
      <c r="AA404" s="14" t="str">
        <f>IF(VLOOKUP(B404,'[1]TERMELŐ_11.30.'!A:AZ,51,FALSE)="","",VLOOKUP(B404,'[1]TERMELŐ_11.30.'!A:AZ,51,FALSE))</f>
        <v/>
      </c>
      <c r="AB404" s="14" t="str">
        <f>IF(VLOOKUP(B404,'[1]TERMELŐ_11.30.'!A:AZ,52,FALSE)="","",VLOOKUP(B404,'[1]TERMELŐ_11.30.'!A:AZ,52,FALSE))</f>
        <v/>
      </c>
    </row>
    <row r="405" spans="1:28" x14ac:dyDescent="0.3">
      <c r="A405" s="10" t="str">
        <f>VLOOKUP(VLOOKUP(B405,'[1]TERMELŐ_11.30.'!A:F,6,FALSE),'[1]publikáció segéd tábla'!$A$1:$B$7,2,FALSE)</f>
        <v>E.ON Észak-dunántúli Áramhálózati Zrt.</v>
      </c>
      <c r="B405" s="10" t="s">
        <v>371</v>
      </c>
      <c r="C405" s="11">
        <f>+SUMIFS('[1]TERMELŐ_11.30.'!$H:$H,'[1]TERMELŐ_11.30.'!$A:$A,[1]publikáció!$B405,'[1]TERMELŐ_11.30.'!$L:$L,[1]publikáció!C$4)</f>
        <v>5.4</v>
      </c>
      <c r="D405" s="11">
        <f>+SUMIFS('[1]TERMELŐ_11.30.'!$H:$H,'[1]TERMELŐ_11.30.'!$A:$A,[1]publikáció!$B405,'[1]TERMELŐ_11.30.'!$L:$L,[1]publikáció!D$4)</f>
        <v>0</v>
      </c>
      <c r="E405" s="11">
        <f>+SUMIFS('[1]TERMELŐ_11.30.'!$H:$H,'[1]TERMELŐ_11.30.'!$A:$A,[1]publikáció!$B405,'[1]TERMELŐ_11.30.'!$L:$L,[1]publikáció!E$4)</f>
        <v>10</v>
      </c>
      <c r="F405" s="11">
        <f>+SUMIFS('[1]TERMELŐ_11.30.'!$H:$H,'[1]TERMELŐ_11.30.'!$A:$A,[1]publikáció!$B405,'[1]TERMELŐ_11.30.'!$L:$L,[1]publikáció!F$4)</f>
        <v>0</v>
      </c>
      <c r="G405" s="11">
        <f>+SUMIFS('[1]TERMELŐ_11.30.'!$H:$H,'[1]TERMELŐ_11.30.'!$A:$A,[1]publikáció!$B405,'[1]TERMELŐ_11.30.'!$L:$L,[1]publikáció!G$4)</f>
        <v>0</v>
      </c>
      <c r="H405" s="11">
        <f>+SUMIFS('[1]TERMELŐ_11.30.'!$H:$H,'[1]TERMELŐ_11.30.'!$A:$A,[1]publikáció!$B405,'[1]TERMELŐ_11.30.'!$L:$L,[1]publikáció!H$4)</f>
        <v>0</v>
      </c>
      <c r="I405" s="11">
        <f>+SUMIFS('[1]TERMELŐ_11.30.'!$H:$H,'[1]TERMELŐ_11.30.'!$A:$A,[1]publikáció!$B405,'[1]TERMELŐ_11.30.'!$L:$L,[1]publikáció!I$4)</f>
        <v>0</v>
      </c>
      <c r="J405" s="11">
        <f>+SUMIFS('[1]TERMELŐ_11.30.'!$H:$H,'[1]TERMELŐ_11.30.'!$A:$A,[1]publikáció!$B405,'[1]TERMELŐ_11.30.'!$L:$L,[1]publikáció!J$4)</f>
        <v>0</v>
      </c>
      <c r="K405" s="11" t="str">
        <f>+IF(VLOOKUP(B405,'[1]TERMELŐ_11.30.'!A:U,21,FALSE)="igen","Technológia módosítás",IF(VLOOKUP(B405,'[1]TERMELŐ_11.30.'!A:U,20,FALSE)&lt;&gt;"nem","Ismétlő","Új igény"))</f>
        <v>Új igény</v>
      </c>
      <c r="L405" s="12">
        <f>+_xlfn.MAXIFS('[1]TERMELŐ_11.30.'!$P:$P,'[1]TERMELŐ_11.30.'!$A:$A,[1]publikáció!$B405)</f>
        <v>15.4</v>
      </c>
      <c r="M405" s="12">
        <f>+_xlfn.MAXIFS('[1]TERMELŐ_11.30.'!$Q:$Q,'[1]TERMELŐ_11.30.'!$A:$A,[1]publikáció!$B405)</f>
        <v>10</v>
      </c>
      <c r="N405" s="10" t="str">
        <f>+IF(VLOOKUP(B405,'[1]TERMELŐ_11.30.'!A:G,7,FALSE)="","",VLOOKUP(B405,'[1]TERMELŐ_11.30.'!A:G,7,FALSE))</f>
        <v>Új_R</v>
      </c>
      <c r="O405" s="10">
        <f>+VLOOKUP(B405,'[1]TERMELŐ_11.30.'!A:I,9,FALSE)</f>
        <v>22</v>
      </c>
      <c r="P405" s="10" t="str">
        <f>+IF(OR(VLOOKUP(B405,'[1]TERMELŐ_11.30.'!A:D,4,FALSE)="elutasított",(VLOOKUP(B405,'[1]TERMELŐ_11.30.'!A:D,4,FALSE)="kiesett")),"igen","nem")</f>
        <v>igen</v>
      </c>
      <c r="Q405" s="10" t="str">
        <f>+_xlfn.IFNA(VLOOKUP(IF(VLOOKUP(B405,'[1]TERMELŐ_11.30.'!A:BQ,69,FALSE)="","",VLOOKUP(B405,'[1]TERMELŐ_11.30.'!A:BQ,69,FALSE)),'[1]publikáció segéd tábla'!$D$1:$E$16,2,FALSE),"")</f>
        <v>54/2024 kormány rendelet</v>
      </c>
      <c r="R405" s="10" t="str">
        <f>IF(VLOOKUP(B405,'[1]TERMELŐ_11.30.'!A:AT,46,FALSE)="","",VLOOKUP(B405,'[1]TERMELŐ_11.30.'!A:AT,46,FALSE))</f>
        <v/>
      </c>
      <c r="S405" s="10"/>
      <c r="T405" s="13">
        <f>+VLOOKUP(B405,'[1]TERMELŐ_11.30.'!$A:$AR,37,FALSE)</f>
        <v>0</v>
      </c>
      <c r="U405" s="13">
        <f>+VLOOKUP(B405,'[1]TERMELŐ_11.30.'!$A:$AR,38,FALSE)+VLOOKUP(B405,'[1]TERMELŐ_11.30.'!$A:$AR,39,FALSE)+VLOOKUP(B405,'[1]TERMELŐ_11.30.'!$A:$AR,40,FALSE)+VLOOKUP(B405,'[1]TERMELŐ_11.30.'!$A:$AR,41,FALSE)+VLOOKUP(B405,'[1]TERMELŐ_11.30.'!$A:$AR,42,FALSE)+VLOOKUP(B405,'[1]TERMELŐ_11.30.'!$A:$AR,43,FALSE)+VLOOKUP(B405,'[1]TERMELŐ_11.30.'!$A:$AR,44,FALSE)</f>
        <v>0</v>
      </c>
      <c r="V405" s="14" t="str">
        <f>+IF(VLOOKUP(B405,'[1]TERMELŐ_11.30.'!A:AS,45,FALSE)="","",VLOOKUP(B405,'[1]TERMELŐ_11.30.'!A:AS,45,FALSE))</f>
        <v/>
      </c>
      <c r="W405" s="14" t="str">
        <f>IF(VLOOKUP(B405,'[1]TERMELŐ_11.30.'!A:AJ,36,FALSE)="","",VLOOKUP(B405,'[1]TERMELŐ_11.30.'!A:AJ,36,FALSE))</f>
        <v/>
      </c>
      <c r="X405" s="10"/>
      <c r="Y405" s="13">
        <f>+VLOOKUP(B405,'[1]TERMELŐ_11.30.'!$A:$BH,53,FALSE)</f>
        <v>0</v>
      </c>
      <c r="Z405" s="13">
        <f>+VLOOKUP(B405,'[1]TERMELŐ_11.30.'!$A:$BH,54,FALSE)+VLOOKUP(B405,'[1]TERMELŐ_11.30.'!$A:$BH,55,FALSE)+VLOOKUP(B405,'[1]TERMELŐ_11.30.'!$A:$BH,56,FALSE)+VLOOKUP(B405,'[1]TERMELŐ_11.30.'!$A:$BH,57,FALSE)+VLOOKUP(B405,'[1]TERMELŐ_11.30.'!$A:$BH,58,FALSE)+VLOOKUP(B405,'[1]TERMELŐ_11.30.'!$A:$BH,59,FALSE)+VLOOKUP(B405,'[1]TERMELŐ_11.30.'!$A:$BH,60,FALSE)</f>
        <v>0</v>
      </c>
      <c r="AA405" s="14" t="str">
        <f>IF(VLOOKUP(B405,'[1]TERMELŐ_11.30.'!A:AZ,51,FALSE)="","",VLOOKUP(B405,'[1]TERMELŐ_11.30.'!A:AZ,51,FALSE))</f>
        <v/>
      </c>
      <c r="AB405" s="14" t="str">
        <f>IF(VLOOKUP(B405,'[1]TERMELŐ_11.30.'!A:AZ,52,FALSE)="","",VLOOKUP(B405,'[1]TERMELŐ_11.30.'!A:AZ,52,FALSE))</f>
        <v/>
      </c>
    </row>
    <row r="406" spans="1:28" x14ac:dyDescent="0.3">
      <c r="A406" s="10" t="str">
        <f>VLOOKUP(VLOOKUP(B406,'[1]TERMELŐ_11.30.'!A:F,6,FALSE),'[1]publikáció segéd tábla'!$A$1:$B$7,2,FALSE)</f>
        <v>E.ON Észak-dunántúli Áramhálózati Zrt.</v>
      </c>
      <c r="B406" s="10" t="s">
        <v>372</v>
      </c>
      <c r="C406" s="11">
        <f>+SUMIFS('[1]TERMELŐ_11.30.'!$H:$H,'[1]TERMELŐ_11.30.'!$A:$A,[1]publikáció!$B406,'[1]TERMELŐ_11.30.'!$L:$L,[1]publikáció!C$4)</f>
        <v>1</v>
      </c>
      <c r="D406" s="11">
        <f>+SUMIFS('[1]TERMELŐ_11.30.'!$H:$H,'[1]TERMELŐ_11.30.'!$A:$A,[1]publikáció!$B406,'[1]TERMELŐ_11.30.'!$L:$L,[1]publikáció!D$4)</f>
        <v>0</v>
      </c>
      <c r="E406" s="11">
        <f>+SUMIFS('[1]TERMELŐ_11.30.'!$H:$H,'[1]TERMELŐ_11.30.'!$A:$A,[1]publikáció!$B406,'[1]TERMELŐ_11.30.'!$L:$L,[1]publikáció!E$4)</f>
        <v>10</v>
      </c>
      <c r="F406" s="11">
        <f>+SUMIFS('[1]TERMELŐ_11.30.'!$H:$H,'[1]TERMELŐ_11.30.'!$A:$A,[1]publikáció!$B406,'[1]TERMELŐ_11.30.'!$L:$L,[1]publikáció!F$4)</f>
        <v>0</v>
      </c>
      <c r="G406" s="11">
        <f>+SUMIFS('[1]TERMELŐ_11.30.'!$H:$H,'[1]TERMELŐ_11.30.'!$A:$A,[1]publikáció!$B406,'[1]TERMELŐ_11.30.'!$L:$L,[1]publikáció!G$4)</f>
        <v>0</v>
      </c>
      <c r="H406" s="11">
        <f>+SUMIFS('[1]TERMELŐ_11.30.'!$H:$H,'[1]TERMELŐ_11.30.'!$A:$A,[1]publikáció!$B406,'[1]TERMELŐ_11.30.'!$L:$L,[1]publikáció!H$4)</f>
        <v>0</v>
      </c>
      <c r="I406" s="11">
        <f>+SUMIFS('[1]TERMELŐ_11.30.'!$H:$H,'[1]TERMELŐ_11.30.'!$A:$A,[1]publikáció!$B406,'[1]TERMELŐ_11.30.'!$L:$L,[1]publikáció!I$4)</f>
        <v>0</v>
      </c>
      <c r="J406" s="11">
        <f>+SUMIFS('[1]TERMELŐ_11.30.'!$H:$H,'[1]TERMELŐ_11.30.'!$A:$A,[1]publikáció!$B406,'[1]TERMELŐ_11.30.'!$L:$L,[1]publikáció!J$4)</f>
        <v>0</v>
      </c>
      <c r="K406" s="11" t="str">
        <f>+IF(VLOOKUP(B406,'[1]TERMELŐ_11.30.'!A:U,21,FALSE)="igen","Technológia módosítás",IF(VLOOKUP(B406,'[1]TERMELŐ_11.30.'!A:U,20,FALSE)&lt;&gt;"nem","Ismétlő","Új igény"))</f>
        <v>Új igény</v>
      </c>
      <c r="L406" s="12">
        <f>+_xlfn.MAXIFS('[1]TERMELŐ_11.30.'!$P:$P,'[1]TERMELŐ_11.30.'!$A:$A,[1]publikáció!$B406)</f>
        <v>10</v>
      </c>
      <c r="M406" s="12">
        <f>+_xlfn.MAXIFS('[1]TERMELŐ_11.30.'!$Q:$Q,'[1]TERMELŐ_11.30.'!$A:$A,[1]publikáció!$B406)</f>
        <v>10</v>
      </c>
      <c r="N406" s="10" t="str">
        <f>+IF(VLOOKUP(B406,'[1]TERMELŐ_11.30.'!A:G,7,FALSE)="","",VLOOKUP(B406,'[1]TERMELŐ_11.30.'!A:G,7,FALSE))</f>
        <v>Új_R</v>
      </c>
      <c r="O406" s="10">
        <f>+VLOOKUP(B406,'[1]TERMELŐ_11.30.'!A:I,9,FALSE)</f>
        <v>22</v>
      </c>
      <c r="P406" s="10" t="str">
        <f>+IF(OR(VLOOKUP(B406,'[1]TERMELŐ_11.30.'!A:D,4,FALSE)="elutasított",(VLOOKUP(B406,'[1]TERMELŐ_11.30.'!A:D,4,FALSE)="kiesett")),"igen","nem")</f>
        <v>igen</v>
      </c>
      <c r="Q406" s="10" t="str">
        <f>+_xlfn.IFNA(VLOOKUP(IF(VLOOKUP(B406,'[1]TERMELŐ_11.30.'!A:BQ,69,FALSE)="","",VLOOKUP(B406,'[1]TERMELŐ_11.30.'!A:BQ,69,FALSE)),'[1]publikáció segéd tábla'!$D$1:$E$16,2,FALSE),"")</f>
        <v>54/2024 kormány rendelet</v>
      </c>
      <c r="R406" s="10" t="str">
        <f>IF(VLOOKUP(B406,'[1]TERMELŐ_11.30.'!A:AT,46,FALSE)="","",VLOOKUP(B406,'[1]TERMELŐ_11.30.'!A:AT,46,FALSE))</f>
        <v/>
      </c>
      <c r="S406" s="10"/>
      <c r="T406" s="13">
        <f>+VLOOKUP(B406,'[1]TERMELŐ_11.30.'!$A:$AR,37,FALSE)</f>
        <v>0</v>
      </c>
      <c r="U406" s="13">
        <f>+VLOOKUP(B406,'[1]TERMELŐ_11.30.'!$A:$AR,38,FALSE)+VLOOKUP(B406,'[1]TERMELŐ_11.30.'!$A:$AR,39,FALSE)+VLOOKUP(B406,'[1]TERMELŐ_11.30.'!$A:$AR,40,FALSE)+VLOOKUP(B406,'[1]TERMELŐ_11.30.'!$A:$AR,41,FALSE)+VLOOKUP(B406,'[1]TERMELŐ_11.30.'!$A:$AR,42,FALSE)+VLOOKUP(B406,'[1]TERMELŐ_11.30.'!$A:$AR,43,FALSE)+VLOOKUP(B406,'[1]TERMELŐ_11.30.'!$A:$AR,44,FALSE)</f>
        <v>0</v>
      </c>
      <c r="V406" s="14" t="str">
        <f>+IF(VLOOKUP(B406,'[1]TERMELŐ_11.30.'!A:AS,45,FALSE)="","",VLOOKUP(B406,'[1]TERMELŐ_11.30.'!A:AS,45,FALSE))</f>
        <v/>
      </c>
      <c r="W406" s="14" t="str">
        <f>IF(VLOOKUP(B406,'[1]TERMELŐ_11.30.'!A:AJ,36,FALSE)="","",VLOOKUP(B406,'[1]TERMELŐ_11.30.'!A:AJ,36,FALSE))</f>
        <v/>
      </c>
      <c r="X406" s="10"/>
      <c r="Y406" s="13">
        <f>+VLOOKUP(B406,'[1]TERMELŐ_11.30.'!$A:$BH,53,FALSE)</f>
        <v>0</v>
      </c>
      <c r="Z406" s="13">
        <f>+VLOOKUP(B406,'[1]TERMELŐ_11.30.'!$A:$BH,54,FALSE)+VLOOKUP(B406,'[1]TERMELŐ_11.30.'!$A:$BH,55,FALSE)+VLOOKUP(B406,'[1]TERMELŐ_11.30.'!$A:$BH,56,FALSE)+VLOOKUP(B406,'[1]TERMELŐ_11.30.'!$A:$BH,57,FALSE)+VLOOKUP(B406,'[1]TERMELŐ_11.30.'!$A:$BH,58,FALSE)+VLOOKUP(B406,'[1]TERMELŐ_11.30.'!$A:$BH,59,FALSE)+VLOOKUP(B406,'[1]TERMELŐ_11.30.'!$A:$BH,60,FALSE)</f>
        <v>0</v>
      </c>
      <c r="AA406" s="14" t="str">
        <f>IF(VLOOKUP(B406,'[1]TERMELŐ_11.30.'!A:AZ,51,FALSE)="","",VLOOKUP(B406,'[1]TERMELŐ_11.30.'!A:AZ,51,FALSE))</f>
        <v/>
      </c>
      <c r="AB406" s="14" t="str">
        <f>IF(VLOOKUP(B406,'[1]TERMELŐ_11.30.'!A:AZ,52,FALSE)="","",VLOOKUP(B406,'[1]TERMELŐ_11.30.'!A:AZ,52,FALSE))</f>
        <v/>
      </c>
    </row>
    <row r="407" spans="1:28" x14ac:dyDescent="0.3">
      <c r="A407" s="10" t="str">
        <f>VLOOKUP(VLOOKUP(B407,'[1]TERMELŐ_11.30.'!A:F,6,FALSE),'[1]publikáció segéd tábla'!$A$1:$B$7,2,FALSE)</f>
        <v>E.ON Észak-dunántúli Áramhálózati Zrt.</v>
      </c>
      <c r="B407" s="10" t="s">
        <v>373</v>
      </c>
      <c r="C407" s="11">
        <f>+SUMIFS('[1]TERMELŐ_11.30.'!$H:$H,'[1]TERMELŐ_11.30.'!$A:$A,[1]publikáció!$B407,'[1]TERMELŐ_11.30.'!$L:$L,[1]publikáció!C$4)</f>
        <v>1</v>
      </c>
      <c r="D407" s="11">
        <f>+SUMIFS('[1]TERMELŐ_11.30.'!$H:$H,'[1]TERMELŐ_11.30.'!$A:$A,[1]publikáció!$B407,'[1]TERMELŐ_11.30.'!$L:$L,[1]publikáció!D$4)</f>
        <v>0</v>
      </c>
      <c r="E407" s="11">
        <f>+SUMIFS('[1]TERMELŐ_11.30.'!$H:$H,'[1]TERMELŐ_11.30.'!$A:$A,[1]publikáció!$B407,'[1]TERMELŐ_11.30.'!$L:$L,[1]publikáció!E$4)</f>
        <v>0.7</v>
      </c>
      <c r="F407" s="11">
        <f>+SUMIFS('[1]TERMELŐ_11.30.'!$H:$H,'[1]TERMELŐ_11.30.'!$A:$A,[1]publikáció!$B407,'[1]TERMELŐ_11.30.'!$L:$L,[1]publikáció!F$4)</f>
        <v>0</v>
      </c>
      <c r="G407" s="11">
        <f>+SUMIFS('[1]TERMELŐ_11.30.'!$H:$H,'[1]TERMELŐ_11.30.'!$A:$A,[1]publikáció!$B407,'[1]TERMELŐ_11.30.'!$L:$L,[1]publikáció!G$4)</f>
        <v>0</v>
      </c>
      <c r="H407" s="11">
        <f>+SUMIFS('[1]TERMELŐ_11.30.'!$H:$H,'[1]TERMELŐ_11.30.'!$A:$A,[1]publikáció!$B407,'[1]TERMELŐ_11.30.'!$L:$L,[1]publikáció!H$4)</f>
        <v>0</v>
      </c>
      <c r="I407" s="11">
        <f>+SUMIFS('[1]TERMELŐ_11.30.'!$H:$H,'[1]TERMELŐ_11.30.'!$A:$A,[1]publikáció!$B407,'[1]TERMELŐ_11.30.'!$L:$L,[1]publikáció!I$4)</f>
        <v>0</v>
      </c>
      <c r="J407" s="11">
        <f>+SUMIFS('[1]TERMELŐ_11.30.'!$H:$H,'[1]TERMELŐ_11.30.'!$A:$A,[1]publikáció!$B407,'[1]TERMELŐ_11.30.'!$L:$L,[1]publikáció!J$4)</f>
        <v>0</v>
      </c>
      <c r="K407" s="11" t="str">
        <f>+IF(VLOOKUP(B407,'[1]TERMELŐ_11.30.'!A:U,21,FALSE)="igen","Technológia módosítás",IF(VLOOKUP(B407,'[1]TERMELŐ_11.30.'!A:U,20,FALSE)&lt;&gt;"nem","Ismétlő","Új igény"))</f>
        <v>Új igény</v>
      </c>
      <c r="L407" s="12">
        <f>+_xlfn.MAXIFS('[1]TERMELŐ_11.30.'!$P:$P,'[1]TERMELŐ_11.30.'!$A:$A,[1]publikáció!$B407)</f>
        <v>1.7</v>
      </c>
      <c r="M407" s="12">
        <f>+_xlfn.MAXIFS('[1]TERMELŐ_11.30.'!$Q:$Q,'[1]TERMELŐ_11.30.'!$A:$A,[1]publikáció!$B407)</f>
        <v>0.01</v>
      </c>
      <c r="N407" s="10" t="str">
        <f>+IF(VLOOKUP(B407,'[1]TERMELŐ_11.30.'!A:G,7,FALSE)="","",VLOOKUP(B407,'[1]TERMELŐ_11.30.'!A:G,7,FALSE))</f>
        <v>AJED</v>
      </c>
      <c r="O407" s="10">
        <f>+VLOOKUP(B407,'[1]TERMELŐ_11.30.'!A:I,9,FALSE)</f>
        <v>22</v>
      </c>
      <c r="P407" s="10" t="str">
        <f>+IF(OR(VLOOKUP(B407,'[1]TERMELŐ_11.30.'!A:D,4,FALSE)="elutasított",(VLOOKUP(B407,'[1]TERMELŐ_11.30.'!A:D,4,FALSE)="kiesett")),"igen","nem")</f>
        <v>igen</v>
      </c>
      <c r="Q407" s="10" t="str">
        <f>+_xlfn.IFNA(VLOOKUP(IF(VLOOKUP(B407,'[1]TERMELŐ_11.30.'!A:BQ,69,FALSE)="","",VLOOKUP(B407,'[1]TERMELŐ_11.30.'!A:BQ,69,FALSE)),'[1]publikáció segéd tábla'!$D$1:$E$16,2,FALSE),"")</f>
        <v>54/2024 kormány rendelet</v>
      </c>
      <c r="R407" s="10" t="str">
        <f>IF(VLOOKUP(B407,'[1]TERMELŐ_11.30.'!A:AT,46,FALSE)="","",VLOOKUP(B407,'[1]TERMELŐ_11.30.'!A:AT,46,FALSE))</f>
        <v/>
      </c>
      <c r="S407" s="10"/>
      <c r="T407" s="13">
        <f>+VLOOKUP(B407,'[1]TERMELŐ_11.30.'!$A:$AR,37,FALSE)</f>
        <v>0</v>
      </c>
      <c r="U407" s="13">
        <f>+VLOOKUP(B407,'[1]TERMELŐ_11.30.'!$A:$AR,38,FALSE)+VLOOKUP(B407,'[1]TERMELŐ_11.30.'!$A:$AR,39,FALSE)+VLOOKUP(B407,'[1]TERMELŐ_11.30.'!$A:$AR,40,FALSE)+VLOOKUP(B407,'[1]TERMELŐ_11.30.'!$A:$AR,41,FALSE)+VLOOKUP(B407,'[1]TERMELŐ_11.30.'!$A:$AR,42,FALSE)+VLOOKUP(B407,'[1]TERMELŐ_11.30.'!$A:$AR,43,FALSE)+VLOOKUP(B407,'[1]TERMELŐ_11.30.'!$A:$AR,44,FALSE)</f>
        <v>0</v>
      </c>
      <c r="V407" s="14" t="str">
        <f>+IF(VLOOKUP(B407,'[1]TERMELŐ_11.30.'!A:AS,45,FALSE)="","",VLOOKUP(B407,'[1]TERMELŐ_11.30.'!A:AS,45,FALSE))</f>
        <v/>
      </c>
      <c r="W407" s="14" t="str">
        <f>IF(VLOOKUP(B407,'[1]TERMELŐ_11.30.'!A:AJ,36,FALSE)="","",VLOOKUP(B407,'[1]TERMELŐ_11.30.'!A:AJ,36,FALSE))</f>
        <v/>
      </c>
      <c r="X407" s="10"/>
      <c r="Y407" s="13">
        <f>+VLOOKUP(B407,'[1]TERMELŐ_11.30.'!$A:$BH,53,FALSE)</f>
        <v>0</v>
      </c>
      <c r="Z407" s="13">
        <f>+VLOOKUP(B407,'[1]TERMELŐ_11.30.'!$A:$BH,54,FALSE)+VLOOKUP(B407,'[1]TERMELŐ_11.30.'!$A:$BH,55,FALSE)+VLOOKUP(B407,'[1]TERMELŐ_11.30.'!$A:$BH,56,FALSE)+VLOOKUP(B407,'[1]TERMELŐ_11.30.'!$A:$BH,57,FALSE)+VLOOKUP(B407,'[1]TERMELŐ_11.30.'!$A:$BH,58,FALSE)+VLOOKUP(B407,'[1]TERMELŐ_11.30.'!$A:$BH,59,FALSE)+VLOOKUP(B407,'[1]TERMELŐ_11.30.'!$A:$BH,60,FALSE)</f>
        <v>0</v>
      </c>
      <c r="AA407" s="14" t="str">
        <f>IF(VLOOKUP(B407,'[1]TERMELŐ_11.30.'!A:AZ,51,FALSE)="","",VLOOKUP(B407,'[1]TERMELŐ_11.30.'!A:AZ,51,FALSE))</f>
        <v/>
      </c>
      <c r="AB407" s="14" t="str">
        <f>IF(VLOOKUP(B407,'[1]TERMELŐ_11.30.'!A:AZ,52,FALSE)="","",VLOOKUP(B407,'[1]TERMELŐ_11.30.'!A:AZ,52,FALSE))</f>
        <v/>
      </c>
    </row>
    <row r="408" spans="1:28" x14ac:dyDescent="0.3">
      <c r="A408" s="10" t="str">
        <f>VLOOKUP(VLOOKUP(B408,'[1]TERMELŐ_11.30.'!A:F,6,FALSE),'[1]publikáció segéd tábla'!$A$1:$B$7,2,FALSE)</f>
        <v>E.ON Észak-dunántúli Áramhálózati Zrt.</v>
      </c>
      <c r="B408" s="10" t="s">
        <v>374</v>
      </c>
      <c r="C408" s="11">
        <f>+SUMIFS('[1]TERMELŐ_11.30.'!$H:$H,'[1]TERMELŐ_11.30.'!$A:$A,[1]publikáció!$B408,'[1]TERMELŐ_11.30.'!$L:$L,[1]publikáció!C$4)</f>
        <v>0</v>
      </c>
      <c r="D408" s="11">
        <f>+SUMIFS('[1]TERMELŐ_11.30.'!$H:$H,'[1]TERMELŐ_11.30.'!$A:$A,[1]publikáció!$B408,'[1]TERMELŐ_11.30.'!$L:$L,[1]publikáció!D$4)</f>
        <v>0</v>
      </c>
      <c r="E408" s="11">
        <f>+SUMIFS('[1]TERMELŐ_11.30.'!$H:$H,'[1]TERMELŐ_11.30.'!$A:$A,[1]publikáció!$B408,'[1]TERMELŐ_11.30.'!$L:$L,[1]publikáció!E$4)</f>
        <v>9.99</v>
      </c>
      <c r="F408" s="11">
        <f>+SUMIFS('[1]TERMELŐ_11.30.'!$H:$H,'[1]TERMELŐ_11.30.'!$A:$A,[1]publikáció!$B408,'[1]TERMELŐ_11.30.'!$L:$L,[1]publikáció!F$4)</f>
        <v>0</v>
      </c>
      <c r="G408" s="11">
        <f>+SUMIFS('[1]TERMELŐ_11.30.'!$H:$H,'[1]TERMELŐ_11.30.'!$A:$A,[1]publikáció!$B408,'[1]TERMELŐ_11.30.'!$L:$L,[1]publikáció!G$4)</f>
        <v>0</v>
      </c>
      <c r="H408" s="11">
        <f>+SUMIFS('[1]TERMELŐ_11.30.'!$H:$H,'[1]TERMELŐ_11.30.'!$A:$A,[1]publikáció!$B408,'[1]TERMELŐ_11.30.'!$L:$L,[1]publikáció!H$4)</f>
        <v>0</v>
      </c>
      <c r="I408" s="11">
        <f>+SUMIFS('[1]TERMELŐ_11.30.'!$H:$H,'[1]TERMELŐ_11.30.'!$A:$A,[1]publikáció!$B408,'[1]TERMELŐ_11.30.'!$L:$L,[1]publikáció!I$4)</f>
        <v>0</v>
      </c>
      <c r="J408" s="11">
        <f>+SUMIFS('[1]TERMELŐ_11.30.'!$H:$H,'[1]TERMELŐ_11.30.'!$A:$A,[1]publikáció!$B408,'[1]TERMELŐ_11.30.'!$L:$L,[1]publikáció!J$4)</f>
        <v>0</v>
      </c>
      <c r="K408" s="11" t="str">
        <f>+IF(VLOOKUP(B408,'[1]TERMELŐ_11.30.'!A:U,21,FALSE)="igen","Technológia módosítás",IF(VLOOKUP(B408,'[1]TERMELŐ_11.30.'!A:U,20,FALSE)&lt;&gt;"nem","Ismétlő","Új igény"))</f>
        <v>Technológia módosítás</v>
      </c>
      <c r="L408" s="12">
        <f>+_xlfn.MAXIFS('[1]TERMELŐ_11.30.'!$P:$P,'[1]TERMELŐ_11.30.'!$A:$A,[1]publikáció!$B408)</f>
        <v>0</v>
      </c>
      <c r="M408" s="12">
        <f>+_xlfn.MAXIFS('[1]TERMELŐ_11.30.'!$Q:$Q,'[1]TERMELŐ_11.30.'!$A:$A,[1]publikáció!$B408)</f>
        <v>9.99</v>
      </c>
      <c r="N408" s="10" t="str">
        <f>+IF(VLOOKUP(B408,'[1]TERMELŐ_11.30.'!A:G,7,FALSE)="","",VLOOKUP(B408,'[1]TERMELŐ_11.30.'!A:G,7,FALSE))</f>
        <v>VARK</v>
      </c>
      <c r="O408" s="10">
        <f>+VLOOKUP(B408,'[1]TERMELŐ_11.30.'!A:I,9,FALSE)</f>
        <v>132</v>
      </c>
      <c r="P408" s="10" t="str">
        <f>+IF(OR(VLOOKUP(B408,'[1]TERMELŐ_11.30.'!A:D,4,FALSE)="elutasított",(VLOOKUP(B408,'[1]TERMELŐ_11.30.'!A:D,4,FALSE)="kiesett")),"igen","nem")</f>
        <v>nem</v>
      </c>
      <c r="Q408" s="10" t="str">
        <f>+_xlfn.IFNA(VLOOKUP(IF(VLOOKUP(B408,'[1]TERMELŐ_11.30.'!A:BQ,69,FALSE)="","",VLOOKUP(B408,'[1]TERMELŐ_11.30.'!A:BQ,69,FALSE)),'[1]publikáció segéd tábla'!$D$1:$E$16,2,FALSE),"")</f>
        <v/>
      </c>
      <c r="R408" s="10" t="str">
        <f>IF(VLOOKUP(B408,'[1]TERMELŐ_11.30.'!A:AT,46,FALSE)="","",VLOOKUP(B408,'[1]TERMELŐ_11.30.'!A:AT,46,FALSE))</f>
        <v>nem</v>
      </c>
      <c r="S408" s="10"/>
      <c r="T408" s="13">
        <f>+VLOOKUP(B408,'[1]TERMELŐ_11.30.'!$A:$AR,37,FALSE)</f>
        <v>0</v>
      </c>
      <c r="U408" s="13">
        <f>+VLOOKUP(B408,'[1]TERMELŐ_11.30.'!$A:$AR,38,FALSE)+VLOOKUP(B408,'[1]TERMELŐ_11.30.'!$A:$AR,39,FALSE)+VLOOKUP(B408,'[1]TERMELŐ_11.30.'!$A:$AR,40,FALSE)+VLOOKUP(B408,'[1]TERMELŐ_11.30.'!$A:$AR,41,FALSE)+VLOOKUP(B408,'[1]TERMELŐ_11.30.'!$A:$AR,42,FALSE)+VLOOKUP(B408,'[1]TERMELŐ_11.30.'!$A:$AR,43,FALSE)+VLOOKUP(B408,'[1]TERMELŐ_11.30.'!$A:$AR,44,FALSE)</f>
        <v>471.74743999999998</v>
      </c>
      <c r="V408" s="14">
        <f>+IF(VLOOKUP(B408,'[1]TERMELŐ_11.30.'!A:AS,45,FALSE)="","",VLOOKUP(B408,'[1]TERMELŐ_11.30.'!A:AS,45,FALSE))</f>
        <v>47118</v>
      </c>
      <c r="W408" s="14">
        <f>IF(VLOOKUP(B408,'[1]TERMELŐ_11.30.'!A:AJ,36,FALSE)="","",VLOOKUP(B408,'[1]TERMELŐ_11.30.'!A:AJ,36,FALSE))</f>
        <v>46752</v>
      </c>
      <c r="X408" s="10"/>
      <c r="Y408" s="13">
        <f>+VLOOKUP(B408,'[1]TERMELŐ_11.30.'!$A:$BH,53,FALSE)</f>
        <v>0</v>
      </c>
      <c r="Z408" s="13">
        <f>+VLOOKUP(B408,'[1]TERMELŐ_11.30.'!$A:$BH,54,FALSE)+VLOOKUP(B408,'[1]TERMELŐ_11.30.'!$A:$BH,55,FALSE)+VLOOKUP(B408,'[1]TERMELŐ_11.30.'!$A:$BH,56,FALSE)+VLOOKUP(B408,'[1]TERMELŐ_11.30.'!$A:$BH,57,FALSE)+VLOOKUP(B408,'[1]TERMELŐ_11.30.'!$A:$BH,58,FALSE)+VLOOKUP(B408,'[1]TERMELŐ_11.30.'!$A:$BH,59,FALSE)+VLOOKUP(B408,'[1]TERMELŐ_11.30.'!$A:$BH,60,FALSE)</f>
        <v>0</v>
      </c>
      <c r="AA408" s="14" t="str">
        <f>IF(VLOOKUP(B408,'[1]TERMELŐ_11.30.'!A:AZ,51,FALSE)="","",VLOOKUP(B408,'[1]TERMELŐ_11.30.'!A:AZ,51,FALSE))</f>
        <v/>
      </c>
      <c r="AB408" s="14" t="str">
        <f>IF(VLOOKUP(B408,'[1]TERMELŐ_11.30.'!A:AZ,52,FALSE)="","",VLOOKUP(B408,'[1]TERMELŐ_11.30.'!A:AZ,52,FALSE))</f>
        <v/>
      </c>
    </row>
    <row r="409" spans="1:28" x14ac:dyDescent="0.3">
      <c r="A409" s="10" t="str">
        <f>VLOOKUP(VLOOKUP(B409,'[1]TERMELŐ_11.30.'!A:F,6,FALSE),'[1]publikáció segéd tábla'!$A$1:$B$7,2,FALSE)</f>
        <v>E.ON Észak-dunántúli Áramhálózati Zrt.</v>
      </c>
      <c r="B409" s="10" t="s">
        <v>375</v>
      </c>
      <c r="C409" s="11">
        <f>+SUMIFS('[1]TERMELŐ_11.30.'!$H:$H,'[1]TERMELŐ_11.30.'!$A:$A,[1]publikáció!$B409,'[1]TERMELŐ_11.30.'!$L:$L,[1]publikáció!C$4)</f>
        <v>0</v>
      </c>
      <c r="D409" s="11">
        <f>+SUMIFS('[1]TERMELŐ_11.30.'!$H:$H,'[1]TERMELŐ_11.30.'!$A:$A,[1]publikáció!$B409,'[1]TERMELŐ_11.30.'!$L:$L,[1]publikáció!D$4)</f>
        <v>0</v>
      </c>
      <c r="E409" s="11">
        <f>+SUMIFS('[1]TERMELŐ_11.30.'!$H:$H,'[1]TERMELŐ_11.30.'!$A:$A,[1]publikáció!$B409,'[1]TERMELŐ_11.30.'!$L:$L,[1]publikáció!E$4)</f>
        <v>4.99</v>
      </c>
      <c r="F409" s="11">
        <f>+SUMIFS('[1]TERMELŐ_11.30.'!$H:$H,'[1]TERMELŐ_11.30.'!$A:$A,[1]publikáció!$B409,'[1]TERMELŐ_11.30.'!$L:$L,[1]publikáció!F$4)</f>
        <v>0</v>
      </c>
      <c r="G409" s="11">
        <f>+SUMIFS('[1]TERMELŐ_11.30.'!$H:$H,'[1]TERMELŐ_11.30.'!$A:$A,[1]publikáció!$B409,'[1]TERMELŐ_11.30.'!$L:$L,[1]publikáció!G$4)</f>
        <v>0</v>
      </c>
      <c r="H409" s="11">
        <f>+SUMIFS('[1]TERMELŐ_11.30.'!$H:$H,'[1]TERMELŐ_11.30.'!$A:$A,[1]publikáció!$B409,'[1]TERMELŐ_11.30.'!$L:$L,[1]publikáció!H$4)</f>
        <v>0</v>
      </c>
      <c r="I409" s="11">
        <f>+SUMIFS('[1]TERMELŐ_11.30.'!$H:$H,'[1]TERMELŐ_11.30.'!$A:$A,[1]publikáció!$B409,'[1]TERMELŐ_11.30.'!$L:$L,[1]publikáció!I$4)</f>
        <v>0</v>
      </c>
      <c r="J409" s="11">
        <f>+SUMIFS('[1]TERMELŐ_11.30.'!$H:$H,'[1]TERMELŐ_11.30.'!$A:$A,[1]publikáció!$B409,'[1]TERMELŐ_11.30.'!$L:$L,[1]publikáció!J$4)</f>
        <v>0</v>
      </c>
      <c r="K409" s="11" t="str">
        <f>+IF(VLOOKUP(B409,'[1]TERMELŐ_11.30.'!A:U,21,FALSE)="igen","Technológia módosítás",IF(VLOOKUP(B409,'[1]TERMELŐ_11.30.'!A:U,20,FALSE)&lt;&gt;"nem","Ismétlő","Új igény"))</f>
        <v>Technológia módosítás</v>
      </c>
      <c r="L409" s="12">
        <f>+_xlfn.MAXIFS('[1]TERMELŐ_11.30.'!$P:$P,'[1]TERMELŐ_11.30.'!$A:$A,[1]publikáció!$B409)</f>
        <v>0</v>
      </c>
      <c r="M409" s="12">
        <f>+_xlfn.MAXIFS('[1]TERMELŐ_11.30.'!$Q:$Q,'[1]TERMELŐ_11.30.'!$A:$A,[1]publikáció!$B409)</f>
        <v>4.99</v>
      </c>
      <c r="N409" s="10" t="str">
        <f>+IF(VLOOKUP(B409,'[1]TERMELŐ_11.30.'!A:G,7,FALSE)="","",VLOOKUP(B409,'[1]TERMELŐ_11.30.'!A:G,7,FALSE))</f>
        <v>ZIRC</v>
      </c>
      <c r="O409" s="10">
        <f>+VLOOKUP(B409,'[1]TERMELŐ_11.30.'!A:I,9,FALSE)</f>
        <v>22</v>
      </c>
      <c r="P409" s="10" t="str">
        <f>+IF(OR(VLOOKUP(B409,'[1]TERMELŐ_11.30.'!A:D,4,FALSE)="elutasított",(VLOOKUP(B409,'[1]TERMELŐ_11.30.'!A:D,4,FALSE)="kiesett")),"igen","nem")</f>
        <v>nem</v>
      </c>
      <c r="Q409" s="10" t="str">
        <f>+_xlfn.IFNA(VLOOKUP(IF(VLOOKUP(B409,'[1]TERMELŐ_11.30.'!A:BQ,69,FALSE)="","",VLOOKUP(B409,'[1]TERMELŐ_11.30.'!A:BQ,69,FALSE)),'[1]publikáció segéd tábla'!$D$1:$E$16,2,FALSE),"")</f>
        <v/>
      </c>
      <c r="R409" s="10" t="str">
        <f>IF(VLOOKUP(B409,'[1]TERMELŐ_11.30.'!A:AT,46,FALSE)="","",VLOOKUP(B409,'[1]TERMELŐ_11.30.'!A:AT,46,FALSE))</f>
        <v>nem</v>
      </c>
      <c r="S409" s="10"/>
      <c r="T409" s="13">
        <f>+VLOOKUP(B409,'[1]TERMELŐ_11.30.'!$A:$AR,37,FALSE)</f>
        <v>35.698459999999997</v>
      </c>
      <c r="U409" s="13">
        <f>+VLOOKUP(B409,'[1]TERMELŐ_11.30.'!$A:$AR,38,FALSE)+VLOOKUP(B409,'[1]TERMELŐ_11.30.'!$A:$AR,39,FALSE)+VLOOKUP(B409,'[1]TERMELŐ_11.30.'!$A:$AR,40,FALSE)+VLOOKUP(B409,'[1]TERMELŐ_11.30.'!$A:$AR,41,FALSE)+VLOOKUP(B409,'[1]TERMELŐ_11.30.'!$A:$AR,42,FALSE)+VLOOKUP(B409,'[1]TERMELŐ_11.30.'!$A:$AR,43,FALSE)+VLOOKUP(B409,'[1]TERMELŐ_11.30.'!$A:$AR,44,FALSE)</f>
        <v>0</v>
      </c>
      <c r="V409" s="14">
        <f>+IF(VLOOKUP(B409,'[1]TERMELŐ_11.30.'!A:AS,45,FALSE)="","",VLOOKUP(B409,'[1]TERMELŐ_11.30.'!A:AS,45,FALSE))</f>
        <v>47118</v>
      </c>
      <c r="W409" s="14">
        <f>IF(VLOOKUP(B409,'[1]TERMELŐ_11.30.'!A:AJ,36,FALSE)="","",VLOOKUP(B409,'[1]TERMELŐ_11.30.'!A:AJ,36,FALSE))</f>
        <v>46752</v>
      </c>
      <c r="X409" s="10"/>
      <c r="Y409" s="13">
        <f>+VLOOKUP(B409,'[1]TERMELŐ_11.30.'!$A:$BH,53,FALSE)</f>
        <v>0</v>
      </c>
      <c r="Z409" s="13">
        <f>+VLOOKUP(B409,'[1]TERMELŐ_11.30.'!$A:$BH,54,FALSE)+VLOOKUP(B409,'[1]TERMELŐ_11.30.'!$A:$BH,55,FALSE)+VLOOKUP(B409,'[1]TERMELŐ_11.30.'!$A:$BH,56,FALSE)+VLOOKUP(B409,'[1]TERMELŐ_11.30.'!$A:$BH,57,FALSE)+VLOOKUP(B409,'[1]TERMELŐ_11.30.'!$A:$BH,58,FALSE)+VLOOKUP(B409,'[1]TERMELŐ_11.30.'!$A:$BH,59,FALSE)+VLOOKUP(B409,'[1]TERMELŐ_11.30.'!$A:$BH,60,FALSE)</f>
        <v>0</v>
      </c>
      <c r="AA409" s="14" t="str">
        <f>IF(VLOOKUP(B409,'[1]TERMELŐ_11.30.'!A:AZ,51,FALSE)="","",VLOOKUP(B409,'[1]TERMELŐ_11.30.'!A:AZ,51,FALSE))</f>
        <v/>
      </c>
      <c r="AB409" s="14" t="str">
        <f>IF(VLOOKUP(B409,'[1]TERMELŐ_11.30.'!A:AZ,52,FALSE)="","",VLOOKUP(B409,'[1]TERMELŐ_11.30.'!A:AZ,52,FALSE))</f>
        <v/>
      </c>
    </row>
    <row r="410" spans="1:28" x14ac:dyDescent="0.3">
      <c r="A410" s="10" t="str">
        <f>VLOOKUP(VLOOKUP(B410,'[1]TERMELŐ_11.30.'!A:F,6,FALSE),'[1]publikáció segéd tábla'!$A$1:$B$7,2,FALSE)</f>
        <v>E.ON Észak-dunántúli Áramhálózati Zrt.</v>
      </c>
      <c r="B410" s="10" t="s">
        <v>376</v>
      </c>
      <c r="C410" s="11">
        <f>+SUMIFS('[1]TERMELŐ_11.30.'!$H:$H,'[1]TERMELŐ_11.30.'!$A:$A,[1]publikáció!$B410,'[1]TERMELŐ_11.30.'!$L:$L,[1]publikáció!C$4)</f>
        <v>0</v>
      </c>
      <c r="D410" s="11">
        <f>+SUMIFS('[1]TERMELŐ_11.30.'!$H:$H,'[1]TERMELŐ_11.30.'!$A:$A,[1]publikáció!$B410,'[1]TERMELŐ_11.30.'!$L:$L,[1]publikáció!D$4)</f>
        <v>0</v>
      </c>
      <c r="E410" s="11">
        <f>+SUMIFS('[1]TERMELŐ_11.30.'!$H:$H,'[1]TERMELŐ_11.30.'!$A:$A,[1]publikáció!$B410,'[1]TERMELŐ_11.30.'!$L:$L,[1]publikáció!E$4)</f>
        <v>0</v>
      </c>
      <c r="F410" s="11">
        <f>+SUMIFS('[1]TERMELŐ_11.30.'!$H:$H,'[1]TERMELŐ_11.30.'!$A:$A,[1]publikáció!$B410,'[1]TERMELŐ_11.30.'!$L:$L,[1]publikáció!F$4)</f>
        <v>0</v>
      </c>
      <c r="G410" s="11">
        <f>+SUMIFS('[1]TERMELŐ_11.30.'!$H:$H,'[1]TERMELŐ_11.30.'!$A:$A,[1]publikáció!$B410,'[1]TERMELŐ_11.30.'!$L:$L,[1]publikáció!G$4)</f>
        <v>0</v>
      </c>
      <c r="H410" s="11">
        <f>+SUMIFS('[1]TERMELŐ_11.30.'!$H:$H,'[1]TERMELŐ_11.30.'!$A:$A,[1]publikáció!$B410,'[1]TERMELŐ_11.30.'!$L:$L,[1]publikáció!H$4)</f>
        <v>0</v>
      </c>
      <c r="I410" s="11">
        <f>+SUMIFS('[1]TERMELŐ_11.30.'!$H:$H,'[1]TERMELŐ_11.30.'!$A:$A,[1]publikáció!$B410,'[1]TERMELŐ_11.30.'!$L:$L,[1]publikáció!I$4)</f>
        <v>0</v>
      </c>
      <c r="J410" s="11">
        <f>+SUMIFS('[1]TERMELŐ_11.30.'!$H:$H,'[1]TERMELŐ_11.30.'!$A:$A,[1]publikáció!$B410,'[1]TERMELŐ_11.30.'!$L:$L,[1]publikáció!J$4)</f>
        <v>0</v>
      </c>
      <c r="K410" s="11" t="str">
        <f>+IF(VLOOKUP(B410,'[1]TERMELŐ_11.30.'!A:U,21,FALSE)="igen","Technológia módosítás",IF(VLOOKUP(B410,'[1]TERMELŐ_11.30.'!A:U,20,FALSE)&lt;&gt;"nem","Ismétlő","Új igény"))</f>
        <v>Technológia módosítás</v>
      </c>
      <c r="L410" s="12">
        <f>+_xlfn.MAXIFS('[1]TERMELŐ_11.30.'!$P:$P,'[1]TERMELŐ_11.30.'!$A:$A,[1]publikáció!$B410)</f>
        <v>0</v>
      </c>
      <c r="M410" s="12">
        <f>+_xlfn.MAXIFS('[1]TERMELŐ_11.30.'!$Q:$Q,'[1]TERMELŐ_11.30.'!$A:$A,[1]publikáció!$B410)</f>
        <v>6</v>
      </c>
      <c r="N410" s="10" t="str">
        <f>+IF(VLOOKUP(B410,'[1]TERMELŐ_11.30.'!A:G,7,FALSE)="","",VLOOKUP(B410,'[1]TERMELŐ_11.30.'!A:G,7,FALSE))</f>
        <v>Új_G (korábbi)</v>
      </c>
      <c r="O410" s="10">
        <f>+VLOOKUP(B410,'[1]TERMELŐ_11.30.'!A:I,9,FALSE)</f>
        <v>132</v>
      </c>
      <c r="P410" s="10" t="str">
        <f>+IF(OR(VLOOKUP(B410,'[1]TERMELŐ_11.30.'!A:D,4,FALSE)="elutasított",(VLOOKUP(B410,'[1]TERMELŐ_11.30.'!A:D,4,FALSE)="kiesett")),"igen","nem")</f>
        <v>nem</v>
      </c>
      <c r="Q410" s="10" t="str">
        <f>+_xlfn.IFNA(VLOOKUP(IF(VLOOKUP(B410,'[1]TERMELŐ_11.30.'!A:BQ,69,FALSE)="","",VLOOKUP(B410,'[1]TERMELŐ_11.30.'!A:BQ,69,FALSE)),'[1]publikáció segéd tábla'!$D$1:$E$16,2,FALSE),"")</f>
        <v/>
      </c>
      <c r="R410" s="10" t="str">
        <f>IF(VLOOKUP(B410,'[1]TERMELŐ_11.30.'!A:AT,46,FALSE)="","",VLOOKUP(B410,'[1]TERMELŐ_11.30.'!A:AT,46,FALSE))</f>
        <v>nem</v>
      </c>
      <c r="S410" s="10"/>
      <c r="T410" s="13">
        <f>+VLOOKUP(B410,'[1]TERMELŐ_11.30.'!$A:$AR,37,FALSE)</f>
        <v>0</v>
      </c>
      <c r="U410" s="13">
        <f>+VLOOKUP(B410,'[1]TERMELŐ_11.30.'!$A:$AR,38,FALSE)+VLOOKUP(B410,'[1]TERMELŐ_11.30.'!$A:$AR,39,FALSE)+VLOOKUP(B410,'[1]TERMELŐ_11.30.'!$A:$AR,40,FALSE)+VLOOKUP(B410,'[1]TERMELŐ_11.30.'!$A:$AR,41,FALSE)+VLOOKUP(B410,'[1]TERMELŐ_11.30.'!$A:$AR,42,FALSE)+VLOOKUP(B410,'[1]TERMELŐ_11.30.'!$A:$AR,43,FALSE)+VLOOKUP(B410,'[1]TERMELŐ_11.30.'!$A:$AR,44,FALSE)</f>
        <v>215.41311899999999</v>
      </c>
      <c r="V410" s="14">
        <f>+IF(VLOOKUP(B410,'[1]TERMELŐ_11.30.'!A:AS,45,FALSE)="","",VLOOKUP(B410,'[1]TERMELŐ_11.30.'!A:AS,45,FALSE))</f>
        <v>47118</v>
      </c>
      <c r="W410" s="14" t="str">
        <f>IF(VLOOKUP(B410,'[1]TERMELŐ_11.30.'!A:AJ,36,FALSE)="","",VLOOKUP(B410,'[1]TERMELŐ_11.30.'!A:AJ,36,FALSE))</f>
        <v/>
      </c>
      <c r="X410" s="10"/>
      <c r="Y410" s="13">
        <f>+VLOOKUP(B410,'[1]TERMELŐ_11.30.'!$A:$BH,53,FALSE)</f>
        <v>0</v>
      </c>
      <c r="Z410" s="13">
        <f>+VLOOKUP(B410,'[1]TERMELŐ_11.30.'!$A:$BH,54,FALSE)+VLOOKUP(B410,'[1]TERMELŐ_11.30.'!$A:$BH,55,FALSE)+VLOOKUP(B410,'[1]TERMELŐ_11.30.'!$A:$BH,56,FALSE)+VLOOKUP(B410,'[1]TERMELŐ_11.30.'!$A:$BH,57,FALSE)+VLOOKUP(B410,'[1]TERMELŐ_11.30.'!$A:$BH,58,FALSE)+VLOOKUP(B410,'[1]TERMELŐ_11.30.'!$A:$BH,59,FALSE)+VLOOKUP(B410,'[1]TERMELŐ_11.30.'!$A:$BH,60,FALSE)</f>
        <v>0</v>
      </c>
      <c r="AA410" s="14" t="str">
        <f>IF(VLOOKUP(B410,'[1]TERMELŐ_11.30.'!A:AZ,51,FALSE)="","",VLOOKUP(B410,'[1]TERMELŐ_11.30.'!A:AZ,51,FALSE))</f>
        <v/>
      </c>
      <c r="AB410" s="14" t="str">
        <f>IF(VLOOKUP(B410,'[1]TERMELŐ_11.30.'!A:AZ,52,FALSE)="","",VLOOKUP(B410,'[1]TERMELŐ_11.30.'!A:AZ,52,FALSE))</f>
        <v/>
      </c>
    </row>
    <row r="411" spans="1:28" x14ac:dyDescent="0.3">
      <c r="A411" s="10" t="str">
        <f>VLOOKUP(VLOOKUP(B411,'[1]TERMELŐ_11.30.'!A:F,6,FALSE),'[1]publikáció segéd tábla'!$A$1:$B$7,2,FALSE)</f>
        <v>E.ON Észak-dunántúli Áramhálózati Zrt.</v>
      </c>
      <c r="B411" s="10" t="s">
        <v>377</v>
      </c>
      <c r="C411" s="11">
        <f>+SUMIFS('[1]TERMELŐ_11.30.'!$H:$H,'[1]TERMELŐ_11.30.'!$A:$A,[1]publikáció!$B411,'[1]TERMELŐ_11.30.'!$L:$L,[1]publikáció!C$4)</f>
        <v>0</v>
      </c>
      <c r="D411" s="11">
        <f>+SUMIFS('[1]TERMELŐ_11.30.'!$H:$H,'[1]TERMELŐ_11.30.'!$A:$A,[1]publikáció!$B411,'[1]TERMELŐ_11.30.'!$L:$L,[1]publikáció!D$4)</f>
        <v>0</v>
      </c>
      <c r="E411" s="11">
        <f>+SUMIFS('[1]TERMELŐ_11.30.'!$H:$H,'[1]TERMELŐ_11.30.'!$A:$A,[1]publikáció!$B411,'[1]TERMELŐ_11.30.'!$L:$L,[1]publikáció!E$4)</f>
        <v>0.5</v>
      </c>
      <c r="F411" s="11">
        <f>+SUMIFS('[1]TERMELŐ_11.30.'!$H:$H,'[1]TERMELŐ_11.30.'!$A:$A,[1]publikáció!$B411,'[1]TERMELŐ_11.30.'!$L:$L,[1]publikáció!F$4)</f>
        <v>0</v>
      </c>
      <c r="G411" s="11">
        <f>+SUMIFS('[1]TERMELŐ_11.30.'!$H:$H,'[1]TERMELŐ_11.30.'!$A:$A,[1]publikáció!$B411,'[1]TERMELŐ_11.30.'!$L:$L,[1]publikáció!G$4)</f>
        <v>0</v>
      </c>
      <c r="H411" s="11">
        <f>+SUMIFS('[1]TERMELŐ_11.30.'!$H:$H,'[1]TERMELŐ_11.30.'!$A:$A,[1]publikáció!$B411,'[1]TERMELŐ_11.30.'!$L:$L,[1]publikáció!H$4)</f>
        <v>0</v>
      </c>
      <c r="I411" s="11">
        <f>+SUMIFS('[1]TERMELŐ_11.30.'!$H:$H,'[1]TERMELŐ_11.30.'!$A:$A,[1]publikáció!$B411,'[1]TERMELŐ_11.30.'!$L:$L,[1]publikáció!I$4)</f>
        <v>0</v>
      </c>
      <c r="J411" s="11">
        <f>+SUMIFS('[1]TERMELŐ_11.30.'!$H:$H,'[1]TERMELŐ_11.30.'!$A:$A,[1]publikáció!$B411,'[1]TERMELŐ_11.30.'!$L:$L,[1]publikáció!J$4)</f>
        <v>0</v>
      </c>
      <c r="K411" s="11" t="str">
        <f>+IF(VLOOKUP(B411,'[1]TERMELŐ_11.30.'!A:U,21,FALSE)="igen","Technológia módosítás",IF(VLOOKUP(B411,'[1]TERMELŐ_11.30.'!A:U,20,FALSE)&lt;&gt;"nem","Ismétlő","Új igény"))</f>
        <v>Technológia módosítás</v>
      </c>
      <c r="L411" s="12">
        <f>+_xlfn.MAXIFS('[1]TERMELŐ_11.30.'!$P:$P,'[1]TERMELŐ_11.30.'!$A:$A,[1]publikáció!$B411)</f>
        <v>0</v>
      </c>
      <c r="M411" s="12">
        <f>+_xlfn.MAXIFS('[1]TERMELŐ_11.30.'!$Q:$Q,'[1]TERMELŐ_11.30.'!$A:$A,[1]publikáció!$B411)</f>
        <v>0.5</v>
      </c>
      <c r="N411" s="10" t="str">
        <f>+IF(VLOOKUP(B411,'[1]TERMELŐ_11.30.'!A:G,7,FALSE)="","",VLOOKUP(B411,'[1]TERMELŐ_11.30.'!A:G,7,FALSE))</f>
        <v>VARP</v>
      </c>
      <c r="O411" s="10">
        <f>+VLOOKUP(B411,'[1]TERMELŐ_11.30.'!A:I,9,FALSE)</f>
        <v>22</v>
      </c>
      <c r="P411" s="10" t="str">
        <f>+IF(OR(VLOOKUP(B411,'[1]TERMELŐ_11.30.'!A:D,4,FALSE)="elutasított",(VLOOKUP(B411,'[1]TERMELŐ_11.30.'!A:D,4,FALSE)="kiesett")),"igen","nem")</f>
        <v>nem</v>
      </c>
      <c r="Q411" s="10" t="str">
        <f>+_xlfn.IFNA(VLOOKUP(IF(VLOOKUP(B411,'[1]TERMELŐ_11.30.'!A:BQ,69,FALSE)="","",VLOOKUP(B411,'[1]TERMELŐ_11.30.'!A:BQ,69,FALSE)),'[1]publikáció segéd tábla'!$D$1:$E$16,2,FALSE),"")</f>
        <v/>
      </c>
      <c r="R411" s="10" t="str">
        <f>IF(VLOOKUP(B411,'[1]TERMELŐ_11.30.'!A:AT,46,FALSE)="","",VLOOKUP(B411,'[1]TERMELŐ_11.30.'!A:AT,46,FALSE))</f>
        <v>igen</v>
      </c>
      <c r="S411" s="10"/>
      <c r="T411" s="13">
        <f>+VLOOKUP(B411,'[1]TERMELŐ_11.30.'!$A:$AR,37,FALSE)</f>
        <v>7.3</v>
      </c>
      <c r="U411" s="13">
        <f>+VLOOKUP(B411,'[1]TERMELŐ_11.30.'!$A:$AR,38,FALSE)+VLOOKUP(B411,'[1]TERMELŐ_11.30.'!$A:$AR,39,FALSE)+VLOOKUP(B411,'[1]TERMELŐ_11.30.'!$A:$AR,40,FALSE)+VLOOKUP(B411,'[1]TERMELŐ_11.30.'!$A:$AR,41,FALSE)+VLOOKUP(B411,'[1]TERMELŐ_11.30.'!$A:$AR,42,FALSE)+VLOOKUP(B411,'[1]TERMELŐ_11.30.'!$A:$AR,43,FALSE)+VLOOKUP(B411,'[1]TERMELŐ_11.30.'!$A:$AR,44,FALSE)</f>
        <v>0</v>
      </c>
      <c r="V411" s="14">
        <f>+IF(VLOOKUP(B411,'[1]TERMELŐ_11.30.'!A:AS,45,FALSE)="","",VLOOKUP(B411,'[1]TERMELŐ_11.30.'!A:AS,45,FALSE))</f>
        <v>47118</v>
      </c>
      <c r="W411" s="14">
        <f>IF(VLOOKUP(B411,'[1]TERMELŐ_11.30.'!A:AJ,36,FALSE)="","",VLOOKUP(B411,'[1]TERMELŐ_11.30.'!A:AJ,36,FALSE))</f>
        <v>46752</v>
      </c>
      <c r="X411" s="10"/>
      <c r="Y411" s="13">
        <f>+VLOOKUP(B411,'[1]TERMELŐ_11.30.'!$A:$BH,53,FALSE)</f>
        <v>7.3</v>
      </c>
      <c r="Z411" s="13">
        <f>+VLOOKUP(B411,'[1]TERMELŐ_11.30.'!$A:$BH,54,FALSE)+VLOOKUP(B411,'[1]TERMELŐ_11.30.'!$A:$BH,55,FALSE)+VLOOKUP(B411,'[1]TERMELŐ_11.30.'!$A:$BH,56,FALSE)+VLOOKUP(B411,'[1]TERMELŐ_11.30.'!$A:$BH,57,FALSE)+VLOOKUP(B411,'[1]TERMELŐ_11.30.'!$A:$BH,58,FALSE)+VLOOKUP(B411,'[1]TERMELŐ_11.30.'!$A:$BH,59,FALSE)+VLOOKUP(B411,'[1]TERMELŐ_11.30.'!$A:$BH,60,FALSE)</f>
        <v>0</v>
      </c>
      <c r="AA411" s="14">
        <f>IF(VLOOKUP(B411,'[1]TERMELŐ_11.30.'!A:AZ,51,FALSE)="","",VLOOKUP(B411,'[1]TERMELŐ_11.30.'!A:AZ,51,FALSE))</f>
        <v>47118</v>
      </c>
      <c r="AB411" s="14">
        <f>IF(VLOOKUP(B411,'[1]TERMELŐ_11.30.'!A:AZ,52,FALSE)="","",VLOOKUP(B411,'[1]TERMELŐ_11.30.'!A:AZ,52,FALSE))</f>
        <v>46752</v>
      </c>
    </row>
    <row r="412" spans="1:28" x14ac:dyDescent="0.3">
      <c r="A412" s="10" t="str">
        <f>VLOOKUP(VLOOKUP(B412,'[1]TERMELŐ_11.30.'!A:F,6,FALSE),'[1]publikáció segéd tábla'!$A$1:$B$7,2,FALSE)</f>
        <v>E.ON Észak-dunántúli Áramhálózati Zrt.</v>
      </c>
      <c r="B412" s="10" t="s">
        <v>378</v>
      </c>
      <c r="C412" s="11">
        <f>+SUMIFS('[1]TERMELŐ_11.30.'!$H:$H,'[1]TERMELŐ_11.30.'!$A:$A,[1]publikáció!$B412,'[1]TERMELŐ_11.30.'!$L:$L,[1]publikáció!C$4)</f>
        <v>0</v>
      </c>
      <c r="D412" s="11">
        <f>+SUMIFS('[1]TERMELŐ_11.30.'!$H:$H,'[1]TERMELŐ_11.30.'!$A:$A,[1]publikáció!$B412,'[1]TERMELŐ_11.30.'!$L:$L,[1]publikáció!D$4)</f>
        <v>0</v>
      </c>
      <c r="E412" s="11">
        <f>+SUMIFS('[1]TERMELŐ_11.30.'!$H:$H,'[1]TERMELŐ_11.30.'!$A:$A,[1]publikáció!$B412,'[1]TERMELŐ_11.30.'!$L:$L,[1]publikáció!E$4)</f>
        <v>0.99</v>
      </c>
      <c r="F412" s="11">
        <f>+SUMIFS('[1]TERMELŐ_11.30.'!$H:$H,'[1]TERMELŐ_11.30.'!$A:$A,[1]publikáció!$B412,'[1]TERMELŐ_11.30.'!$L:$L,[1]publikáció!F$4)</f>
        <v>0</v>
      </c>
      <c r="G412" s="11">
        <f>+SUMIFS('[1]TERMELŐ_11.30.'!$H:$H,'[1]TERMELŐ_11.30.'!$A:$A,[1]publikáció!$B412,'[1]TERMELŐ_11.30.'!$L:$L,[1]publikáció!G$4)</f>
        <v>0</v>
      </c>
      <c r="H412" s="11">
        <f>+SUMIFS('[1]TERMELŐ_11.30.'!$H:$H,'[1]TERMELŐ_11.30.'!$A:$A,[1]publikáció!$B412,'[1]TERMELŐ_11.30.'!$L:$L,[1]publikáció!H$4)</f>
        <v>0</v>
      </c>
      <c r="I412" s="11">
        <f>+SUMIFS('[1]TERMELŐ_11.30.'!$H:$H,'[1]TERMELŐ_11.30.'!$A:$A,[1]publikáció!$B412,'[1]TERMELŐ_11.30.'!$L:$L,[1]publikáció!I$4)</f>
        <v>0</v>
      </c>
      <c r="J412" s="11">
        <f>+SUMIFS('[1]TERMELŐ_11.30.'!$H:$H,'[1]TERMELŐ_11.30.'!$A:$A,[1]publikáció!$B412,'[1]TERMELŐ_11.30.'!$L:$L,[1]publikáció!J$4)</f>
        <v>0</v>
      </c>
      <c r="K412" s="11" t="str">
        <f>+IF(VLOOKUP(B412,'[1]TERMELŐ_11.30.'!A:U,21,FALSE)="igen","Technológia módosítás",IF(VLOOKUP(B412,'[1]TERMELŐ_11.30.'!A:U,20,FALSE)&lt;&gt;"nem","Ismétlő","Új igény"))</f>
        <v>Technológia módosítás</v>
      </c>
      <c r="L412" s="12">
        <f>+_xlfn.MAXIFS('[1]TERMELŐ_11.30.'!$P:$P,'[1]TERMELŐ_11.30.'!$A:$A,[1]publikáció!$B412)</f>
        <v>0</v>
      </c>
      <c r="M412" s="12">
        <f>+_xlfn.MAXIFS('[1]TERMELŐ_11.30.'!$Q:$Q,'[1]TERMELŐ_11.30.'!$A:$A,[1]publikáció!$B412)</f>
        <v>0.99</v>
      </c>
      <c r="N412" s="10" t="str">
        <f>+IF(VLOOKUP(B412,'[1]TERMELŐ_11.30.'!A:G,7,FALSE)="","",VLOOKUP(B412,'[1]TERMELŐ_11.30.'!A:G,7,FALSE))</f>
        <v>IKER</v>
      </c>
      <c r="O412" s="10">
        <f>+VLOOKUP(B412,'[1]TERMELŐ_11.30.'!A:I,9,FALSE)</f>
        <v>22</v>
      </c>
      <c r="P412" s="10" t="str">
        <f>+IF(OR(VLOOKUP(B412,'[1]TERMELŐ_11.30.'!A:D,4,FALSE)="elutasított",(VLOOKUP(B412,'[1]TERMELŐ_11.30.'!A:D,4,FALSE)="kiesett")),"igen","nem")</f>
        <v>nem</v>
      </c>
      <c r="Q412" s="10" t="str">
        <f>+_xlfn.IFNA(VLOOKUP(IF(VLOOKUP(B412,'[1]TERMELŐ_11.30.'!A:BQ,69,FALSE)="","",VLOOKUP(B412,'[1]TERMELŐ_11.30.'!A:BQ,69,FALSE)),'[1]publikáció segéd tábla'!$D$1:$E$16,2,FALSE),"")</f>
        <v/>
      </c>
      <c r="R412" s="10" t="str">
        <f>IF(VLOOKUP(B412,'[1]TERMELŐ_11.30.'!A:AT,46,FALSE)="","",VLOOKUP(B412,'[1]TERMELŐ_11.30.'!A:AT,46,FALSE))</f>
        <v>nem</v>
      </c>
      <c r="S412" s="10"/>
      <c r="T412" s="13">
        <f>+VLOOKUP(B412,'[1]TERMELŐ_11.30.'!$A:$AR,37,FALSE)</f>
        <v>14.454000000000001</v>
      </c>
      <c r="U412" s="13">
        <f>+VLOOKUP(B412,'[1]TERMELŐ_11.30.'!$A:$AR,38,FALSE)+VLOOKUP(B412,'[1]TERMELŐ_11.30.'!$A:$AR,39,FALSE)+VLOOKUP(B412,'[1]TERMELŐ_11.30.'!$A:$AR,40,FALSE)+VLOOKUP(B412,'[1]TERMELŐ_11.30.'!$A:$AR,41,FALSE)+VLOOKUP(B412,'[1]TERMELŐ_11.30.'!$A:$AR,42,FALSE)+VLOOKUP(B412,'[1]TERMELŐ_11.30.'!$A:$AR,43,FALSE)+VLOOKUP(B412,'[1]TERMELŐ_11.30.'!$A:$AR,44,FALSE)</f>
        <v>0</v>
      </c>
      <c r="V412" s="14">
        <f>+IF(VLOOKUP(B412,'[1]TERMELŐ_11.30.'!A:AS,45,FALSE)="","",VLOOKUP(B412,'[1]TERMELŐ_11.30.'!A:AS,45,FALSE))</f>
        <v>47118</v>
      </c>
      <c r="W412" s="14">
        <f>IF(VLOOKUP(B412,'[1]TERMELŐ_11.30.'!A:AJ,36,FALSE)="","",VLOOKUP(B412,'[1]TERMELŐ_11.30.'!A:AJ,36,FALSE))</f>
        <v>46752</v>
      </c>
      <c r="X412" s="10"/>
      <c r="Y412" s="13">
        <f>+VLOOKUP(B412,'[1]TERMELŐ_11.30.'!$A:$BH,53,FALSE)</f>
        <v>0</v>
      </c>
      <c r="Z412" s="13">
        <f>+VLOOKUP(B412,'[1]TERMELŐ_11.30.'!$A:$BH,54,FALSE)+VLOOKUP(B412,'[1]TERMELŐ_11.30.'!$A:$BH,55,FALSE)+VLOOKUP(B412,'[1]TERMELŐ_11.30.'!$A:$BH,56,FALSE)+VLOOKUP(B412,'[1]TERMELŐ_11.30.'!$A:$BH,57,FALSE)+VLOOKUP(B412,'[1]TERMELŐ_11.30.'!$A:$BH,58,FALSE)+VLOOKUP(B412,'[1]TERMELŐ_11.30.'!$A:$BH,59,FALSE)+VLOOKUP(B412,'[1]TERMELŐ_11.30.'!$A:$BH,60,FALSE)</f>
        <v>0</v>
      </c>
      <c r="AA412" s="14" t="str">
        <f>IF(VLOOKUP(B412,'[1]TERMELŐ_11.30.'!A:AZ,51,FALSE)="","",VLOOKUP(B412,'[1]TERMELŐ_11.30.'!A:AZ,51,FALSE))</f>
        <v/>
      </c>
      <c r="AB412" s="14" t="str">
        <f>IF(VLOOKUP(B412,'[1]TERMELŐ_11.30.'!A:AZ,52,FALSE)="","",VLOOKUP(B412,'[1]TERMELŐ_11.30.'!A:AZ,52,FALSE))</f>
        <v/>
      </c>
    </row>
    <row r="413" spans="1:28" x14ac:dyDescent="0.3">
      <c r="A413" s="10" t="str">
        <f>VLOOKUP(VLOOKUP(B413,'[1]TERMELŐ_11.30.'!A:F,6,FALSE),'[1]publikáció segéd tábla'!$A$1:$B$7,2,FALSE)</f>
        <v>E.ON Észak-dunántúli Áramhálózati Zrt.</v>
      </c>
      <c r="B413" s="10" t="s">
        <v>379</v>
      </c>
      <c r="C413" s="11">
        <f>+SUMIFS('[1]TERMELŐ_11.30.'!$H:$H,'[1]TERMELŐ_11.30.'!$A:$A,[1]publikáció!$B413,'[1]TERMELŐ_11.30.'!$L:$L,[1]publikáció!C$4)</f>
        <v>0</v>
      </c>
      <c r="D413" s="11">
        <f>+SUMIFS('[1]TERMELŐ_11.30.'!$H:$H,'[1]TERMELŐ_11.30.'!$A:$A,[1]publikáció!$B413,'[1]TERMELŐ_11.30.'!$L:$L,[1]publikáció!D$4)</f>
        <v>0</v>
      </c>
      <c r="E413" s="11">
        <f>+SUMIFS('[1]TERMELŐ_11.30.'!$H:$H,'[1]TERMELŐ_11.30.'!$A:$A,[1]publikáció!$B413,'[1]TERMELŐ_11.30.'!$L:$L,[1]publikáció!E$4)</f>
        <v>0</v>
      </c>
      <c r="F413" s="11">
        <f>+SUMIFS('[1]TERMELŐ_11.30.'!$H:$H,'[1]TERMELŐ_11.30.'!$A:$A,[1]publikáció!$B413,'[1]TERMELŐ_11.30.'!$L:$L,[1]publikáció!F$4)</f>
        <v>0</v>
      </c>
      <c r="G413" s="11">
        <f>+SUMIFS('[1]TERMELŐ_11.30.'!$H:$H,'[1]TERMELŐ_11.30.'!$A:$A,[1]publikáció!$B413,'[1]TERMELŐ_11.30.'!$L:$L,[1]publikáció!G$4)</f>
        <v>0</v>
      </c>
      <c r="H413" s="11">
        <f>+SUMIFS('[1]TERMELŐ_11.30.'!$H:$H,'[1]TERMELŐ_11.30.'!$A:$A,[1]publikáció!$B413,'[1]TERMELŐ_11.30.'!$L:$L,[1]publikáció!H$4)</f>
        <v>0</v>
      </c>
      <c r="I413" s="11">
        <f>+SUMIFS('[1]TERMELŐ_11.30.'!$H:$H,'[1]TERMELŐ_11.30.'!$A:$A,[1]publikáció!$B413,'[1]TERMELŐ_11.30.'!$L:$L,[1]publikáció!I$4)</f>
        <v>0</v>
      </c>
      <c r="J413" s="11">
        <f>+SUMIFS('[1]TERMELŐ_11.30.'!$H:$H,'[1]TERMELŐ_11.30.'!$A:$A,[1]publikáció!$B413,'[1]TERMELŐ_11.30.'!$L:$L,[1]publikáció!J$4)</f>
        <v>0</v>
      </c>
      <c r="K413" s="11" t="str">
        <f>+IF(VLOOKUP(B413,'[1]TERMELŐ_11.30.'!A:U,21,FALSE)="igen","Technológia módosítás",IF(VLOOKUP(B413,'[1]TERMELŐ_11.30.'!A:U,20,FALSE)&lt;&gt;"nem","Ismétlő","Új igény"))</f>
        <v>Technológia módosítás</v>
      </c>
      <c r="L413" s="12">
        <f>+_xlfn.MAXIFS('[1]TERMELŐ_11.30.'!$P:$P,'[1]TERMELŐ_11.30.'!$A:$A,[1]publikáció!$B413)</f>
        <v>0</v>
      </c>
      <c r="M413" s="12">
        <f>+_xlfn.MAXIFS('[1]TERMELŐ_11.30.'!$Q:$Q,'[1]TERMELŐ_11.30.'!$A:$A,[1]publikáció!$B413)</f>
        <v>3</v>
      </c>
      <c r="N413" s="10" t="str">
        <f>+IF(VLOOKUP(B413,'[1]TERMELŐ_11.30.'!A:G,7,FALSE)="","",VLOOKUP(B413,'[1]TERMELŐ_11.30.'!A:G,7,FALSE))</f>
        <v>SUME</v>
      </c>
      <c r="O413" s="10">
        <f>+VLOOKUP(B413,'[1]TERMELŐ_11.30.'!A:I,9,FALSE)</f>
        <v>132</v>
      </c>
      <c r="P413" s="10" t="str">
        <f>+IF(OR(VLOOKUP(B413,'[1]TERMELŐ_11.30.'!A:D,4,FALSE)="elutasított",(VLOOKUP(B413,'[1]TERMELŐ_11.30.'!A:D,4,FALSE)="kiesett")),"igen","nem")</f>
        <v>nem</v>
      </c>
      <c r="Q413" s="10" t="str">
        <f>+_xlfn.IFNA(VLOOKUP(IF(VLOOKUP(B413,'[1]TERMELŐ_11.30.'!A:BQ,69,FALSE)="","",VLOOKUP(B413,'[1]TERMELŐ_11.30.'!A:BQ,69,FALSE)),'[1]publikáció segéd tábla'!$D$1:$E$16,2,FALSE),"")</f>
        <v/>
      </c>
      <c r="R413" s="10" t="str">
        <f>IF(VLOOKUP(B413,'[1]TERMELŐ_11.30.'!A:AT,46,FALSE)="","",VLOOKUP(B413,'[1]TERMELŐ_11.30.'!A:AT,46,FALSE))</f>
        <v>nem</v>
      </c>
      <c r="S413" s="10"/>
      <c r="T413" s="13">
        <f>+VLOOKUP(B413,'[1]TERMELŐ_11.30.'!$A:$AR,37,FALSE)</f>
        <v>0</v>
      </c>
      <c r="U413" s="13">
        <f>+VLOOKUP(B413,'[1]TERMELŐ_11.30.'!$A:$AR,38,FALSE)+VLOOKUP(B413,'[1]TERMELŐ_11.30.'!$A:$AR,39,FALSE)+VLOOKUP(B413,'[1]TERMELŐ_11.30.'!$A:$AR,40,FALSE)+VLOOKUP(B413,'[1]TERMELŐ_11.30.'!$A:$AR,41,FALSE)+VLOOKUP(B413,'[1]TERMELŐ_11.30.'!$A:$AR,42,FALSE)+VLOOKUP(B413,'[1]TERMELŐ_11.30.'!$A:$AR,43,FALSE)+VLOOKUP(B413,'[1]TERMELŐ_11.30.'!$A:$AR,44,FALSE)</f>
        <v>116.223418</v>
      </c>
      <c r="V413" s="14">
        <f>+IF(VLOOKUP(B413,'[1]TERMELŐ_11.30.'!A:AS,45,FALSE)="","",VLOOKUP(B413,'[1]TERMELŐ_11.30.'!A:AS,45,FALSE))</f>
        <v>47118</v>
      </c>
      <c r="W413" s="14" t="str">
        <f>IF(VLOOKUP(B413,'[1]TERMELŐ_11.30.'!A:AJ,36,FALSE)="","",VLOOKUP(B413,'[1]TERMELŐ_11.30.'!A:AJ,36,FALSE))</f>
        <v/>
      </c>
      <c r="X413" s="10"/>
      <c r="Y413" s="13">
        <f>+VLOOKUP(B413,'[1]TERMELŐ_11.30.'!$A:$BH,53,FALSE)</f>
        <v>0</v>
      </c>
      <c r="Z413" s="13">
        <f>+VLOOKUP(B413,'[1]TERMELŐ_11.30.'!$A:$BH,54,FALSE)+VLOOKUP(B413,'[1]TERMELŐ_11.30.'!$A:$BH,55,FALSE)+VLOOKUP(B413,'[1]TERMELŐ_11.30.'!$A:$BH,56,FALSE)+VLOOKUP(B413,'[1]TERMELŐ_11.30.'!$A:$BH,57,FALSE)+VLOOKUP(B413,'[1]TERMELŐ_11.30.'!$A:$BH,58,FALSE)+VLOOKUP(B413,'[1]TERMELŐ_11.30.'!$A:$BH,59,FALSE)+VLOOKUP(B413,'[1]TERMELŐ_11.30.'!$A:$BH,60,FALSE)</f>
        <v>0</v>
      </c>
      <c r="AA413" s="14" t="str">
        <f>IF(VLOOKUP(B413,'[1]TERMELŐ_11.30.'!A:AZ,51,FALSE)="","",VLOOKUP(B413,'[1]TERMELŐ_11.30.'!A:AZ,51,FALSE))</f>
        <v/>
      </c>
      <c r="AB413" s="14" t="str">
        <f>IF(VLOOKUP(B413,'[1]TERMELŐ_11.30.'!A:AZ,52,FALSE)="","",VLOOKUP(B413,'[1]TERMELŐ_11.30.'!A:AZ,52,FALSE))</f>
        <v/>
      </c>
    </row>
    <row r="414" spans="1:28" x14ac:dyDescent="0.3">
      <c r="A414" s="10" t="str">
        <f>VLOOKUP(VLOOKUP(B414,'[1]TERMELŐ_11.30.'!A:F,6,FALSE),'[1]publikáció segéd tábla'!$A$1:$B$7,2,FALSE)</f>
        <v>E.ON Dél-dunántúli Áramhálózati Zrt.</v>
      </c>
      <c r="B414" s="10" t="s">
        <v>380</v>
      </c>
      <c r="C414" s="11">
        <f>+SUMIFS('[1]TERMELŐ_11.30.'!$H:$H,'[1]TERMELŐ_11.30.'!$A:$A,[1]publikáció!$B414,'[1]TERMELŐ_11.30.'!$L:$L,[1]publikáció!C$4)</f>
        <v>0</v>
      </c>
      <c r="D414" s="11">
        <f>+SUMIFS('[1]TERMELŐ_11.30.'!$H:$H,'[1]TERMELŐ_11.30.'!$A:$A,[1]publikáció!$B414,'[1]TERMELŐ_11.30.'!$L:$L,[1]publikáció!D$4)</f>
        <v>0</v>
      </c>
      <c r="E414" s="11">
        <f>+SUMIFS('[1]TERMELŐ_11.30.'!$H:$H,'[1]TERMELŐ_11.30.'!$A:$A,[1]publikáció!$B414,'[1]TERMELŐ_11.30.'!$L:$L,[1]publikáció!E$4)</f>
        <v>1</v>
      </c>
      <c r="F414" s="11">
        <f>+SUMIFS('[1]TERMELŐ_11.30.'!$H:$H,'[1]TERMELŐ_11.30.'!$A:$A,[1]publikáció!$B414,'[1]TERMELŐ_11.30.'!$L:$L,[1]publikáció!F$4)</f>
        <v>0</v>
      </c>
      <c r="G414" s="11">
        <f>+SUMIFS('[1]TERMELŐ_11.30.'!$H:$H,'[1]TERMELŐ_11.30.'!$A:$A,[1]publikáció!$B414,'[1]TERMELŐ_11.30.'!$L:$L,[1]publikáció!G$4)</f>
        <v>0</v>
      </c>
      <c r="H414" s="11">
        <f>+SUMIFS('[1]TERMELŐ_11.30.'!$H:$H,'[1]TERMELŐ_11.30.'!$A:$A,[1]publikáció!$B414,'[1]TERMELŐ_11.30.'!$L:$L,[1]publikáció!H$4)</f>
        <v>0</v>
      </c>
      <c r="I414" s="11">
        <f>+SUMIFS('[1]TERMELŐ_11.30.'!$H:$H,'[1]TERMELŐ_11.30.'!$A:$A,[1]publikáció!$B414,'[1]TERMELŐ_11.30.'!$L:$L,[1]publikáció!I$4)</f>
        <v>0</v>
      </c>
      <c r="J414" s="11">
        <f>+SUMIFS('[1]TERMELŐ_11.30.'!$H:$H,'[1]TERMELŐ_11.30.'!$A:$A,[1]publikáció!$B414,'[1]TERMELŐ_11.30.'!$L:$L,[1]publikáció!J$4)</f>
        <v>0</v>
      </c>
      <c r="K414" s="11" t="str">
        <f>+IF(VLOOKUP(B414,'[1]TERMELŐ_11.30.'!A:U,21,FALSE)="igen","Technológia módosítás",IF(VLOOKUP(B414,'[1]TERMELŐ_11.30.'!A:U,20,FALSE)&lt;&gt;"nem","Ismétlő","Új igény"))</f>
        <v>Technológia módosítás</v>
      </c>
      <c r="L414" s="12">
        <f>+_xlfn.MAXIFS('[1]TERMELŐ_11.30.'!$P:$P,'[1]TERMELŐ_11.30.'!$A:$A,[1]publikáció!$B414)</f>
        <v>0</v>
      </c>
      <c r="M414" s="12">
        <f>+_xlfn.MAXIFS('[1]TERMELŐ_11.30.'!$Q:$Q,'[1]TERMELŐ_11.30.'!$A:$A,[1]publikáció!$B414)</f>
        <v>0.25</v>
      </c>
      <c r="N414" s="10" t="str">
        <f>+IF(VLOOKUP(B414,'[1]TERMELŐ_11.30.'!A:G,7,FALSE)="","",VLOOKUP(B414,'[1]TERMELŐ_11.30.'!A:G,7,FALSE))</f>
        <v>SARB</v>
      </c>
      <c r="O414" s="10">
        <f>+VLOOKUP(B414,'[1]TERMELŐ_11.30.'!A:I,9,FALSE)</f>
        <v>22</v>
      </c>
      <c r="P414" s="10" t="str">
        <f>+IF(OR(VLOOKUP(B414,'[1]TERMELŐ_11.30.'!A:D,4,FALSE)="elutasított",(VLOOKUP(B414,'[1]TERMELŐ_11.30.'!A:D,4,FALSE)="kiesett")),"igen","nem")</f>
        <v>nem</v>
      </c>
      <c r="Q414" s="10" t="str">
        <f>+_xlfn.IFNA(VLOOKUP(IF(VLOOKUP(B414,'[1]TERMELŐ_11.30.'!A:BQ,69,FALSE)="","",VLOOKUP(B414,'[1]TERMELŐ_11.30.'!A:BQ,69,FALSE)),'[1]publikáció segéd tábla'!$D$1:$E$16,2,FALSE),"")</f>
        <v/>
      </c>
      <c r="R414" s="10" t="str">
        <f>IF(VLOOKUP(B414,'[1]TERMELŐ_11.30.'!A:AT,46,FALSE)="","",VLOOKUP(B414,'[1]TERMELŐ_11.30.'!A:AT,46,FALSE))</f>
        <v>igen</v>
      </c>
      <c r="S414" s="10"/>
      <c r="T414" s="13">
        <f>+VLOOKUP(B414,'[1]TERMELŐ_11.30.'!$A:$AR,37,FALSE)</f>
        <v>30.75</v>
      </c>
      <c r="U414" s="13">
        <f>+VLOOKUP(B414,'[1]TERMELŐ_11.30.'!$A:$AR,38,FALSE)+VLOOKUP(B414,'[1]TERMELŐ_11.30.'!$A:$AR,39,FALSE)+VLOOKUP(B414,'[1]TERMELŐ_11.30.'!$A:$AR,40,FALSE)+VLOOKUP(B414,'[1]TERMELŐ_11.30.'!$A:$AR,41,FALSE)+VLOOKUP(B414,'[1]TERMELŐ_11.30.'!$A:$AR,42,FALSE)+VLOOKUP(B414,'[1]TERMELŐ_11.30.'!$A:$AR,43,FALSE)+VLOOKUP(B414,'[1]TERMELŐ_11.30.'!$A:$AR,44,FALSE)</f>
        <v>24.636208000000003</v>
      </c>
      <c r="V414" s="14">
        <f>+IF(VLOOKUP(B414,'[1]TERMELŐ_11.30.'!A:AS,45,FALSE)="","",VLOOKUP(B414,'[1]TERMELŐ_11.30.'!A:AS,45,FALSE))</f>
        <v>47118</v>
      </c>
      <c r="W414" s="14" t="str">
        <f>IF(VLOOKUP(B414,'[1]TERMELŐ_11.30.'!A:AJ,36,FALSE)="","",VLOOKUP(B414,'[1]TERMELŐ_11.30.'!A:AJ,36,FALSE))</f>
        <v/>
      </c>
      <c r="X414" s="10"/>
      <c r="Y414" s="13">
        <f>+VLOOKUP(B414,'[1]TERMELŐ_11.30.'!$A:$BH,53,FALSE)</f>
        <v>30.75</v>
      </c>
      <c r="Z414" s="13">
        <f>+VLOOKUP(B414,'[1]TERMELŐ_11.30.'!$A:$BH,54,FALSE)+VLOOKUP(B414,'[1]TERMELŐ_11.30.'!$A:$BH,55,FALSE)+VLOOKUP(B414,'[1]TERMELŐ_11.30.'!$A:$BH,56,FALSE)+VLOOKUP(B414,'[1]TERMELŐ_11.30.'!$A:$BH,57,FALSE)+VLOOKUP(B414,'[1]TERMELŐ_11.30.'!$A:$BH,58,FALSE)+VLOOKUP(B414,'[1]TERMELŐ_11.30.'!$A:$BH,59,FALSE)+VLOOKUP(B414,'[1]TERMELŐ_11.30.'!$A:$BH,60,FALSE)</f>
        <v>24.636208000000003</v>
      </c>
      <c r="AA414" s="14">
        <f>IF(VLOOKUP(B414,'[1]TERMELŐ_11.30.'!A:AZ,51,FALSE)="","",VLOOKUP(B414,'[1]TERMELŐ_11.30.'!A:AZ,51,FALSE))</f>
        <v>47118</v>
      </c>
      <c r="AB414" s="14" t="str">
        <f>IF(VLOOKUP(B414,'[1]TERMELŐ_11.30.'!A:AZ,52,FALSE)="","",VLOOKUP(B414,'[1]TERMELŐ_11.30.'!A:AZ,52,FALSE))</f>
        <v/>
      </c>
    </row>
    <row r="415" spans="1:28" x14ac:dyDescent="0.3">
      <c r="A415" s="10" t="str">
        <f>VLOOKUP(VLOOKUP(B415,'[1]TERMELŐ_11.30.'!A:F,6,FALSE),'[1]publikáció segéd tábla'!$A$1:$B$7,2,FALSE)</f>
        <v>E.ON Dél-dunántúli Áramhálózati Zrt.</v>
      </c>
      <c r="B415" s="10" t="s">
        <v>381</v>
      </c>
      <c r="C415" s="11">
        <f>+SUMIFS('[1]TERMELŐ_11.30.'!$H:$H,'[1]TERMELŐ_11.30.'!$A:$A,[1]publikáció!$B415,'[1]TERMELŐ_11.30.'!$L:$L,[1]publikáció!C$4)</f>
        <v>0.44</v>
      </c>
      <c r="D415" s="11">
        <f>+SUMIFS('[1]TERMELŐ_11.30.'!$H:$H,'[1]TERMELŐ_11.30.'!$A:$A,[1]publikáció!$B415,'[1]TERMELŐ_11.30.'!$L:$L,[1]publikáció!D$4)</f>
        <v>0</v>
      </c>
      <c r="E415" s="11">
        <f>+SUMIFS('[1]TERMELŐ_11.30.'!$H:$H,'[1]TERMELŐ_11.30.'!$A:$A,[1]publikáció!$B415,'[1]TERMELŐ_11.30.'!$L:$L,[1]publikáció!E$4)</f>
        <v>0</v>
      </c>
      <c r="F415" s="11">
        <f>+SUMIFS('[1]TERMELŐ_11.30.'!$H:$H,'[1]TERMELŐ_11.30.'!$A:$A,[1]publikáció!$B415,'[1]TERMELŐ_11.30.'!$L:$L,[1]publikáció!F$4)</f>
        <v>0</v>
      </c>
      <c r="G415" s="11">
        <f>+SUMIFS('[1]TERMELŐ_11.30.'!$H:$H,'[1]TERMELŐ_11.30.'!$A:$A,[1]publikáció!$B415,'[1]TERMELŐ_11.30.'!$L:$L,[1]publikáció!G$4)</f>
        <v>0</v>
      </c>
      <c r="H415" s="11">
        <f>+SUMIFS('[1]TERMELŐ_11.30.'!$H:$H,'[1]TERMELŐ_11.30.'!$A:$A,[1]publikáció!$B415,'[1]TERMELŐ_11.30.'!$L:$L,[1]publikáció!H$4)</f>
        <v>0</v>
      </c>
      <c r="I415" s="11">
        <f>+SUMIFS('[1]TERMELŐ_11.30.'!$H:$H,'[1]TERMELŐ_11.30.'!$A:$A,[1]publikáció!$B415,'[1]TERMELŐ_11.30.'!$L:$L,[1]publikáció!I$4)</f>
        <v>0</v>
      </c>
      <c r="J415" s="11">
        <f>+SUMIFS('[1]TERMELŐ_11.30.'!$H:$H,'[1]TERMELŐ_11.30.'!$A:$A,[1]publikáció!$B415,'[1]TERMELŐ_11.30.'!$L:$L,[1]publikáció!J$4)</f>
        <v>0</v>
      </c>
      <c r="K415" s="11" t="str">
        <f>+IF(VLOOKUP(B415,'[1]TERMELŐ_11.30.'!A:U,21,FALSE)="igen","Technológia módosítás",IF(VLOOKUP(B415,'[1]TERMELŐ_11.30.'!A:U,20,FALSE)&lt;&gt;"nem","Ismétlő","Új igény"))</f>
        <v>Új igény</v>
      </c>
      <c r="L415" s="12">
        <f>+_xlfn.MAXIFS('[1]TERMELŐ_11.30.'!$P:$P,'[1]TERMELŐ_11.30.'!$A:$A,[1]publikáció!$B415)</f>
        <v>0.44</v>
      </c>
      <c r="M415" s="12">
        <f>+_xlfn.MAXIFS('[1]TERMELŐ_11.30.'!$Q:$Q,'[1]TERMELŐ_11.30.'!$A:$A,[1]publikáció!$B415)</f>
        <v>5.0000000000000001E-3</v>
      </c>
      <c r="N415" s="10" t="str">
        <f>+IF(VLOOKUP(B415,'[1]TERMELŐ_11.30.'!A:G,7,FALSE)="","",VLOOKUP(B415,'[1]TERMELŐ_11.30.'!A:G,7,FALSE))</f>
        <v>TAMS</v>
      </c>
      <c r="O415" s="10">
        <f>+VLOOKUP(B415,'[1]TERMELŐ_11.30.'!A:I,9,FALSE)</f>
        <v>22</v>
      </c>
      <c r="P415" s="10" t="str">
        <f>+IF(OR(VLOOKUP(B415,'[1]TERMELŐ_11.30.'!A:D,4,FALSE)="elutasított",(VLOOKUP(B415,'[1]TERMELŐ_11.30.'!A:D,4,FALSE)="kiesett")),"igen","nem")</f>
        <v>igen</v>
      </c>
      <c r="Q415" s="10" t="str">
        <f>+_xlfn.IFNA(VLOOKUP(IF(VLOOKUP(B415,'[1]TERMELŐ_11.30.'!A:BQ,69,FALSE)="","",VLOOKUP(B415,'[1]TERMELŐ_11.30.'!A:BQ,69,FALSE)),'[1]publikáció segéd tábla'!$D$1:$E$16,2,FALSE),"")</f>
        <v>54/2024 kormány rendelet</v>
      </c>
      <c r="R415" s="10" t="str">
        <f>IF(VLOOKUP(B415,'[1]TERMELŐ_11.30.'!A:AT,46,FALSE)="","",VLOOKUP(B415,'[1]TERMELŐ_11.30.'!A:AT,46,FALSE))</f>
        <v/>
      </c>
      <c r="S415" s="10"/>
      <c r="T415" s="13">
        <f>+VLOOKUP(B415,'[1]TERMELŐ_11.30.'!$A:$AR,37,FALSE)</f>
        <v>0</v>
      </c>
      <c r="U415" s="13">
        <f>+VLOOKUP(B415,'[1]TERMELŐ_11.30.'!$A:$AR,38,FALSE)+VLOOKUP(B415,'[1]TERMELŐ_11.30.'!$A:$AR,39,FALSE)+VLOOKUP(B415,'[1]TERMELŐ_11.30.'!$A:$AR,40,FALSE)+VLOOKUP(B415,'[1]TERMELŐ_11.30.'!$A:$AR,41,FALSE)+VLOOKUP(B415,'[1]TERMELŐ_11.30.'!$A:$AR,42,FALSE)+VLOOKUP(B415,'[1]TERMELŐ_11.30.'!$A:$AR,43,FALSE)+VLOOKUP(B415,'[1]TERMELŐ_11.30.'!$A:$AR,44,FALSE)</f>
        <v>0</v>
      </c>
      <c r="V415" s="14" t="str">
        <f>+IF(VLOOKUP(B415,'[1]TERMELŐ_11.30.'!A:AS,45,FALSE)="","",VLOOKUP(B415,'[1]TERMELŐ_11.30.'!A:AS,45,FALSE))</f>
        <v/>
      </c>
      <c r="W415" s="14" t="str">
        <f>IF(VLOOKUP(B415,'[1]TERMELŐ_11.30.'!A:AJ,36,FALSE)="","",VLOOKUP(B415,'[1]TERMELŐ_11.30.'!A:AJ,36,FALSE))</f>
        <v/>
      </c>
      <c r="X415" s="10"/>
      <c r="Y415" s="13">
        <f>+VLOOKUP(B415,'[1]TERMELŐ_11.30.'!$A:$BH,53,FALSE)</f>
        <v>0</v>
      </c>
      <c r="Z415" s="13">
        <f>+VLOOKUP(B415,'[1]TERMELŐ_11.30.'!$A:$BH,54,FALSE)+VLOOKUP(B415,'[1]TERMELŐ_11.30.'!$A:$BH,55,FALSE)+VLOOKUP(B415,'[1]TERMELŐ_11.30.'!$A:$BH,56,FALSE)+VLOOKUP(B415,'[1]TERMELŐ_11.30.'!$A:$BH,57,FALSE)+VLOOKUP(B415,'[1]TERMELŐ_11.30.'!$A:$BH,58,FALSE)+VLOOKUP(B415,'[1]TERMELŐ_11.30.'!$A:$BH,59,FALSE)+VLOOKUP(B415,'[1]TERMELŐ_11.30.'!$A:$BH,60,FALSE)</f>
        <v>0</v>
      </c>
      <c r="AA415" s="14" t="str">
        <f>IF(VLOOKUP(B415,'[1]TERMELŐ_11.30.'!A:AZ,51,FALSE)="","",VLOOKUP(B415,'[1]TERMELŐ_11.30.'!A:AZ,51,FALSE))</f>
        <v/>
      </c>
      <c r="AB415" s="14" t="str">
        <f>IF(VLOOKUP(B415,'[1]TERMELŐ_11.30.'!A:AZ,52,FALSE)="","",VLOOKUP(B415,'[1]TERMELŐ_11.30.'!A:AZ,52,FALSE))</f>
        <v/>
      </c>
    </row>
    <row r="416" spans="1:28" x14ac:dyDescent="0.3">
      <c r="A416" s="10" t="str">
        <f>VLOOKUP(VLOOKUP(B416,'[1]TERMELŐ_11.30.'!A:F,6,FALSE),'[1]publikáció segéd tábla'!$A$1:$B$7,2,FALSE)</f>
        <v>E.ON Dél-dunántúli Áramhálózati Zrt.</v>
      </c>
      <c r="B416" s="10" t="s">
        <v>382</v>
      </c>
      <c r="C416" s="11">
        <f>+SUMIFS('[1]TERMELŐ_11.30.'!$H:$H,'[1]TERMELŐ_11.30.'!$A:$A,[1]publikáció!$B416,'[1]TERMELŐ_11.30.'!$L:$L,[1]publikáció!C$4)</f>
        <v>0.46800000000000003</v>
      </c>
      <c r="D416" s="11">
        <f>+SUMIFS('[1]TERMELŐ_11.30.'!$H:$H,'[1]TERMELŐ_11.30.'!$A:$A,[1]publikáció!$B416,'[1]TERMELŐ_11.30.'!$L:$L,[1]publikáció!D$4)</f>
        <v>0</v>
      </c>
      <c r="E416" s="11">
        <f>+SUMIFS('[1]TERMELŐ_11.30.'!$H:$H,'[1]TERMELŐ_11.30.'!$A:$A,[1]publikáció!$B416,'[1]TERMELŐ_11.30.'!$L:$L,[1]publikáció!E$4)</f>
        <v>0</v>
      </c>
      <c r="F416" s="11">
        <f>+SUMIFS('[1]TERMELŐ_11.30.'!$H:$H,'[1]TERMELŐ_11.30.'!$A:$A,[1]publikáció!$B416,'[1]TERMELŐ_11.30.'!$L:$L,[1]publikáció!F$4)</f>
        <v>0</v>
      </c>
      <c r="G416" s="11">
        <f>+SUMIFS('[1]TERMELŐ_11.30.'!$H:$H,'[1]TERMELŐ_11.30.'!$A:$A,[1]publikáció!$B416,'[1]TERMELŐ_11.30.'!$L:$L,[1]publikáció!G$4)</f>
        <v>0</v>
      </c>
      <c r="H416" s="11">
        <f>+SUMIFS('[1]TERMELŐ_11.30.'!$H:$H,'[1]TERMELŐ_11.30.'!$A:$A,[1]publikáció!$B416,'[1]TERMELŐ_11.30.'!$L:$L,[1]publikáció!H$4)</f>
        <v>0</v>
      </c>
      <c r="I416" s="11">
        <f>+SUMIFS('[1]TERMELŐ_11.30.'!$H:$H,'[1]TERMELŐ_11.30.'!$A:$A,[1]publikáció!$B416,'[1]TERMELŐ_11.30.'!$L:$L,[1]publikáció!I$4)</f>
        <v>0</v>
      </c>
      <c r="J416" s="11">
        <f>+SUMIFS('[1]TERMELŐ_11.30.'!$H:$H,'[1]TERMELŐ_11.30.'!$A:$A,[1]publikáció!$B416,'[1]TERMELŐ_11.30.'!$L:$L,[1]publikáció!J$4)</f>
        <v>0</v>
      </c>
      <c r="K416" s="11" t="str">
        <f>+IF(VLOOKUP(B416,'[1]TERMELŐ_11.30.'!A:U,21,FALSE)="igen","Technológia módosítás",IF(VLOOKUP(B416,'[1]TERMELŐ_11.30.'!A:U,20,FALSE)&lt;&gt;"nem","Ismétlő","Új igény"))</f>
        <v>Új igény</v>
      </c>
      <c r="L416" s="12">
        <f>+_xlfn.MAXIFS('[1]TERMELŐ_11.30.'!$P:$P,'[1]TERMELŐ_11.30.'!$A:$A,[1]publikáció!$B416)</f>
        <v>0.46800000000000003</v>
      </c>
      <c r="M416" s="12">
        <f>+_xlfn.MAXIFS('[1]TERMELŐ_11.30.'!$Q:$Q,'[1]TERMELŐ_11.30.'!$A:$A,[1]publikáció!$B416)</f>
        <v>0.01</v>
      </c>
      <c r="N416" s="10" t="str">
        <f>+IF(VLOOKUP(B416,'[1]TERMELŐ_11.30.'!A:G,7,FALSE)="","",VLOOKUP(B416,'[1]TERMELŐ_11.30.'!A:G,7,FALSE))</f>
        <v>SZIG</v>
      </c>
      <c r="O416" s="10">
        <f>+VLOOKUP(B416,'[1]TERMELŐ_11.30.'!A:I,9,FALSE)</f>
        <v>22</v>
      </c>
      <c r="P416" s="10" t="str">
        <f>+IF(OR(VLOOKUP(B416,'[1]TERMELŐ_11.30.'!A:D,4,FALSE)="elutasított",(VLOOKUP(B416,'[1]TERMELŐ_11.30.'!A:D,4,FALSE)="kiesett")),"igen","nem")</f>
        <v>igen</v>
      </c>
      <c r="Q416" s="10" t="str">
        <f>+_xlfn.IFNA(VLOOKUP(IF(VLOOKUP(B416,'[1]TERMELŐ_11.30.'!A:BQ,69,FALSE)="","",VLOOKUP(B416,'[1]TERMELŐ_11.30.'!A:BQ,69,FALSE)),'[1]publikáció segéd tábla'!$D$1:$E$16,2,FALSE),"")</f>
        <v>54/2024 kormány rendelet</v>
      </c>
      <c r="R416" s="10" t="str">
        <f>IF(VLOOKUP(B416,'[1]TERMELŐ_11.30.'!A:AT,46,FALSE)="","",VLOOKUP(B416,'[1]TERMELŐ_11.30.'!A:AT,46,FALSE))</f>
        <v/>
      </c>
      <c r="S416" s="10"/>
      <c r="T416" s="13">
        <f>+VLOOKUP(B416,'[1]TERMELŐ_11.30.'!$A:$AR,37,FALSE)</f>
        <v>0</v>
      </c>
      <c r="U416" s="13">
        <f>+VLOOKUP(B416,'[1]TERMELŐ_11.30.'!$A:$AR,38,FALSE)+VLOOKUP(B416,'[1]TERMELŐ_11.30.'!$A:$AR,39,FALSE)+VLOOKUP(B416,'[1]TERMELŐ_11.30.'!$A:$AR,40,FALSE)+VLOOKUP(B416,'[1]TERMELŐ_11.30.'!$A:$AR,41,FALSE)+VLOOKUP(B416,'[1]TERMELŐ_11.30.'!$A:$AR,42,FALSE)+VLOOKUP(B416,'[1]TERMELŐ_11.30.'!$A:$AR,43,FALSE)+VLOOKUP(B416,'[1]TERMELŐ_11.30.'!$A:$AR,44,FALSE)</f>
        <v>0</v>
      </c>
      <c r="V416" s="14" t="str">
        <f>+IF(VLOOKUP(B416,'[1]TERMELŐ_11.30.'!A:AS,45,FALSE)="","",VLOOKUP(B416,'[1]TERMELŐ_11.30.'!A:AS,45,FALSE))</f>
        <v/>
      </c>
      <c r="W416" s="14" t="str">
        <f>IF(VLOOKUP(B416,'[1]TERMELŐ_11.30.'!A:AJ,36,FALSE)="","",VLOOKUP(B416,'[1]TERMELŐ_11.30.'!A:AJ,36,FALSE))</f>
        <v/>
      </c>
      <c r="X416" s="10"/>
      <c r="Y416" s="13">
        <f>+VLOOKUP(B416,'[1]TERMELŐ_11.30.'!$A:$BH,53,FALSE)</f>
        <v>0</v>
      </c>
      <c r="Z416" s="13">
        <f>+VLOOKUP(B416,'[1]TERMELŐ_11.30.'!$A:$BH,54,FALSE)+VLOOKUP(B416,'[1]TERMELŐ_11.30.'!$A:$BH,55,FALSE)+VLOOKUP(B416,'[1]TERMELŐ_11.30.'!$A:$BH,56,FALSE)+VLOOKUP(B416,'[1]TERMELŐ_11.30.'!$A:$BH,57,FALSE)+VLOOKUP(B416,'[1]TERMELŐ_11.30.'!$A:$BH,58,FALSE)+VLOOKUP(B416,'[1]TERMELŐ_11.30.'!$A:$BH,59,FALSE)+VLOOKUP(B416,'[1]TERMELŐ_11.30.'!$A:$BH,60,FALSE)</f>
        <v>0</v>
      </c>
      <c r="AA416" s="14" t="str">
        <f>IF(VLOOKUP(B416,'[1]TERMELŐ_11.30.'!A:AZ,51,FALSE)="","",VLOOKUP(B416,'[1]TERMELŐ_11.30.'!A:AZ,51,FALSE))</f>
        <v/>
      </c>
      <c r="AB416" s="14" t="str">
        <f>IF(VLOOKUP(B416,'[1]TERMELŐ_11.30.'!A:AZ,52,FALSE)="","",VLOOKUP(B416,'[1]TERMELŐ_11.30.'!A:AZ,52,FALSE))</f>
        <v/>
      </c>
    </row>
    <row r="417" spans="1:28" x14ac:dyDescent="0.3">
      <c r="A417" s="10" t="str">
        <f>VLOOKUP(VLOOKUP(B417,'[1]TERMELŐ_11.30.'!A:F,6,FALSE),'[1]publikáció segéd tábla'!$A$1:$B$7,2,FALSE)</f>
        <v>E.ON Dél-dunántúli Áramhálózati Zrt.</v>
      </c>
      <c r="B417" s="10" t="s">
        <v>383</v>
      </c>
      <c r="C417" s="11">
        <f>+SUMIFS('[1]TERMELŐ_11.30.'!$H:$H,'[1]TERMELŐ_11.30.'!$A:$A,[1]publikáció!$B417,'[1]TERMELŐ_11.30.'!$L:$L,[1]publikáció!C$4)</f>
        <v>0.48399999999999999</v>
      </c>
      <c r="D417" s="11">
        <f>+SUMIFS('[1]TERMELŐ_11.30.'!$H:$H,'[1]TERMELŐ_11.30.'!$A:$A,[1]publikáció!$B417,'[1]TERMELŐ_11.30.'!$L:$L,[1]publikáció!D$4)</f>
        <v>0</v>
      </c>
      <c r="E417" s="11">
        <f>+SUMIFS('[1]TERMELŐ_11.30.'!$H:$H,'[1]TERMELŐ_11.30.'!$A:$A,[1]publikáció!$B417,'[1]TERMELŐ_11.30.'!$L:$L,[1]publikáció!E$4)</f>
        <v>0</v>
      </c>
      <c r="F417" s="11">
        <f>+SUMIFS('[1]TERMELŐ_11.30.'!$H:$H,'[1]TERMELŐ_11.30.'!$A:$A,[1]publikáció!$B417,'[1]TERMELŐ_11.30.'!$L:$L,[1]publikáció!F$4)</f>
        <v>0</v>
      </c>
      <c r="G417" s="11">
        <f>+SUMIFS('[1]TERMELŐ_11.30.'!$H:$H,'[1]TERMELŐ_11.30.'!$A:$A,[1]publikáció!$B417,'[1]TERMELŐ_11.30.'!$L:$L,[1]publikáció!G$4)</f>
        <v>0</v>
      </c>
      <c r="H417" s="11">
        <f>+SUMIFS('[1]TERMELŐ_11.30.'!$H:$H,'[1]TERMELŐ_11.30.'!$A:$A,[1]publikáció!$B417,'[1]TERMELŐ_11.30.'!$L:$L,[1]publikáció!H$4)</f>
        <v>0</v>
      </c>
      <c r="I417" s="11">
        <f>+SUMIFS('[1]TERMELŐ_11.30.'!$H:$H,'[1]TERMELŐ_11.30.'!$A:$A,[1]publikáció!$B417,'[1]TERMELŐ_11.30.'!$L:$L,[1]publikáció!I$4)</f>
        <v>0</v>
      </c>
      <c r="J417" s="11">
        <f>+SUMIFS('[1]TERMELŐ_11.30.'!$H:$H,'[1]TERMELŐ_11.30.'!$A:$A,[1]publikáció!$B417,'[1]TERMELŐ_11.30.'!$L:$L,[1]publikáció!J$4)</f>
        <v>0</v>
      </c>
      <c r="K417" s="11" t="str">
        <f>+IF(VLOOKUP(B417,'[1]TERMELŐ_11.30.'!A:U,21,FALSE)="igen","Technológia módosítás",IF(VLOOKUP(B417,'[1]TERMELŐ_11.30.'!A:U,20,FALSE)&lt;&gt;"nem","Ismétlő","Új igény"))</f>
        <v>Új igény</v>
      </c>
      <c r="L417" s="12">
        <f>+_xlfn.MAXIFS('[1]TERMELŐ_11.30.'!$P:$P,'[1]TERMELŐ_11.30.'!$A:$A,[1]publikáció!$B417)</f>
        <v>0.48399999999999999</v>
      </c>
      <c r="M417" s="12">
        <f>+_xlfn.MAXIFS('[1]TERMELŐ_11.30.'!$Q:$Q,'[1]TERMELŐ_11.30.'!$A:$A,[1]publikáció!$B417)</f>
        <v>4.0000000000000001E-3</v>
      </c>
      <c r="N417" s="10" t="str">
        <f>+IF(VLOOKUP(B417,'[1]TERMELŐ_11.30.'!A:G,7,FALSE)="","",VLOOKUP(B417,'[1]TERMELŐ_11.30.'!A:G,7,FALSE))</f>
        <v>KERT</v>
      </c>
      <c r="O417" s="10">
        <f>+VLOOKUP(B417,'[1]TERMELŐ_11.30.'!A:I,9,FALSE)</f>
        <v>22</v>
      </c>
      <c r="P417" s="10" t="str">
        <f>+IF(OR(VLOOKUP(B417,'[1]TERMELŐ_11.30.'!A:D,4,FALSE)="elutasított",(VLOOKUP(B417,'[1]TERMELŐ_11.30.'!A:D,4,FALSE)="kiesett")),"igen","nem")</f>
        <v>igen</v>
      </c>
      <c r="Q417" s="10" t="str">
        <f>+_xlfn.IFNA(VLOOKUP(IF(VLOOKUP(B417,'[1]TERMELŐ_11.30.'!A:BQ,69,FALSE)="","",VLOOKUP(B417,'[1]TERMELŐ_11.30.'!A:BQ,69,FALSE)),'[1]publikáció segéd tábla'!$D$1:$E$16,2,FALSE),"")</f>
        <v>54/2024 kormány rendelet</v>
      </c>
      <c r="R417" s="10" t="str">
        <f>IF(VLOOKUP(B417,'[1]TERMELŐ_11.30.'!A:AT,46,FALSE)="","",VLOOKUP(B417,'[1]TERMELŐ_11.30.'!A:AT,46,FALSE))</f>
        <v/>
      </c>
      <c r="S417" s="10"/>
      <c r="T417" s="13">
        <f>+VLOOKUP(B417,'[1]TERMELŐ_11.30.'!$A:$AR,37,FALSE)</f>
        <v>0</v>
      </c>
      <c r="U417" s="13">
        <f>+VLOOKUP(B417,'[1]TERMELŐ_11.30.'!$A:$AR,38,FALSE)+VLOOKUP(B417,'[1]TERMELŐ_11.30.'!$A:$AR,39,FALSE)+VLOOKUP(B417,'[1]TERMELŐ_11.30.'!$A:$AR,40,FALSE)+VLOOKUP(B417,'[1]TERMELŐ_11.30.'!$A:$AR,41,FALSE)+VLOOKUP(B417,'[1]TERMELŐ_11.30.'!$A:$AR,42,FALSE)+VLOOKUP(B417,'[1]TERMELŐ_11.30.'!$A:$AR,43,FALSE)+VLOOKUP(B417,'[1]TERMELŐ_11.30.'!$A:$AR,44,FALSE)</f>
        <v>0</v>
      </c>
      <c r="V417" s="14" t="str">
        <f>+IF(VLOOKUP(B417,'[1]TERMELŐ_11.30.'!A:AS,45,FALSE)="","",VLOOKUP(B417,'[1]TERMELŐ_11.30.'!A:AS,45,FALSE))</f>
        <v/>
      </c>
      <c r="W417" s="14" t="str">
        <f>IF(VLOOKUP(B417,'[1]TERMELŐ_11.30.'!A:AJ,36,FALSE)="","",VLOOKUP(B417,'[1]TERMELŐ_11.30.'!A:AJ,36,FALSE))</f>
        <v/>
      </c>
      <c r="X417" s="10"/>
      <c r="Y417" s="13">
        <f>+VLOOKUP(B417,'[1]TERMELŐ_11.30.'!$A:$BH,53,FALSE)</f>
        <v>0</v>
      </c>
      <c r="Z417" s="13">
        <f>+VLOOKUP(B417,'[1]TERMELŐ_11.30.'!$A:$BH,54,FALSE)+VLOOKUP(B417,'[1]TERMELŐ_11.30.'!$A:$BH,55,FALSE)+VLOOKUP(B417,'[1]TERMELŐ_11.30.'!$A:$BH,56,FALSE)+VLOOKUP(B417,'[1]TERMELŐ_11.30.'!$A:$BH,57,FALSE)+VLOOKUP(B417,'[1]TERMELŐ_11.30.'!$A:$BH,58,FALSE)+VLOOKUP(B417,'[1]TERMELŐ_11.30.'!$A:$BH,59,FALSE)+VLOOKUP(B417,'[1]TERMELŐ_11.30.'!$A:$BH,60,FALSE)</f>
        <v>0</v>
      </c>
      <c r="AA417" s="14" t="str">
        <f>IF(VLOOKUP(B417,'[1]TERMELŐ_11.30.'!A:AZ,51,FALSE)="","",VLOOKUP(B417,'[1]TERMELŐ_11.30.'!A:AZ,51,FALSE))</f>
        <v/>
      </c>
      <c r="AB417" s="14" t="str">
        <f>IF(VLOOKUP(B417,'[1]TERMELŐ_11.30.'!A:AZ,52,FALSE)="","",VLOOKUP(B417,'[1]TERMELŐ_11.30.'!A:AZ,52,FALSE))</f>
        <v/>
      </c>
    </row>
    <row r="418" spans="1:28" x14ac:dyDescent="0.3">
      <c r="A418" s="10" t="str">
        <f>VLOOKUP(VLOOKUP(B418,'[1]TERMELŐ_11.30.'!A:F,6,FALSE),'[1]publikáció segéd tábla'!$A$1:$B$7,2,FALSE)</f>
        <v>E.ON Dél-dunántúli Áramhálózati Zrt.</v>
      </c>
      <c r="B418" s="10" t="s">
        <v>384</v>
      </c>
      <c r="C418" s="11">
        <f>+SUMIFS('[1]TERMELŐ_11.30.'!$H:$H,'[1]TERMELŐ_11.30.'!$A:$A,[1]publikáció!$B418,'[1]TERMELŐ_11.30.'!$L:$L,[1]publikáció!C$4)</f>
        <v>0.499</v>
      </c>
      <c r="D418" s="11">
        <f>+SUMIFS('[1]TERMELŐ_11.30.'!$H:$H,'[1]TERMELŐ_11.30.'!$A:$A,[1]publikáció!$B418,'[1]TERMELŐ_11.30.'!$L:$L,[1]publikáció!D$4)</f>
        <v>0</v>
      </c>
      <c r="E418" s="11">
        <f>+SUMIFS('[1]TERMELŐ_11.30.'!$H:$H,'[1]TERMELŐ_11.30.'!$A:$A,[1]publikáció!$B418,'[1]TERMELŐ_11.30.'!$L:$L,[1]publikáció!E$4)</f>
        <v>0</v>
      </c>
      <c r="F418" s="11">
        <f>+SUMIFS('[1]TERMELŐ_11.30.'!$H:$H,'[1]TERMELŐ_11.30.'!$A:$A,[1]publikáció!$B418,'[1]TERMELŐ_11.30.'!$L:$L,[1]publikáció!F$4)</f>
        <v>0</v>
      </c>
      <c r="G418" s="11">
        <f>+SUMIFS('[1]TERMELŐ_11.30.'!$H:$H,'[1]TERMELŐ_11.30.'!$A:$A,[1]publikáció!$B418,'[1]TERMELŐ_11.30.'!$L:$L,[1]publikáció!G$4)</f>
        <v>0</v>
      </c>
      <c r="H418" s="11">
        <f>+SUMIFS('[1]TERMELŐ_11.30.'!$H:$H,'[1]TERMELŐ_11.30.'!$A:$A,[1]publikáció!$B418,'[1]TERMELŐ_11.30.'!$L:$L,[1]publikáció!H$4)</f>
        <v>0</v>
      </c>
      <c r="I418" s="11">
        <f>+SUMIFS('[1]TERMELŐ_11.30.'!$H:$H,'[1]TERMELŐ_11.30.'!$A:$A,[1]publikáció!$B418,'[1]TERMELŐ_11.30.'!$L:$L,[1]publikáció!I$4)</f>
        <v>0</v>
      </c>
      <c r="J418" s="11">
        <f>+SUMIFS('[1]TERMELŐ_11.30.'!$H:$H,'[1]TERMELŐ_11.30.'!$A:$A,[1]publikáció!$B418,'[1]TERMELŐ_11.30.'!$L:$L,[1]publikáció!J$4)</f>
        <v>0</v>
      </c>
      <c r="K418" s="11" t="str">
        <f>+IF(VLOOKUP(B418,'[1]TERMELŐ_11.30.'!A:U,21,FALSE)="igen","Technológia módosítás",IF(VLOOKUP(B418,'[1]TERMELŐ_11.30.'!A:U,20,FALSE)&lt;&gt;"nem","Ismétlő","Új igény"))</f>
        <v>Új igény</v>
      </c>
      <c r="L418" s="12">
        <f>+_xlfn.MAXIFS('[1]TERMELŐ_11.30.'!$P:$P,'[1]TERMELŐ_11.30.'!$A:$A,[1]publikáció!$B418)</f>
        <v>0.499</v>
      </c>
      <c r="M418" s="12">
        <f>+_xlfn.MAXIFS('[1]TERMELŐ_11.30.'!$Q:$Q,'[1]TERMELŐ_11.30.'!$A:$A,[1]publikáció!$B418)</f>
        <v>4.0000000000000001E-3</v>
      </c>
      <c r="N418" s="10" t="str">
        <f>+IF(VLOOKUP(B418,'[1]TERMELŐ_11.30.'!A:G,7,FALSE)="","",VLOOKUP(B418,'[1]TERMELŐ_11.30.'!A:G,7,FALSE))</f>
        <v>SIKO</v>
      </c>
      <c r="O418" s="10">
        <f>+VLOOKUP(B418,'[1]TERMELŐ_11.30.'!A:I,9,FALSE)</f>
        <v>22</v>
      </c>
      <c r="P418" s="10" t="str">
        <f>+IF(OR(VLOOKUP(B418,'[1]TERMELŐ_11.30.'!A:D,4,FALSE)="elutasított",(VLOOKUP(B418,'[1]TERMELŐ_11.30.'!A:D,4,FALSE)="kiesett")),"igen","nem")</f>
        <v>igen</v>
      </c>
      <c r="Q418" s="10" t="str">
        <f>+_xlfn.IFNA(VLOOKUP(IF(VLOOKUP(B418,'[1]TERMELŐ_11.30.'!A:BQ,69,FALSE)="","",VLOOKUP(B418,'[1]TERMELŐ_11.30.'!A:BQ,69,FALSE)),'[1]publikáció segéd tábla'!$D$1:$E$16,2,FALSE),"")</f>
        <v>54/2024 kormány rendelet</v>
      </c>
      <c r="R418" s="10" t="str">
        <f>IF(VLOOKUP(B418,'[1]TERMELŐ_11.30.'!A:AT,46,FALSE)="","",VLOOKUP(B418,'[1]TERMELŐ_11.30.'!A:AT,46,FALSE))</f>
        <v/>
      </c>
      <c r="S418" s="10"/>
      <c r="T418" s="13">
        <f>+VLOOKUP(B418,'[1]TERMELŐ_11.30.'!$A:$AR,37,FALSE)</f>
        <v>0</v>
      </c>
      <c r="U418" s="13">
        <f>+VLOOKUP(B418,'[1]TERMELŐ_11.30.'!$A:$AR,38,FALSE)+VLOOKUP(B418,'[1]TERMELŐ_11.30.'!$A:$AR,39,FALSE)+VLOOKUP(B418,'[1]TERMELŐ_11.30.'!$A:$AR,40,FALSE)+VLOOKUP(B418,'[1]TERMELŐ_11.30.'!$A:$AR,41,FALSE)+VLOOKUP(B418,'[1]TERMELŐ_11.30.'!$A:$AR,42,FALSE)+VLOOKUP(B418,'[1]TERMELŐ_11.30.'!$A:$AR,43,FALSE)+VLOOKUP(B418,'[1]TERMELŐ_11.30.'!$A:$AR,44,FALSE)</f>
        <v>0</v>
      </c>
      <c r="V418" s="14" t="str">
        <f>+IF(VLOOKUP(B418,'[1]TERMELŐ_11.30.'!A:AS,45,FALSE)="","",VLOOKUP(B418,'[1]TERMELŐ_11.30.'!A:AS,45,FALSE))</f>
        <v/>
      </c>
      <c r="W418" s="14" t="str">
        <f>IF(VLOOKUP(B418,'[1]TERMELŐ_11.30.'!A:AJ,36,FALSE)="","",VLOOKUP(B418,'[1]TERMELŐ_11.30.'!A:AJ,36,FALSE))</f>
        <v/>
      </c>
      <c r="X418" s="10"/>
      <c r="Y418" s="13">
        <f>+VLOOKUP(B418,'[1]TERMELŐ_11.30.'!$A:$BH,53,FALSE)</f>
        <v>0</v>
      </c>
      <c r="Z418" s="13">
        <f>+VLOOKUP(B418,'[1]TERMELŐ_11.30.'!$A:$BH,54,FALSE)+VLOOKUP(B418,'[1]TERMELŐ_11.30.'!$A:$BH,55,FALSE)+VLOOKUP(B418,'[1]TERMELŐ_11.30.'!$A:$BH,56,FALSE)+VLOOKUP(B418,'[1]TERMELŐ_11.30.'!$A:$BH,57,FALSE)+VLOOKUP(B418,'[1]TERMELŐ_11.30.'!$A:$BH,58,FALSE)+VLOOKUP(B418,'[1]TERMELŐ_11.30.'!$A:$BH,59,FALSE)+VLOOKUP(B418,'[1]TERMELŐ_11.30.'!$A:$BH,60,FALSE)</f>
        <v>0</v>
      </c>
      <c r="AA418" s="14" t="str">
        <f>IF(VLOOKUP(B418,'[1]TERMELŐ_11.30.'!A:AZ,51,FALSE)="","",VLOOKUP(B418,'[1]TERMELŐ_11.30.'!A:AZ,51,FALSE))</f>
        <v/>
      </c>
      <c r="AB418" s="14" t="str">
        <f>IF(VLOOKUP(B418,'[1]TERMELŐ_11.30.'!A:AZ,52,FALSE)="","",VLOOKUP(B418,'[1]TERMELŐ_11.30.'!A:AZ,52,FALSE))</f>
        <v/>
      </c>
    </row>
    <row r="419" spans="1:28" x14ac:dyDescent="0.3">
      <c r="A419" s="10" t="str">
        <f>VLOOKUP(VLOOKUP(B419,'[1]TERMELŐ_11.30.'!A:F,6,FALSE),'[1]publikáció segéd tábla'!$A$1:$B$7,2,FALSE)</f>
        <v>E.ON Dél-dunántúli Áramhálózati Zrt.</v>
      </c>
      <c r="B419" s="10" t="s">
        <v>385</v>
      </c>
      <c r="C419" s="11">
        <f>+SUMIFS('[1]TERMELŐ_11.30.'!$H:$H,'[1]TERMELŐ_11.30.'!$A:$A,[1]publikáció!$B419,'[1]TERMELŐ_11.30.'!$L:$L,[1]publikáció!C$4)</f>
        <v>0.499</v>
      </c>
      <c r="D419" s="11">
        <f>+SUMIFS('[1]TERMELŐ_11.30.'!$H:$H,'[1]TERMELŐ_11.30.'!$A:$A,[1]publikáció!$B419,'[1]TERMELŐ_11.30.'!$L:$L,[1]publikáció!D$4)</f>
        <v>0</v>
      </c>
      <c r="E419" s="11">
        <f>+SUMIFS('[1]TERMELŐ_11.30.'!$H:$H,'[1]TERMELŐ_11.30.'!$A:$A,[1]publikáció!$B419,'[1]TERMELŐ_11.30.'!$L:$L,[1]publikáció!E$4)</f>
        <v>0</v>
      </c>
      <c r="F419" s="11">
        <f>+SUMIFS('[1]TERMELŐ_11.30.'!$H:$H,'[1]TERMELŐ_11.30.'!$A:$A,[1]publikáció!$B419,'[1]TERMELŐ_11.30.'!$L:$L,[1]publikáció!F$4)</f>
        <v>0</v>
      </c>
      <c r="G419" s="11">
        <f>+SUMIFS('[1]TERMELŐ_11.30.'!$H:$H,'[1]TERMELŐ_11.30.'!$A:$A,[1]publikáció!$B419,'[1]TERMELŐ_11.30.'!$L:$L,[1]publikáció!G$4)</f>
        <v>0</v>
      </c>
      <c r="H419" s="11">
        <f>+SUMIFS('[1]TERMELŐ_11.30.'!$H:$H,'[1]TERMELŐ_11.30.'!$A:$A,[1]publikáció!$B419,'[1]TERMELŐ_11.30.'!$L:$L,[1]publikáció!H$4)</f>
        <v>0</v>
      </c>
      <c r="I419" s="11">
        <f>+SUMIFS('[1]TERMELŐ_11.30.'!$H:$H,'[1]TERMELŐ_11.30.'!$A:$A,[1]publikáció!$B419,'[1]TERMELŐ_11.30.'!$L:$L,[1]publikáció!I$4)</f>
        <v>0</v>
      </c>
      <c r="J419" s="11">
        <f>+SUMIFS('[1]TERMELŐ_11.30.'!$H:$H,'[1]TERMELŐ_11.30.'!$A:$A,[1]publikáció!$B419,'[1]TERMELŐ_11.30.'!$L:$L,[1]publikáció!J$4)</f>
        <v>0</v>
      </c>
      <c r="K419" s="11" t="str">
        <f>+IF(VLOOKUP(B419,'[1]TERMELŐ_11.30.'!A:U,21,FALSE)="igen","Technológia módosítás",IF(VLOOKUP(B419,'[1]TERMELŐ_11.30.'!A:U,20,FALSE)&lt;&gt;"nem","Ismétlő","Új igény"))</f>
        <v>Új igény</v>
      </c>
      <c r="L419" s="12">
        <f>+_xlfn.MAXIFS('[1]TERMELŐ_11.30.'!$P:$P,'[1]TERMELŐ_11.30.'!$A:$A,[1]publikáció!$B419)</f>
        <v>0.499</v>
      </c>
      <c r="M419" s="12">
        <f>+_xlfn.MAXIFS('[1]TERMELŐ_11.30.'!$Q:$Q,'[1]TERMELŐ_11.30.'!$A:$A,[1]publikáció!$B419)</f>
        <v>4.0000000000000001E-3</v>
      </c>
      <c r="N419" s="10" t="str">
        <f>+IF(VLOOKUP(B419,'[1]TERMELŐ_11.30.'!A:G,7,FALSE)="","",VLOOKUP(B419,'[1]TERMELŐ_11.30.'!A:G,7,FALSE))</f>
        <v>MOHA</v>
      </c>
      <c r="O419" s="10">
        <f>+VLOOKUP(B419,'[1]TERMELŐ_11.30.'!A:I,9,FALSE)</f>
        <v>11</v>
      </c>
      <c r="P419" s="10" t="str">
        <f>+IF(OR(VLOOKUP(B419,'[1]TERMELŐ_11.30.'!A:D,4,FALSE)="elutasított",(VLOOKUP(B419,'[1]TERMELŐ_11.30.'!A:D,4,FALSE)="kiesett")),"igen","nem")</f>
        <v>igen</v>
      </c>
      <c r="Q419" s="10" t="str">
        <f>+_xlfn.IFNA(VLOOKUP(IF(VLOOKUP(B419,'[1]TERMELŐ_11.30.'!A:BQ,69,FALSE)="","",VLOOKUP(B419,'[1]TERMELŐ_11.30.'!A:BQ,69,FALSE)),'[1]publikáció segéd tábla'!$D$1:$E$16,2,FALSE),"")</f>
        <v>54/2024 kormány rendelet</v>
      </c>
      <c r="R419" s="10" t="str">
        <f>IF(VLOOKUP(B419,'[1]TERMELŐ_11.30.'!A:AT,46,FALSE)="","",VLOOKUP(B419,'[1]TERMELŐ_11.30.'!A:AT,46,FALSE))</f>
        <v/>
      </c>
      <c r="S419" s="10"/>
      <c r="T419" s="13">
        <f>+VLOOKUP(B419,'[1]TERMELŐ_11.30.'!$A:$AR,37,FALSE)</f>
        <v>0</v>
      </c>
      <c r="U419" s="13">
        <f>+VLOOKUP(B419,'[1]TERMELŐ_11.30.'!$A:$AR,38,FALSE)+VLOOKUP(B419,'[1]TERMELŐ_11.30.'!$A:$AR,39,FALSE)+VLOOKUP(B419,'[1]TERMELŐ_11.30.'!$A:$AR,40,FALSE)+VLOOKUP(B419,'[1]TERMELŐ_11.30.'!$A:$AR,41,FALSE)+VLOOKUP(B419,'[1]TERMELŐ_11.30.'!$A:$AR,42,FALSE)+VLOOKUP(B419,'[1]TERMELŐ_11.30.'!$A:$AR,43,FALSE)+VLOOKUP(B419,'[1]TERMELŐ_11.30.'!$A:$AR,44,FALSE)</f>
        <v>0</v>
      </c>
      <c r="V419" s="14" t="str">
        <f>+IF(VLOOKUP(B419,'[1]TERMELŐ_11.30.'!A:AS,45,FALSE)="","",VLOOKUP(B419,'[1]TERMELŐ_11.30.'!A:AS,45,FALSE))</f>
        <v/>
      </c>
      <c r="W419" s="14" t="str">
        <f>IF(VLOOKUP(B419,'[1]TERMELŐ_11.30.'!A:AJ,36,FALSE)="","",VLOOKUP(B419,'[1]TERMELŐ_11.30.'!A:AJ,36,FALSE))</f>
        <v/>
      </c>
      <c r="X419" s="10"/>
      <c r="Y419" s="13">
        <f>+VLOOKUP(B419,'[1]TERMELŐ_11.30.'!$A:$BH,53,FALSE)</f>
        <v>0</v>
      </c>
      <c r="Z419" s="13">
        <f>+VLOOKUP(B419,'[1]TERMELŐ_11.30.'!$A:$BH,54,FALSE)+VLOOKUP(B419,'[1]TERMELŐ_11.30.'!$A:$BH,55,FALSE)+VLOOKUP(B419,'[1]TERMELŐ_11.30.'!$A:$BH,56,FALSE)+VLOOKUP(B419,'[1]TERMELŐ_11.30.'!$A:$BH,57,FALSE)+VLOOKUP(B419,'[1]TERMELŐ_11.30.'!$A:$BH,58,FALSE)+VLOOKUP(B419,'[1]TERMELŐ_11.30.'!$A:$BH,59,FALSE)+VLOOKUP(B419,'[1]TERMELŐ_11.30.'!$A:$BH,60,FALSE)</f>
        <v>0</v>
      </c>
      <c r="AA419" s="14" t="str">
        <f>IF(VLOOKUP(B419,'[1]TERMELŐ_11.30.'!A:AZ,51,FALSE)="","",VLOOKUP(B419,'[1]TERMELŐ_11.30.'!A:AZ,51,FALSE))</f>
        <v/>
      </c>
      <c r="AB419" s="14" t="str">
        <f>IF(VLOOKUP(B419,'[1]TERMELŐ_11.30.'!A:AZ,52,FALSE)="","",VLOOKUP(B419,'[1]TERMELŐ_11.30.'!A:AZ,52,FALSE))</f>
        <v/>
      </c>
    </row>
    <row r="420" spans="1:28" x14ac:dyDescent="0.3">
      <c r="A420" s="10" t="str">
        <f>VLOOKUP(VLOOKUP(B420,'[1]TERMELŐ_11.30.'!A:F,6,FALSE),'[1]publikáció segéd tábla'!$A$1:$B$7,2,FALSE)</f>
        <v>E.ON Dél-dunántúli Áramhálózati Zrt.</v>
      </c>
      <c r="B420" s="10" t="s">
        <v>386</v>
      </c>
      <c r="C420" s="11">
        <f>+SUMIFS('[1]TERMELŐ_11.30.'!$H:$H,'[1]TERMELŐ_11.30.'!$A:$A,[1]publikáció!$B420,'[1]TERMELŐ_11.30.'!$L:$L,[1]publikáció!C$4)</f>
        <v>0</v>
      </c>
      <c r="D420" s="11">
        <f>+SUMIFS('[1]TERMELŐ_11.30.'!$H:$H,'[1]TERMELŐ_11.30.'!$A:$A,[1]publikáció!$B420,'[1]TERMELŐ_11.30.'!$L:$L,[1]publikáció!D$4)</f>
        <v>0</v>
      </c>
      <c r="E420" s="11">
        <f>+SUMIFS('[1]TERMELŐ_11.30.'!$H:$H,'[1]TERMELŐ_11.30.'!$A:$A,[1]publikáció!$B420,'[1]TERMELŐ_11.30.'!$L:$L,[1]publikáció!E$4)</f>
        <v>0</v>
      </c>
      <c r="F420" s="11">
        <f>+SUMIFS('[1]TERMELŐ_11.30.'!$H:$H,'[1]TERMELŐ_11.30.'!$A:$A,[1]publikáció!$B420,'[1]TERMELŐ_11.30.'!$L:$L,[1]publikáció!F$4)</f>
        <v>0</v>
      </c>
      <c r="G420" s="11">
        <f>+SUMIFS('[1]TERMELŐ_11.30.'!$H:$H,'[1]TERMELŐ_11.30.'!$A:$A,[1]publikáció!$B420,'[1]TERMELŐ_11.30.'!$L:$L,[1]publikáció!G$4)</f>
        <v>0</v>
      </c>
      <c r="H420" s="11">
        <f>+SUMIFS('[1]TERMELŐ_11.30.'!$H:$H,'[1]TERMELŐ_11.30.'!$A:$A,[1]publikáció!$B420,'[1]TERMELŐ_11.30.'!$L:$L,[1]publikáció!H$4)</f>
        <v>0</v>
      </c>
      <c r="I420" s="11">
        <f>+SUMIFS('[1]TERMELŐ_11.30.'!$H:$H,'[1]TERMELŐ_11.30.'!$A:$A,[1]publikáció!$B420,'[1]TERMELŐ_11.30.'!$L:$L,[1]publikáció!I$4)</f>
        <v>0.63700000000000001</v>
      </c>
      <c r="J420" s="11">
        <f>+SUMIFS('[1]TERMELŐ_11.30.'!$H:$H,'[1]TERMELŐ_11.30.'!$A:$A,[1]publikáció!$B420,'[1]TERMELŐ_11.30.'!$L:$L,[1]publikáció!J$4)</f>
        <v>0</v>
      </c>
      <c r="K420" s="11" t="str">
        <f>+IF(VLOOKUP(B420,'[1]TERMELŐ_11.30.'!A:U,21,FALSE)="igen","Technológia módosítás",IF(VLOOKUP(B420,'[1]TERMELŐ_11.30.'!A:U,20,FALSE)&lt;&gt;"nem","Ismétlő","Új igény"))</f>
        <v>Új igény</v>
      </c>
      <c r="L420" s="12">
        <f>+_xlfn.MAXIFS('[1]TERMELŐ_11.30.'!$P:$P,'[1]TERMELŐ_11.30.'!$A:$A,[1]publikáció!$B420)</f>
        <v>0.63700000000000001</v>
      </c>
      <c r="M420" s="12">
        <f>+_xlfn.MAXIFS('[1]TERMELŐ_11.30.'!$Q:$Q,'[1]TERMELŐ_11.30.'!$A:$A,[1]publikáció!$B420)</f>
        <v>0</v>
      </c>
      <c r="N420" s="10" t="str">
        <f>+IF(VLOOKUP(B420,'[1]TERMELŐ_11.30.'!A:G,7,FALSE)="","",VLOOKUP(B420,'[1]TERMELŐ_11.30.'!A:G,7,FALSE))</f>
        <v>SIKL</v>
      </c>
      <c r="O420" s="10">
        <f>+VLOOKUP(B420,'[1]TERMELŐ_11.30.'!A:I,9,FALSE)</f>
        <v>22</v>
      </c>
      <c r="P420" s="10" t="str">
        <f>+IF(OR(VLOOKUP(B420,'[1]TERMELŐ_11.30.'!A:D,4,FALSE)="elutasított",(VLOOKUP(B420,'[1]TERMELŐ_11.30.'!A:D,4,FALSE)="kiesett")),"igen","nem")</f>
        <v>igen</v>
      </c>
      <c r="Q420" s="10" t="str">
        <f>+_xlfn.IFNA(VLOOKUP(IF(VLOOKUP(B420,'[1]TERMELŐ_11.30.'!A:BQ,69,FALSE)="","",VLOOKUP(B420,'[1]TERMELŐ_11.30.'!A:BQ,69,FALSE)),'[1]publikáció segéd tábla'!$D$1:$E$16,2,FALSE),"")</f>
        <v>54/2024 kormány rendelet</v>
      </c>
      <c r="R420" s="10" t="str">
        <f>IF(VLOOKUP(B420,'[1]TERMELŐ_11.30.'!A:AT,46,FALSE)="","",VLOOKUP(B420,'[1]TERMELŐ_11.30.'!A:AT,46,FALSE))</f>
        <v/>
      </c>
      <c r="S420" s="10"/>
      <c r="T420" s="13">
        <f>+VLOOKUP(B420,'[1]TERMELŐ_11.30.'!$A:$AR,37,FALSE)</f>
        <v>0</v>
      </c>
      <c r="U420" s="13">
        <f>+VLOOKUP(B420,'[1]TERMELŐ_11.30.'!$A:$AR,38,FALSE)+VLOOKUP(B420,'[1]TERMELŐ_11.30.'!$A:$AR,39,FALSE)+VLOOKUP(B420,'[1]TERMELŐ_11.30.'!$A:$AR,40,FALSE)+VLOOKUP(B420,'[1]TERMELŐ_11.30.'!$A:$AR,41,FALSE)+VLOOKUP(B420,'[1]TERMELŐ_11.30.'!$A:$AR,42,FALSE)+VLOOKUP(B420,'[1]TERMELŐ_11.30.'!$A:$AR,43,FALSE)+VLOOKUP(B420,'[1]TERMELŐ_11.30.'!$A:$AR,44,FALSE)</f>
        <v>0</v>
      </c>
      <c r="V420" s="14" t="str">
        <f>+IF(VLOOKUP(B420,'[1]TERMELŐ_11.30.'!A:AS,45,FALSE)="","",VLOOKUP(B420,'[1]TERMELŐ_11.30.'!A:AS,45,FALSE))</f>
        <v/>
      </c>
      <c r="W420" s="14" t="str">
        <f>IF(VLOOKUP(B420,'[1]TERMELŐ_11.30.'!A:AJ,36,FALSE)="","",VLOOKUP(B420,'[1]TERMELŐ_11.30.'!A:AJ,36,FALSE))</f>
        <v/>
      </c>
      <c r="X420" s="10"/>
      <c r="Y420" s="13">
        <f>+VLOOKUP(B420,'[1]TERMELŐ_11.30.'!$A:$BH,53,FALSE)</f>
        <v>0</v>
      </c>
      <c r="Z420" s="13">
        <f>+VLOOKUP(B420,'[1]TERMELŐ_11.30.'!$A:$BH,54,FALSE)+VLOOKUP(B420,'[1]TERMELŐ_11.30.'!$A:$BH,55,FALSE)+VLOOKUP(B420,'[1]TERMELŐ_11.30.'!$A:$BH,56,FALSE)+VLOOKUP(B420,'[1]TERMELŐ_11.30.'!$A:$BH,57,FALSE)+VLOOKUP(B420,'[1]TERMELŐ_11.30.'!$A:$BH,58,FALSE)+VLOOKUP(B420,'[1]TERMELŐ_11.30.'!$A:$BH,59,FALSE)+VLOOKUP(B420,'[1]TERMELŐ_11.30.'!$A:$BH,60,FALSE)</f>
        <v>0</v>
      </c>
      <c r="AA420" s="14" t="str">
        <f>IF(VLOOKUP(B420,'[1]TERMELŐ_11.30.'!A:AZ,51,FALSE)="","",VLOOKUP(B420,'[1]TERMELŐ_11.30.'!A:AZ,51,FALSE))</f>
        <v/>
      </c>
      <c r="AB420" s="14" t="str">
        <f>IF(VLOOKUP(B420,'[1]TERMELŐ_11.30.'!A:AZ,52,FALSE)="","",VLOOKUP(B420,'[1]TERMELŐ_11.30.'!A:AZ,52,FALSE))</f>
        <v/>
      </c>
    </row>
    <row r="421" spans="1:28" x14ac:dyDescent="0.3">
      <c r="A421" s="10" t="str">
        <f>VLOOKUP(VLOOKUP(B421,'[1]TERMELŐ_11.30.'!A:F,6,FALSE),'[1]publikáció segéd tábla'!$A$1:$B$7,2,FALSE)</f>
        <v>E.ON Dél-dunántúli Áramhálózati Zrt.</v>
      </c>
      <c r="B421" s="10" t="s">
        <v>387</v>
      </c>
      <c r="C421" s="11">
        <f>+SUMIFS('[1]TERMELŐ_11.30.'!$H:$H,'[1]TERMELŐ_11.30.'!$A:$A,[1]publikáció!$B421,'[1]TERMELŐ_11.30.'!$L:$L,[1]publikáció!C$4)</f>
        <v>0</v>
      </c>
      <c r="D421" s="11">
        <f>+SUMIFS('[1]TERMELŐ_11.30.'!$H:$H,'[1]TERMELŐ_11.30.'!$A:$A,[1]publikáció!$B421,'[1]TERMELŐ_11.30.'!$L:$L,[1]publikáció!D$4)</f>
        <v>0</v>
      </c>
      <c r="E421" s="11">
        <f>+SUMIFS('[1]TERMELŐ_11.30.'!$H:$H,'[1]TERMELŐ_11.30.'!$A:$A,[1]publikáció!$B421,'[1]TERMELŐ_11.30.'!$L:$L,[1]publikáció!E$4)</f>
        <v>0</v>
      </c>
      <c r="F421" s="11">
        <f>+SUMIFS('[1]TERMELŐ_11.30.'!$H:$H,'[1]TERMELŐ_11.30.'!$A:$A,[1]publikáció!$B421,'[1]TERMELŐ_11.30.'!$L:$L,[1]publikáció!F$4)</f>
        <v>0</v>
      </c>
      <c r="G421" s="11">
        <f>+SUMIFS('[1]TERMELŐ_11.30.'!$H:$H,'[1]TERMELŐ_11.30.'!$A:$A,[1]publikáció!$B421,'[1]TERMELŐ_11.30.'!$L:$L,[1]publikáció!G$4)</f>
        <v>1</v>
      </c>
      <c r="H421" s="11">
        <f>+SUMIFS('[1]TERMELŐ_11.30.'!$H:$H,'[1]TERMELŐ_11.30.'!$A:$A,[1]publikáció!$B421,'[1]TERMELŐ_11.30.'!$L:$L,[1]publikáció!H$4)</f>
        <v>0</v>
      </c>
      <c r="I421" s="11">
        <f>+SUMIFS('[1]TERMELŐ_11.30.'!$H:$H,'[1]TERMELŐ_11.30.'!$A:$A,[1]publikáció!$B421,'[1]TERMELŐ_11.30.'!$L:$L,[1]publikáció!I$4)</f>
        <v>0</v>
      </c>
      <c r="J421" s="11">
        <f>+SUMIFS('[1]TERMELŐ_11.30.'!$H:$H,'[1]TERMELŐ_11.30.'!$A:$A,[1]publikáció!$B421,'[1]TERMELŐ_11.30.'!$L:$L,[1]publikáció!J$4)</f>
        <v>0</v>
      </c>
      <c r="K421" s="11" t="str">
        <f>+IF(VLOOKUP(B421,'[1]TERMELŐ_11.30.'!A:U,21,FALSE)="igen","Technológia módosítás",IF(VLOOKUP(B421,'[1]TERMELŐ_11.30.'!A:U,20,FALSE)&lt;&gt;"nem","Ismétlő","Új igény"))</f>
        <v>Új igény</v>
      </c>
      <c r="L421" s="12">
        <f>+_xlfn.MAXIFS('[1]TERMELŐ_11.30.'!$P:$P,'[1]TERMELŐ_11.30.'!$A:$A,[1]publikáció!$B421)</f>
        <v>0.85099999999999998</v>
      </c>
      <c r="M421" s="12">
        <f>+_xlfn.MAXIFS('[1]TERMELŐ_11.30.'!$Q:$Q,'[1]TERMELŐ_11.30.'!$A:$A,[1]publikáció!$B421)</f>
        <v>0.1</v>
      </c>
      <c r="N421" s="10" t="str">
        <f>+IF(VLOOKUP(B421,'[1]TERMELŐ_11.30.'!A:G,7,FALSE)="","",VLOOKUP(B421,'[1]TERMELŐ_11.30.'!A:G,7,FALSE))</f>
        <v>SIOF</v>
      </c>
      <c r="O421" s="10">
        <f>+VLOOKUP(B421,'[1]TERMELŐ_11.30.'!A:I,9,FALSE)</f>
        <v>22</v>
      </c>
      <c r="P421" s="10" t="str">
        <f>+IF(OR(VLOOKUP(B421,'[1]TERMELŐ_11.30.'!A:D,4,FALSE)="elutasított",(VLOOKUP(B421,'[1]TERMELŐ_11.30.'!A:D,4,FALSE)="kiesett")),"igen","nem")</f>
        <v>igen</v>
      </c>
      <c r="Q421" s="10" t="str">
        <f>+_xlfn.IFNA(VLOOKUP(IF(VLOOKUP(B421,'[1]TERMELŐ_11.30.'!A:BQ,69,FALSE)="","",VLOOKUP(B421,'[1]TERMELŐ_11.30.'!A:BQ,69,FALSE)),'[1]publikáció segéd tábla'!$D$1:$E$16,2,FALSE),"")</f>
        <v>54/2024 kormány rendelet</v>
      </c>
      <c r="R421" s="10" t="str">
        <f>IF(VLOOKUP(B421,'[1]TERMELŐ_11.30.'!A:AT,46,FALSE)="","",VLOOKUP(B421,'[1]TERMELŐ_11.30.'!A:AT,46,FALSE))</f>
        <v/>
      </c>
      <c r="S421" s="10"/>
      <c r="T421" s="13">
        <f>+VLOOKUP(B421,'[1]TERMELŐ_11.30.'!$A:$AR,37,FALSE)</f>
        <v>0</v>
      </c>
      <c r="U421" s="13">
        <f>+VLOOKUP(B421,'[1]TERMELŐ_11.30.'!$A:$AR,38,FALSE)+VLOOKUP(B421,'[1]TERMELŐ_11.30.'!$A:$AR,39,FALSE)+VLOOKUP(B421,'[1]TERMELŐ_11.30.'!$A:$AR,40,FALSE)+VLOOKUP(B421,'[1]TERMELŐ_11.30.'!$A:$AR,41,FALSE)+VLOOKUP(B421,'[1]TERMELŐ_11.30.'!$A:$AR,42,FALSE)+VLOOKUP(B421,'[1]TERMELŐ_11.30.'!$A:$AR,43,FALSE)+VLOOKUP(B421,'[1]TERMELŐ_11.30.'!$A:$AR,44,FALSE)</f>
        <v>0</v>
      </c>
      <c r="V421" s="14" t="str">
        <f>+IF(VLOOKUP(B421,'[1]TERMELŐ_11.30.'!A:AS,45,FALSE)="","",VLOOKUP(B421,'[1]TERMELŐ_11.30.'!A:AS,45,FALSE))</f>
        <v/>
      </c>
      <c r="W421" s="14" t="str">
        <f>IF(VLOOKUP(B421,'[1]TERMELŐ_11.30.'!A:AJ,36,FALSE)="","",VLOOKUP(B421,'[1]TERMELŐ_11.30.'!A:AJ,36,FALSE))</f>
        <v/>
      </c>
      <c r="X421" s="10"/>
      <c r="Y421" s="13">
        <f>+VLOOKUP(B421,'[1]TERMELŐ_11.30.'!$A:$BH,53,FALSE)</f>
        <v>0</v>
      </c>
      <c r="Z421" s="13">
        <f>+VLOOKUP(B421,'[1]TERMELŐ_11.30.'!$A:$BH,54,FALSE)+VLOOKUP(B421,'[1]TERMELŐ_11.30.'!$A:$BH,55,FALSE)+VLOOKUP(B421,'[1]TERMELŐ_11.30.'!$A:$BH,56,FALSE)+VLOOKUP(B421,'[1]TERMELŐ_11.30.'!$A:$BH,57,FALSE)+VLOOKUP(B421,'[1]TERMELŐ_11.30.'!$A:$BH,58,FALSE)+VLOOKUP(B421,'[1]TERMELŐ_11.30.'!$A:$BH,59,FALSE)+VLOOKUP(B421,'[1]TERMELŐ_11.30.'!$A:$BH,60,FALSE)</f>
        <v>0</v>
      </c>
      <c r="AA421" s="14" t="str">
        <f>IF(VLOOKUP(B421,'[1]TERMELŐ_11.30.'!A:AZ,51,FALSE)="","",VLOOKUP(B421,'[1]TERMELŐ_11.30.'!A:AZ,51,FALSE))</f>
        <v/>
      </c>
      <c r="AB421" s="14" t="str">
        <f>IF(VLOOKUP(B421,'[1]TERMELŐ_11.30.'!A:AZ,52,FALSE)="","",VLOOKUP(B421,'[1]TERMELŐ_11.30.'!A:AZ,52,FALSE))</f>
        <v/>
      </c>
    </row>
    <row r="422" spans="1:28" x14ac:dyDescent="0.3">
      <c r="A422" s="10" t="str">
        <f>VLOOKUP(VLOOKUP(B422,'[1]TERMELŐ_11.30.'!A:F,6,FALSE),'[1]publikáció segéd tábla'!$A$1:$B$7,2,FALSE)</f>
        <v>E.ON Dél-dunántúli Áramhálózati Zrt.</v>
      </c>
      <c r="B422" s="10" t="s">
        <v>388</v>
      </c>
      <c r="C422" s="11">
        <f>+SUMIFS('[1]TERMELŐ_11.30.'!$H:$H,'[1]TERMELŐ_11.30.'!$A:$A,[1]publikáció!$B422,'[1]TERMELŐ_11.30.'!$L:$L,[1]publikáció!C$4)</f>
        <v>0.9</v>
      </c>
      <c r="D422" s="11">
        <f>+SUMIFS('[1]TERMELŐ_11.30.'!$H:$H,'[1]TERMELŐ_11.30.'!$A:$A,[1]publikáció!$B422,'[1]TERMELŐ_11.30.'!$L:$L,[1]publikáció!D$4)</f>
        <v>0</v>
      </c>
      <c r="E422" s="11">
        <f>+SUMIFS('[1]TERMELŐ_11.30.'!$H:$H,'[1]TERMELŐ_11.30.'!$A:$A,[1]publikáció!$B422,'[1]TERMELŐ_11.30.'!$L:$L,[1]publikáció!E$4)</f>
        <v>0</v>
      </c>
      <c r="F422" s="11">
        <f>+SUMIFS('[1]TERMELŐ_11.30.'!$H:$H,'[1]TERMELŐ_11.30.'!$A:$A,[1]publikáció!$B422,'[1]TERMELŐ_11.30.'!$L:$L,[1]publikáció!F$4)</f>
        <v>0</v>
      </c>
      <c r="G422" s="11">
        <f>+SUMIFS('[1]TERMELŐ_11.30.'!$H:$H,'[1]TERMELŐ_11.30.'!$A:$A,[1]publikáció!$B422,'[1]TERMELŐ_11.30.'!$L:$L,[1]publikáció!G$4)</f>
        <v>0</v>
      </c>
      <c r="H422" s="11">
        <f>+SUMIFS('[1]TERMELŐ_11.30.'!$H:$H,'[1]TERMELŐ_11.30.'!$A:$A,[1]publikáció!$B422,'[1]TERMELŐ_11.30.'!$L:$L,[1]publikáció!H$4)</f>
        <v>0</v>
      </c>
      <c r="I422" s="11">
        <f>+SUMIFS('[1]TERMELŐ_11.30.'!$H:$H,'[1]TERMELŐ_11.30.'!$A:$A,[1]publikáció!$B422,'[1]TERMELŐ_11.30.'!$L:$L,[1]publikáció!I$4)</f>
        <v>0</v>
      </c>
      <c r="J422" s="11">
        <f>+SUMIFS('[1]TERMELŐ_11.30.'!$H:$H,'[1]TERMELŐ_11.30.'!$A:$A,[1]publikáció!$B422,'[1]TERMELŐ_11.30.'!$L:$L,[1]publikáció!J$4)</f>
        <v>0</v>
      </c>
      <c r="K422" s="11" t="str">
        <f>+IF(VLOOKUP(B422,'[1]TERMELŐ_11.30.'!A:U,21,FALSE)="igen","Technológia módosítás",IF(VLOOKUP(B422,'[1]TERMELŐ_11.30.'!A:U,20,FALSE)&lt;&gt;"nem","Ismétlő","Új igény"))</f>
        <v>Új igény</v>
      </c>
      <c r="L422" s="12">
        <f>+_xlfn.MAXIFS('[1]TERMELŐ_11.30.'!$P:$P,'[1]TERMELŐ_11.30.'!$A:$A,[1]publikáció!$B422)</f>
        <v>0.9</v>
      </c>
      <c r="M422" s="12">
        <f>+_xlfn.MAXIFS('[1]TERMELŐ_11.30.'!$Q:$Q,'[1]TERMELŐ_11.30.'!$A:$A,[1]publikáció!$B422)</f>
        <v>0.03</v>
      </c>
      <c r="N422" s="10" t="str">
        <f>+IF(VLOOKUP(B422,'[1]TERMELŐ_11.30.'!A:G,7,FALSE)="","",VLOOKUP(B422,'[1]TERMELŐ_11.30.'!A:G,7,FALSE))</f>
        <v>BFOL</v>
      </c>
      <c r="O422" s="10">
        <f>+VLOOKUP(B422,'[1]TERMELŐ_11.30.'!A:I,9,FALSE)</f>
        <v>22</v>
      </c>
      <c r="P422" s="10" t="str">
        <f>+IF(OR(VLOOKUP(B422,'[1]TERMELŐ_11.30.'!A:D,4,FALSE)="elutasított",(VLOOKUP(B422,'[1]TERMELŐ_11.30.'!A:D,4,FALSE)="kiesett")),"igen","nem")</f>
        <v>igen</v>
      </c>
      <c r="Q422" s="10" t="str">
        <f>+_xlfn.IFNA(VLOOKUP(IF(VLOOKUP(B422,'[1]TERMELŐ_11.30.'!A:BQ,69,FALSE)="","",VLOOKUP(B422,'[1]TERMELŐ_11.30.'!A:BQ,69,FALSE)),'[1]publikáció segéd tábla'!$D$1:$E$16,2,FALSE),"")</f>
        <v>54/2024 kormány rendelet</v>
      </c>
      <c r="R422" s="10" t="str">
        <f>IF(VLOOKUP(B422,'[1]TERMELŐ_11.30.'!A:AT,46,FALSE)="","",VLOOKUP(B422,'[1]TERMELŐ_11.30.'!A:AT,46,FALSE))</f>
        <v/>
      </c>
      <c r="S422" s="10"/>
      <c r="T422" s="13">
        <f>+VLOOKUP(B422,'[1]TERMELŐ_11.30.'!$A:$AR,37,FALSE)</f>
        <v>0</v>
      </c>
      <c r="U422" s="13">
        <f>+VLOOKUP(B422,'[1]TERMELŐ_11.30.'!$A:$AR,38,FALSE)+VLOOKUP(B422,'[1]TERMELŐ_11.30.'!$A:$AR,39,FALSE)+VLOOKUP(B422,'[1]TERMELŐ_11.30.'!$A:$AR,40,FALSE)+VLOOKUP(B422,'[1]TERMELŐ_11.30.'!$A:$AR,41,FALSE)+VLOOKUP(B422,'[1]TERMELŐ_11.30.'!$A:$AR,42,FALSE)+VLOOKUP(B422,'[1]TERMELŐ_11.30.'!$A:$AR,43,FALSE)+VLOOKUP(B422,'[1]TERMELŐ_11.30.'!$A:$AR,44,FALSE)</f>
        <v>0</v>
      </c>
      <c r="V422" s="14" t="str">
        <f>+IF(VLOOKUP(B422,'[1]TERMELŐ_11.30.'!A:AS,45,FALSE)="","",VLOOKUP(B422,'[1]TERMELŐ_11.30.'!A:AS,45,FALSE))</f>
        <v/>
      </c>
      <c r="W422" s="14" t="str">
        <f>IF(VLOOKUP(B422,'[1]TERMELŐ_11.30.'!A:AJ,36,FALSE)="","",VLOOKUP(B422,'[1]TERMELŐ_11.30.'!A:AJ,36,FALSE))</f>
        <v/>
      </c>
      <c r="X422" s="10"/>
      <c r="Y422" s="13">
        <f>+VLOOKUP(B422,'[1]TERMELŐ_11.30.'!$A:$BH,53,FALSE)</f>
        <v>0</v>
      </c>
      <c r="Z422" s="13">
        <f>+VLOOKUP(B422,'[1]TERMELŐ_11.30.'!$A:$BH,54,FALSE)+VLOOKUP(B422,'[1]TERMELŐ_11.30.'!$A:$BH,55,FALSE)+VLOOKUP(B422,'[1]TERMELŐ_11.30.'!$A:$BH,56,FALSE)+VLOOKUP(B422,'[1]TERMELŐ_11.30.'!$A:$BH,57,FALSE)+VLOOKUP(B422,'[1]TERMELŐ_11.30.'!$A:$BH,58,FALSE)+VLOOKUP(B422,'[1]TERMELŐ_11.30.'!$A:$BH,59,FALSE)+VLOOKUP(B422,'[1]TERMELŐ_11.30.'!$A:$BH,60,FALSE)</f>
        <v>0</v>
      </c>
      <c r="AA422" s="14" t="str">
        <f>IF(VLOOKUP(B422,'[1]TERMELŐ_11.30.'!A:AZ,51,FALSE)="","",VLOOKUP(B422,'[1]TERMELŐ_11.30.'!A:AZ,51,FALSE))</f>
        <v/>
      </c>
      <c r="AB422" s="14" t="str">
        <f>IF(VLOOKUP(B422,'[1]TERMELŐ_11.30.'!A:AZ,52,FALSE)="","",VLOOKUP(B422,'[1]TERMELŐ_11.30.'!A:AZ,52,FALSE))</f>
        <v/>
      </c>
    </row>
    <row r="423" spans="1:28" x14ac:dyDescent="0.3">
      <c r="A423" s="10" t="str">
        <f>VLOOKUP(VLOOKUP(B423,'[1]TERMELŐ_11.30.'!A:F,6,FALSE),'[1]publikáció segéd tábla'!$A$1:$B$7,2,FALSE)</f>
        <v>E.ON Dél-dunántúli Áramhálózati Zrt.</v>
      </c>
      <c r="B423" s="10" t="s">
        <v>389</v>
      </c>
      <c r="C423" s="11">
        <f>+SUMIFS('[1]TERMELŐ_11.30.'!$H:$H,'[1]TERMELŐ_11.30.'!$A:$A,[1]publikáció!$B423,'[1]TERMELŐ_11.30.'!$L:$L,[1]publikáció!C$4)</f>
        <v>0.999</v>
      </c>
      <c r="D423" s="11">
        <f>+SUMIFS('[1]TERMELŐ_11.30.'!$H:$H,'[1]TERMELŐ_11.30.'!$A:$A,[1]publikáció!$B423,'[1]TERMELŐ_11.30.'!$L:$L,[1]publikáció!D$4)</f>
        <v>0</v>
      </c>
      <c r="E423" s="11">
        <f>+SUMIFS('[1]TERMELŐ_11.30.'!$H:$H,'[1]TERMELŐ_11.30.'!$A:$A,[1]publikáció!$B423,'[1]TERMELŐ_11.30.'!$L:$L,[1]publikáció!E$4)</f>
        <v>0</v>
      </c>
      <c r="F423" s="11">
        <f>+SUMIFS('[1]TERMELŐ_11.30.'!$H:$H,'[1]TERMELŐ_11.30.'!$A:$A,[1]publikáció!$B423,'[1]TERMELŐ_11.30.'!$L:$L,[1]publikáció!F$4)</f>
        <v>0</v>
      </c>
      <c r="G423" s="11">
        <f>+SUMIFS('[1]TERMELŐ_11.30.'!$H:$H,'[1]TERMELŐ_11.30.'!$A:$A,[1]publikáció!$B423,'[1]TERMELŐ_11.30.'!$L:$L,[1]publikáció!G$4)</f>
        <v>0</v>
      </c>
      <c r="H423" s="11">
        <f>+SUMIFS('[1]TERMELŐ_11.30.'!$H:$H,'[1]TERMELŐ_11.30.'!$A:$A,[1]publikáció!$B423,'[1]TERMELŐ_11.30.'!$L:$L,[1]publikáció!H$4)</f>
        <v>0</v>
      </c>
      <c r="I423" s="11">
        <f>+SUMIFS('[1]TERMELŐ_11.30.'!$H:$H,'[1]TERMELŐ_11.30.'!$A:$A,[1]publikáció!$B423,'[1]TERMELŐ_11.30.'!$L:$L,[1]publikáció!I$4)</f>
        <v>0</v>
      </c>
      <c r="J423" s="11">
        <f>+SUMIFS('[1]TERMELŐ_11.30.'!$H:$H,'[1]TERMELŐ_11.30.'!$A:$A,[1]publikáció!$B423,'[1]TERMELŐ_11.30.'!$L:$L,[1]publikáció!J$4)</f>
        <v>0</v>
      </c>
      <c r="K423" s="11" t="str">
        <f>+IF(VLOOKUP(B423,'[1]TERMELŐ_11.30.'!A:U,21,FALSE)="igen","Technológia módosítás",IF(VLOOKUP(B423,'[1]TERMELŐ_11.30.'!A:U,20,FALSE)&lt;&gt;"nem","Ismétlő","Új igény"))</f>
        <v>Új igény</v>
      </c>
      <c r="L423" s="12">
        <f>+_xlfn.MAXIFS('[1]TERMELŐ_11.30.'!$P:$P,'[1]TERMELŐ_11.30.'!$A:$A,[1]publikáció!$B423)</f>
        <v>0.999</v>
      </c>
      <c r="M423" s="12">
        <f>+_xlfn.MAXIFS('[1]TERMELŐ_11.30.'!$Q:$Q,'[1]TERMELŐ_11.30.'!$A:$A,[1]publikáció!$B423)</f>
        <v>8.0000000000000002E-3</v>
      </c>
      <c r="N423" s="10" t="str">
        <f>+IF(VLOOKUP(B423,'[1]TERMELŐ_11.30.'!A:G,7,FALSE)="","",VLOOKUP(B423,'[1]TERMELŐ_11.30.'!A:G,7,FALSE))</f>
        <v>BARC</v>
      </c>
      <c r="O423" s="10">
        <f>+VLOOKUP(B423,'[1]TERMELŐ_11.30.'!A:I,9,FALSE)</f>
        <v>22</v>
      </c>
      <c r="P423" s="10" t="str">
        <f>+IF(OR(VLOOKUP(B423,'[1]TERMELŐ_11.30.'!A:D,4,FALSE)="elutasított",(VLOOKUP(B423,'[1]TERMELŐ_11.30.'!A:D,4,FALSE)="kiesett")),"igen","nem")</f>
        <v>igen</v>
      </c>
      <c r="Q423" s="10" t="str">
        <f>+_xlfn.IFNA(VLOOKUP(IF(VLOOKUP(B423,'[1]TERMELŐ_11.30.'!A:BQ,69,FALSE)="","",VLOOKUP(B423,'[1]TERMELŐ_11.30.'!A:BQ,69,FALSE)),'[1]publikáció segéd tábla'!$D$1:$E$16,2,FALSE),"")</f>
        <v>54/2024 kormány rendelet</v>
      </c>
      <c r="R423" s="10" t="str">
        <f>IF(VLOOKUP(B423,'[1]TERMELŐ_11.30.'!A:AT,46,FALSE)="","",VLOOKUP(B423,'[1]TERMELŐ_11.30.'!A:AT,46,FALSE))</f>
        <v/>
      </c>
      <c r="S423" s="10"/>
      <c r="T423" s="13">
        <f>+VLOOKUP(B423,'[1]TERMELŐ_11.30.'!$A:$AR,37,FALSE)</f>
        <v>0</v>
      </c>
      <c r="U423" s="13">
        <f>+VLOOKUP(B423,'[1]TERMELŐ_11.30.'!$A:$AR,38,FALSE)+VLOOKUP(B423,'[1]TERMELŐ_11.30.'!$A:$AR,39,FALSE)+VLOOKUP(B423,'[1]TERMELŐ_11.30.'!$A:$AR,40,FALSE)+VLOOKUP(B423,'[1]TERMELŐ_11.30.'!$A:$AR,41,FALSE)+VLOOKUP(B423,'[1]TERMELŐ_11.30.'!$A:$AR,42,FALSE)+VLOOKUP(B423,'[1]TERMELŐ_11.30.'!$A:$AR,43,FALSE)+VLOOKUP(B423,'[1]TERMELŐ_11.30.'!$A:$AR,44,FALSE)</f>
        <v>0</v>
      </c>
      <c r="V423" s="14" t="str">
        <f>+IF(VLOOKUP(B423,'[1]TERMELŐ_11.30.'!A:AS,45,FALSE)="","",VLOOKUP(B423,'[1]TERMELŐ_11.30.'!A:AS,45,FALSE))</f>
        <v/>
      </c>
      <c r="W423" s="14" t="str">
        <f>IF(VLOOKUP(B423,'[1]TERMELŐ_11.30.'!A:AJ,36,FALSE)="","",VLOOKUP(B423,'[1]TERMELŐ_11.30.'!A:AJ,36,FALSE))</f>
        <v/>
      </c>
      <c r="X423" s="10"/>
      <c r="Y423" s="13">
        <f>+VLOOKUP(B423,'[1]TERMELŐ_11.30.'!$A:$BH,53,FALSE)</f>
        <v>0</v>
      </c>
      <c r="Z423" s="13">
        <f>+VLOOKUP(B423,'[1]TERMELŐ_11.30.'!$A:$BH,54,FALSE)+VLOOKUP(B423,'[1]TERMELŐ_11.30.'!$A:$BH,55,FALSE)+VLOOKUP(B423,'[1]TERMELŐ_11.30.'!$A:$BH,56,FALSE)+VLOOKUP(B423,'[1]TERMELŐ_11.30.'!$A:$BH,57,FALSE)+VLOOKUP(B423,'[1]TERMELŐ_11.30.'!$A:$BH,58,FALSE)+VLOOKUP(B423,'[1]TERMELŐ_11.30.'!$A:$BH,59,FALSE)+VLOOKUP(B423,'[1]TERMELŐ_11.30.'!$A:$BH,60,FALSE)</f>
        <v>0</v>
      </c>
      <c r="AA423" s="14" t="str">
        <f>IF(VLOOKUP(B423,'[1]TERMELŐ_11.30.'!A:AZ,51,FALSE)="","",VLOOKUP(B423,'[1]TERMELŐ_11.30.'!A:AZ,51,FALSE))</f>
        <v/>
      </c>
      <c r="AB423" s="14" t="str">
        <f>IF(VLOOKUP(B423,'[1]TERMELŐ_11.30.'!A:AZ,52,FALSE)="","",VLOOKUP(B423,'[1]TERMELŐ_11.30.'!A:AZ,52,FALSE))</f>
        <v/>
      </c>
    </row>
    <row r="424" spans="1:28" x14ac:dyDescent="0.3">
      <c r="A424" s="10" t="str">
        <f>VLOOKUP(VLOOKUP(B424,'[1]TERMELŐ_11.30.'!A:F,6,FALSE),'[1]publikáció segéd tábla'!$A$1:$B$7,2,FALSE)</f>
        <v>E.ON Dél-dunántúli Áramhálózati Zrt.</v>
      </c>
      <c r="B424" s="10" t="s">
        <v>390</v>
      </c>
      <c r="C424" s="11">
        <f>+SUMIFS('[1]TERMELŐ_11.30.'!$H:$H,'[1]TERMELŐ_11.30.'!$A:$A,[1]publikáció!$B424,'[1]TERMELŐ_11.30.'!$L:$L,[1]publikáció!C$4)</f>
        <v>0.999</v>
      </c>
      <c r="D424" s="11">
        <f>+SUMIFS('[1]TERMELŐ_11.30.'!$H:$H,'[1]TERMELŐ_11.30.'!$A:$A,[1]publikáció!$B424,'[1]TERMELŐ_11.30.'!$L:$L,[1]publikáció!D$4)</f>
        <v>0</v>
      </c>
      <c r="E424" s="11">
        <f>+SUMIFS('[1]TERMELŐ_11.30.'!$H:$H,'[1]TERMELŐ_11.30.'!$A:$A,[1]publikáció!$B424,'[1]TERMELŐ_11.30.'!$L:$L,[1]publikáció!E$4)</f>
        <v>0</v>
      </c>
      <c r="F424" s="11">
        <f>+SUMIFS('[1]TERMELŐ_11.30.'!$H:$H,'[1]TERMELŐ_11.30.'!$A:$A,[1]publikáció!$B424,'[1]TERMELŐ_11.30.'!$L:$L,[1]publikáció!F$4)</f>
        <v>0</v>
      </c>
      <c r="G424" s="11">
        <f>+SUMIFS('[1]TERMELŐ_11.30.'!$H:$H,'[1]TERMELŐ_11.30.'!$A:$A,[1]publikáció!$B424,'[1]TERMELŐ_11.30.'!$L:$L,[1]publikáció!G$4)</f>
        <v>0</v>
      </c>
      <c r="H424" s="11">
        <f>+SUMIFS('[1]TERMELŐ_11.30.'!$H:$H,'[1]TERMELŐ_11.30.'!$A:$A,[1]publikáció!$B424,'[1]TERMELŐ_11.30.'!$L:$L,[1]publikáció!H$4)</f>
        <v>0</v>
      </c>
      <c r="I424" s="11">
        <f>+SUMIFS('[1]TERMELŐ_11.30.'!$H:$H,'[1]TERMELŐ_11.30.'!$A:$A,[1]publikáció!$B424,'[1]TERMELŐ_11.30.'!$L:$L,[1]publikáció!I$4)</f>
        <v>0</v>
      </c>
      <c r="J424" s="11">
        <f>+SUMIFS('[1]TERMELŐ_11.30.'!$H:$H,'[1]TERMELŐ_11.30.'!$A:$A,[1]publikáció!$B424,'[1]TERMELŐ_11.30.'!$L:$L,[1]publikáció!J$4)</f>
        <v>0</v>
      </c>
      <c r="K424" s="11" t="str">
        <f>+IF(VLOOKUP(B424,'[1]TERMELŐ_11.30.'!A:U,21,FALSE)="igen","Technológia módosítás",IF(VLOOKUP(B424,'[1]TERMELŐ_11.30.'!A:U,20,FALSE)&lt;&gt;"nem","Ismétlő","Új igény"))</f>
        <v>Új igény</v>
      </c>
      <c r="L424" s="12">
        <f>+_xlfn.MAXIFS('[1]TERMELŐ_11.30.'!$P:$P,'[1]TERMELŐ_11.30.'!$A:$A,[1]publikáció!$B424)</f>
        <v>0.999</v>
      </c>
      <c r="M424" s="12">
        <f>+_xlfn.MAXIFS('[1]TERMELŐ_11.30.'!$Q:$Q,'[1]TERMELŐ_11.30.'!$A:$A,[1]publikáció!$B424)</f>
        <v>8.0000000000000002E-3</v>
      </c>
      <c r="N424" s="10" t="str">
        <f>+IF(VLOOKUP(B424,'[1]TERMELŐ_11.30.'!A:G,7,FALSE)="","",VLOOKUP(B424,'[1]TERMELŐ_11.30.'!A:G,7,FALSE))</f>
        <v>BARC</v>
      </c>
      <c r="O424" s="10">
        <f>+VLOOKUP(B424,'[1]TERMELŐ_11.30.'!A:I,9,FALSE)</f>
        <v>22</v>
      </c>
      <c r="P424" s="10" t="str">
        <f>+IF(OR(VLOOKUP(B424,'[1]TERMELŐ_11.30.'!A:D,4,FALSE)="elutasított",(VLOOKUP(B424,'[1]TERMELŐ_11.30.'!A:D,4,FALSE)="kiesett")),"igen","nem")</f>
        <v>igen</v>
      </c>
      <c r="Q424" s="10" t="str">
        <f>+_xlfn.IFNA(VLOOKUP(IF(VLOOKUP(B424,'[1]TERMELŐ_11.30.'!A:BQ,69,FALSE)="","",VLOOKUP(B424,'[1]TERMELŐ_11.30.'!A:BQ,69,FALSE)),'[1]publikáció segéd tábla'!$D$1:$E$16,2,FALSE),"")</f>
        <v>54/2024 kormány rendelet</v>
      </c>
      <c r="R424" s="10" t="str">
        <f>IF(VLOOKUP(B424,'[1]TERMELŐ_11.30.'!A:AT,46,FALSE)="","",VLOOKUP(B424,'[1]TERMELŐ_11.30.'!A:AT,46,FALSE))</f>
        <v/>
      </c>
      <c r="S424" s="10"/>
      <c r="T424" s="13">
        <f>+VLOOKUP(B424,'[1]TERMELŐ_11.30.'!$A:$AR,37,FALSE)</f>
        <v>0</v>
      </c>
      <c r="U424" s="13">
        <f>+VLOOKUP(B424,'[1]TERMELŐ_11.30.'!$A:$AR,38,FALSE)+VLOOKUP(B424,'[1]TERMELŐ_11.30.'!$A:$AR,39,FALSE)+VLOOKUP(B424,'[1]TERMELŐ_11.30.'!$A:$AR,40,FALSE)+VLOOKUP(B424,'[1]TERMELŐ_11.30.'!$A:$AR,41,FALSE)+VLOOKUP(B424,'[1]TERMELŐ_11.30.'!$A:$AR,42,FALSE)+VLOOKUP(B424,'[1]TERMELŐ_11.30.'!$A:$AR,43,FALSE)+VLOOKUP(B424,'[1]TERMELŐ_11.30.'!$A:$AR,44,FALSE)</f>
        <v>0</v>
      </c>
      <c r="V424" s="14" t="str">
        <f>+IF(VLOOKUP(B424,'[1]TERMELŐ_11.30.'!A:AS,45,FALSE)="","",VLOOKUP(B424,'[1]TERMELŐ_11.30.'!A:AS,45,FALSE))</f>
        <v/>
      </c>
      <c r="W424" s="14" t="str">
        <f>IF(VLOOKUP(B424,'[1]TERMELŐ_11.30.'!A:AJ,36,FALSE)="","",VLOOKUP(B424,'[1]TERMELŐ_11.30.'!A:AJ,36,FALSE))</f>
        <v/>
      </c>
      <c r="X424" s="10"/>
      <c r="Y424" s="13">
        <f>+VLOOKUP(B424,'[1]TERMELŐ_11.30.'!$A:$BH,53,FALSE)</f>
        <v>0</v>
      </c>
      <c r="Z424" s="13">
        <f>+VLOOKUP(B424,'[1]TERMELŐ_11.30.'!$A:$BH,54,FALSE)+VLOOKUP(B424,'[1]TERMELŐ_11.30.'!$A:$BH,55,FALSE)+VLOOKUP(B424,'[1]TERMELŐ_11.30.'!$A:$BH,56,FALSE)+VLOOKUP(B424,'[1]TERMELŐ_11.30.'!$A:$BH,57,FALSE)+VLOOKUP(B424,'[1]TERMELŐ_11.30.'!$A:$BH,58,FALSE)+VLOOKUP(B424,'[1]TERMELŐ_11.30.'!$A:$BH,59,FALSE)+VLOOKUP(B424,'[1]TERMELŐ_11.30.'!$A:$BH,60,FALSE)</f>
        <v>0</v>
      </c>
      <c r="AA424" s="14" t="str">
        <f>IF(VLOOKUP(B424,'[1]TERMELŐ_11.30.'!A:AZ,51,FALSE)="","",VLOOKUP(B424,'[1]TERMELŐ_11.30.'!A:AZ,51,FALSE))</f>
        <v/>
      </c>
      <c r="AB424" s="14" t="str">
        <f>IF(VLOOKUP(B424,'[1]TERMELŐ_11.30.'!A:AZ,52,FALSE)="","",VLOOKUP(B424,'[1]TERMELŐ_11.30.'!A:AZ,52,FALSE))</f>
        <v/>
      </c>
    </row>
    <row r="425" spans="1:28" x14ac:dyDescent="0.3">
      <c r="A425" s="10" t="str">
        <f>VLOOKUP(VLOOKUP(B425,'[1]TERMELŐ_11.30.'!A:F,6,FALSE),'[1]publikáció segéd tábla'!$A$1:$B$7,2,FALSE)</f>
        <v>E.ON Dél-dunántúli Áramhálózati Zrt.</v>
      </c>
      <c r="B425" s="10" t="s">
        <v>391</v>
      </c>
      <c r="C425" s="11">
        <f>+SUMIFS('[1]TERMELŐ_11.30.'!$H:$H,'[1]TERMELŐ_11.30.'!$A:$A,[1]publikáció!$B425,'[1]TERMELŐ_11.30.'!$L:$L,[1]publikáció!C$4)</f>
        <v>1</v>
      </c>
      <c r="D425" s="11">
        <f>+SUMIFS('[1]TERMELŐ_11.30.'!$H:$H,'[1]TERMELŐ_11.30.'!$A:$A,[1]publikáció!$B425,'[1]TERMELŐ_11.30.'!$L:$L,[1]publikáció!D$4)</f>
        <v>0</v>
      </c>
      <c r="E425" s="11">
        <f>+SUMIFS('[1]TERMELŐ_11.30.'!$H:$H,'[1]TERMELŐ_11.30.'!$A:$A,[1]publikáció!$B425,'[1]TERMELŐ_11.30.'!$L:$L,[1]publikáció!E$4)</f>
        <v>1</v>
      </c>
      <c r="F425" s="11">
        <f>+SUMIFS('[1]TERMELŐ_11.30.'!$H:$H,'[1]TERMELŐ_11.30.'!$A:$A,[1]publikáció!$B425,'[1]TERMELŐ_11.30.'!$L:$L,[1]publikáció!F$4)</f>
        <v>0</v>
      </c>
      <c r="G425" s="11">
        <f>+SUMIFS('[1]TERMELŐ_11.30.'!$H:$H,'[1]TERMELŐ_11.30.'!$A:$A,[1]publikáció!$B425,'[1]TERMELŐ_11.30.'!$L:$L,[1]publikáció!G$4)</f>
        <v>0</v>
      </c>
      <c r="H425" s="11">
        <f>+SUMIFS('[1]TERMELŐ_11.30.'!$H:$H,'[1]TERMELŐ_11.30.'!$A:$A,[1]publikáció!$B425,'[1]TERMELŐ_11.30.'!$L:$L,[1]publikáció!H$4)</f>
        <v>0</v>
      </c>
      <c r="I425" s="11">
        <f>+SUMIFS('[1]TERMELŐ_11.30.'!$H:$H,'[1]TERMELŐ_11.30.'!$A:$A,[1]publikáció!$B425,'[1]TERMELŐ_11.30.'!$L:$L,[1]publikáció!I$4)</f>
        <v>0</v>
      </c>
      <c r="J425" s="11">
        <f>+SUMIFS('[1]TERMELŐ_11.30.'!$H:$H,'[1]TERMELŐ_11.30.'!$A:$A,[1]publikáció!$B425,'[1]TERMELŐ_11.30.'!$L:$L,[1]publikáció!J$4)</f>
        <v>0</v>
      </c>
      <c r="K425" s="11" t="str">
        <f>+IF(VLOOKUP(B425,'[1]TERMELŐ_11.30.'!A:U,21,FALSE)="igen","Technológia módosítás",IF(VLOOKUP(B425,'[1]TERMELŐ_11.30.'!A:U,20,FALSE)&lt;&gt;"nem","Ismétlő","Új igény"))</f>
        <v>Új igény</v>
      </c>
      <c r="L425" s="12">
        <f>+_xlfn.MAXIFS('[1]TERMELŐ_11.30.'!$P:$P,'[1]TERMELŐ_11.30.'!$A:$A,[1]publikáció!$B425)</f>
        <v>1</v>
      </c>
      <c r="M425" s="12">
        <f>+_xlfn.MAXIFS('[1]TERMELŐ_11.30.'!$Q:$Q,'[1]TERMELŐ_11.30.'!$A:$A,[1]publikáció!$B425)</f>
        <v>1</v>
      </c>
      <c r="N425" s="10" t="str">
        <f>+IF(VLOOKUP(B425,'[1]TERMELŐ_11.30.'!A:G,7,FALSE)="","",VLOOKUP(B425,'[1]TERMELŐ_11.30.'!A:G,7,FALSE))</f>
        <v>MARC</v>
      </c>
      <c r="O425" s="10">
        <f>+VLOOKUP(B425,'[1]TERMELŐ_11.30.'!A:I,9,FALSE)</f>
        <v>22</v>
      </c>
      <c r="P425" s="10" t="str">
        <f>+IF(OR(VLOOKUP(B425,'[1]TERMELŐ_11.30.'!A:D,4,FALSE)="elutasított",(VLOOKUP(B425,'[1]TERMELŐ_11.30.'!A:D,4,FALSE)="kiesett")),"igen","nem")</f>
        <v>igen</v>
      </c>
      <c r="Q425" s="10" t="str">
        <f>+_xlfn.IFNA(VLOOKUP(IF(VLOOKUP(B425,'[1]TERMELŐ_11.30.'!A:BQ,69,FALSE)="","",VLOOKUP(B425,'[1]TERMELŐ_11.30.'!A:BQ,69,FALSE)),'[1]publikáció segéd tábla'!$D$1:$E$16,2,FALSE),"")</f>
        <v>54/2024 kormány rendelet</v>
      </c>
      <c r="R425" s="10" t="str">
        <f>IF(VLOOKUP(B425,'[1]TERMELŐ_11.30.'!A:AT,46,FALSE)="","",VLOOKUP(B425,'[1]TERMELŐ_11.30.'!A:AT,46,FALSE))</f>
        <v/>
      </c>
      <c r="S425" s="10"/>
      <c r="T425" s="13">
        <f>+VLOOKUP(B425,'[1]TERMELŐ_11.30.'!$A:$AR,37,FALSE)</f>
        <v>0</v>
      </c>
      <c r="U425" s="13">
        <f>+VLOOKUP(B425,'[1]TERMELŐ_11.30.'!$A:$AR,38,FALSE)+VLOOKUP(B425,'[1]TERMELŐ_11.30.'!$A:$AR,39,FALSE)+VLOOKUP(B425,'[1]TERMELŐ_11.30.'!$A:$AR,40,FALSE)+VLOOKUP(B425,'[1]TERMELŐ_11.30.'!$A:$AR,41,FALSE)+VLOOKUP(B425,'[1]TERMELŐ_11.30.'!$A:$AR,42,FALSE)+VLOOKUP(B425,'[1]TERMELŐ_11.30.'!$A:$AR,43,FALSE)+VLOOKUP(B425,'[1]TERMELŐ_11.30.'!$A:$AR,44,FALSE)</f>
        <v>0</v>
      </c>
      <c r="V425" s="14" t="str">
        <f>+IF(VLOOKUP(B425,'[1]TERMELŐ_11.30.'!A:AS,45,FALSE)="","",VLOOKUP(B425,'[1]TERMELŐ_11.30.'!A:AS,45,FALSE))</f>
        <v/>
      </c>
      <c r="W425" s="14" t="str">
        <f>IF(VLOOKUP(B425,'[1]TERMELŐ_11.30.'!A:AJ,36,FALSE)="","",VLOOKUP(B425,'[1]TERMELŐ_11.30.'!A:AJ,36,FALSE))</f>
        <v/>
      </c>
      <c r="X425" s="10"/>
      <c r="Y425" s="13">
        <f>+VLOOKUP(B425,'[1]TERMELŐ_11.30.'!$A:$BH,53,FALSE)</f>
        <v>0</v>
      </c>
      <c r="Z425" s="13">
        <f>+VLOOKUP(B425,'[1]TERMELŐ_11.30.'!$A:$BH,54,FALSE)+VLOOKUP(B425,'[1]TERMELŐ_11.30.'!$A:$BH,55,FALSE)+VLOOKUP(B425,'[1]TERMELŐ_11.30.'!$A:$BH,56,FALSE)+VLOOKUP(B425,'[1]TERMELŐ_11.30.'!$A:$BH,57,FALSE)+VLOOKUP(B425,'[1]TERMELŐ_11.30.'!$A:$BH,58,FALSE)+VLOOKUP(B425,'[1]TERMELŐ_11.30.'!$A:$BH,59,FALSE)+VLOOKUP(B425,'[1]TERMELŐ_11.30.'!$A:$BH,60,FALSE)</f>
        <v>0</v>
      </c>
      <c r="AA425" s="14" t="str">
        <f>IF(VLOOKUP(B425,'[1]TERMELŐ_11.30.'!A:AZ,51,FALSE)="","",VLOOKUP(B425,'[1]TERMELŐ_11.30.'!A:AZ,51,FALSE))</f>
        <v/>
      </c>
      <c r="AB425" s="14" t="str">
        <f>IF(VLOOKUP(B425,'[1]TERMELŐ_11.30.'!A:AZ,52,FALSE)="","",VLOOKUP(B425,'[1]TERMELŐ_11.30.'!A:AZ,52,FALSE))</f>
        <v/>
      </c>
    </row>
    <row r="426" spans="1:28" x14ac:dyDescent="0.3">
      <c r="A426" s="10" t="str">
        <f>VLOOKUP(VLOOKUP(B426,'[1]TERMELŐ_11.30.'!A:F,6,FALSE),'[1]publikáció segéd tábla'!$A$1:$B$7,2,FALSE)</f>
        <v>E.ON Dél-dunántúli Áramhálózati Zrt.</v>
      </c>
      <c r="B426" s="10" t="s">
        <v>392</v>
      </c>
      <c r="C426" s="11">
        <f>+SUMIFS('[1]TERMELŐ_11.30.'!$H:$H,'[1]TERMELŐ_11.30.'!$A:$A,[1]publikáció!$B426,'[1]TERMELŐ_11.30.'!$L:$L,[1]publikáció!C$4)</f>
        <v>0</v>
      </c>
      <c r="D426" s="11">
        <f>+SUMIFS('[1]TERMELŐ_11.30.'!$H:$H,'[1]TERMELŐ_11.30.'!$A:$A,[1]publikáció!$B426,'[1]TERMELŐ_11.30.'!$L:$L,[1]publikáció!D$4)</f>
        <v>0</v>
      </c>
      <c r="E426" s="11">
        <f>+SUMIFS('[1]TERMELŐ_11.30.'!$H:$H,'[1]TERMELŐ_11.30.'!$A:$A,[1]publikáció!$B426,'[1]TERMELŐ_11.30.'!$L:$L,[1]publikáció!E$4)</f>
        <v>1</v>
      </c>
      <c r="F426" s="11">
        <f>+SUMIFS('[1]TERMELŐ_11.30.'!$H:$H,'[1]TERMELŐ_11.30.'!$A:$A,[1]publikáció!$B426,'[1]TERMELŐ_11.30.'!$L:$L,[1]publikáció!F$4)</f>
        <v>0</v>
      </c>
      <c r="G426" s="11">
        <f>+SUMIFS('[1]TERMELŐ_11.30.'!$H:$H,'[1]TERMELŐ_11.30.'!$A:$A,[1]publikáció!$B426,'[1]TERMELŐ_11.30.'!$L:$L,[1]publikáció!G$4)</f>
        <v>0</v>
      </c>
      <c r="H426" s="11">
        <f>+SUMIFS('[1]TERMELŐ_11.30.'!$H:$H,'[1]TERMELŐ_11.30.'!$A:$A,[1]publikáció!$B426,'[1]TERMELŐ_11.30.'!$L:$L,[1]publikáció!H$4)</f>
        <v>0</v>
      </c>
      <c r="I426" s="11">
        <f>+SUMIFS('[1]TERMELŐ_11.30.'!$H:$H,'[1]TERMELŐ_11.30.'!$A:$A,[1]publikáció!$B426,'[1]TERMELŐ_11.30.'!$L:$L,[1]publikáció!I$4)</f>
        <v>0</v>
      </c>
      <c r="J426" s="11">
        <f>+SUMIFS('[1]TERMELŐ_11.30.'!$H:$H,'[1]TERMELŐ_11.30.'!$A:$A,[1]publikáció!$B426,'[1]TERMELŐ_11.30.'!$L:$L,[1]publikáció!J$4)</f>
        <v>0</v>
      </c>
      <c r="K426" s="11" t="str">
        <f>+IF(VLOOKUP(B426,'[1]TERMELŐ_11.30.'!A:U,21,FALSE)="igen","Technológia módosítás",IF(VLOOKUP(B426,'[1]TERMELŐ_11.30.'!A:U,20,FALSE)&lt;&gt;"nem","Ismétlő","Új igény"))</f>
        <v>Új igény</v>
      </c>
      <c r="L426" s="12">
        <f>+_xlfn.MAXIFS('[1]TERMELŐ_11.30.'!$P:$P,'[1]TERMELŐ_11.30.'!$A:$A,[1]publikáció!$B426)</f>
        <v>1</v>
      </c>
      <c r="M426" s="12">
        <f>+_xlfn.MAXIFS('[1]TERMELŐ_11.30.'!$Q:$Q,'[1]TERMELŐ_11.30.'!$A:$A,[1]publikáció!$B426)</f>
        <v>1</v>
      </c>
      <c r="N426" s="10" t="str">
        <f>+IF(VLOOKUP(B426,'[1]TERMELŐ_11.30.'!A:G,7,FALSE)="","",VLOOKUP(B426,'[1]TERMELŐ_11.30.'!A:G,7,FALSE))</f>
        <v>SZEK</v>
      </c>
      <c r="O426" s="10">
        <f>+VLOOKUP(B426,'[1]TERMELŐ_11.30.'!A:I,9,FALSE)</f>
        <v>22</v>
      </c>
      <c r="P426" s="10" t="str">
        <f>+IF(OR(VLOOKUP(B426,'[1]TERMELŐ_11.30.'!A:D,4,FALSE)="elutasított",(VLOOKUP(B426,'[1]TERMELŐ_11.30.'!A:D,4,FALSE)="kiesett")),"igen","nem")</f>
        <v>igen</v>
      </c>
      <c r="Q426" s="10" t="str">
        <f>+_xlfn.IFNA(VLOOKUP(IF(VLOOKUP(B426,'[1]TERMELŐ_11.30.'!A:BQ,69,FALSE)="","",VLOOKUP(B426,'[1]TERMELŐ_11.30.'!A:BQ,69,FALSE)),'[1]publikáció segéd tábla'!$D$1:$E$16,2,FALSE),"")</f>
        <v>54/2024 kormány rendelet</v>
      </c>
      <c r="R426" s="10" t="str">
        <f>IF(VLOOKUP(B426,'[1]TERMELŐ_11.30.'!A:AT,46,FALSE)="","",VLOOKUP(B426,'[1]TERMELŐ_11.30.'!A:AT,46,FALSE))</f>
        <v/>
      </c>
      <c r="S426" s="10"/>
      <c r="T426" s="13">
        <f>+VLOOKUP(B426,'[1]TERMELŐ_11.30.'!$A:$AR,37,FALSE)</f>
        <v>0</v>
      </c>
      <c r="U426" s="13">
        <f>+VLOOKUP(B426,'[1]TERMELŐ_11.30.'!$A:$AR,38,FALSE)+VLOOKUP(B426,'[1]TERMELŐ_11.30.'!$A:$AR,39,FALSE)+VLOOKUP(B426,'[1]TERMELŐ_11.30.'!$A:$AR,40,FALSE)+VLOOKUP(B426,'[1]TERMELŐ_11.30.'!$A:$AR,41,FALSE)+VLOOKUP(B426,'[1]TERMELŐ_11.30.'!$A:$AR,42,FALSE)+VLOOKUP(B426,'[1]TERMELŐ_11.30.'!$A:$AR,43,FALSE)+VLOOKUP(B426,'[1]TERMELŐ_11.30.'!$A:$AR,44,FALSE)</f>
        <v>0</v>
      </c>
      <c r="V426" s="14" t="str">
        <f>+IF(VLOOKUP(B426,'[1]TERMELŐ_11.30.'!A:AS,45,FALSE)="","",VLOOKUP(B426,'[1]TERMELŐ_11.30.'!A:AS,45,FALSE))</f>
        <v/>
      </c>
      <c r="W426" s="14" t="str">
        <f>IF(VLOOKUP(B426,'[1]TERMELŐ_11.30.'!A:AJ,36,FALSE)="","",VLOOKUP(B426,'[1]TERMELŐ_11.30.'!A:AJ,36,FALSE))</f>
        <v/>
      </c>
      <c r="X426" s="10"/>
      <c r="Y426" s="13">
        <f>+VLOOKUP(B426,'[1]TERMELŐ_11.30.'!$A:$BH,53,FALSE)</f>
        <v>0</v>
      </c>
      <c r="Z426" s="13">
        <f>+VLOOKUP(B426,'[1]TERMELŐ_11.30.'!$A:$BH,54,FALSE)+VLOOKUP(B426,'[1]TERMELŐ_11.30.'!$A:$BH,55,FALSE)+VLOOKUP(B426,'[1]TERMELŐ_11.30.'!$A:$BH,56,FALSE)+VLOOKUP(B426,'[1]TERMELŐ_11.30.'!$A:$BH,57,FALSE)+VLOOKUP(B426,'[1]TERMELŐ_11.30.'!$A:$BH,58,FALSE)+VLOOKUP(B426,'[1]TERMELŐ_11.30.'!$A:$BH,59,FALSE)+VLOOKUP(B426,'[1]TERMELŐ_11.30.'!$A:$BH,60,FALSE)</f>
        <v>0</v>
      </c>
      <c r="AA426" s="14" t="str">
        <f>IF(VLOOKUP(B426,'[1]TERMELŐ_11.30.'!A:AZ,51,FALSE)="","",VLOOKUP(B426,'[1]TERMELŐ_11.30.'!A:AZ,51,FALSE))</f>
        <v/>
      </c>
      <c r="AB426" s="14" t="str">
        <f>IF(VLOOKUP(B426,'[1]TERMELŐ_11.30.'!A:AZ,52,FALSE)="","",VLOOKUP(B426,'[1]TERMELŐ_11.30.'!A:AZ,52,FALSE))</f>
        <v/>
      </c>
    </row>
    <row r="427" spans="1:28" x14ac:dyDescent="0.3">
      <c r="A427" s="10" t="str">
        <f>VLOOKUP(VLOOKUP(B427,'[1]TERMELŐ_11.30.'!A:F,6,FALSE),'[1]publikáció segéd tábla'!$A$1:$B$7,2,FALSE)</f>
        <v>E.ON Dél-dunántúli Áramhálózati Zrt.</v>
      </c>
      <c r="B427" s="10" t="s">
        <v>393</v>
      </c>
      <c r="C427" s="11">
        <f>+SUMIFS('[1]TERMELŐ_11.30.'!$H:$H,'[1]TERMELŐ_11.30.'!$A:$A,[1]publikáció!$B427,'[1]TERMELŐ_11.30.'!$L:$L,[1]publikáció!C$4)</f>
        <v>0</v>
      </c>
      <c r="D427" s="11">
        <f>+SUMIFS('[1]TERMELŐ_11.30.'!$H:$H,'[1]TERMELŐ_11.30.'!$A:$A,[1]publikáció!$B427,'[1]TERMELŐ_11.30.'!$L:$L,[1]publikáció!D$4)</f>
        <v>0</v>
      </c>
      <c r="E427" s="11">
        <f>+SUMIFS('[1]TERMELŐ_11.30.'!$H:$H,'[1]TERMELŐ_11.30.'!$A:$A,[1]publikáció!$B427,'[1]TERMELŐ_11.30.'!$L:$L,[1]publikáció!E$4)</f>
        <v>1</v>
      </c>
      <c r="F427" s="11">
        <f>+SUMIFS('[1]TERMELŐ_11.30.'!$H:$H,'[1]TERMELŐ_11.30.'!$A:$A,[1]publikáció!$B427,'[1]TERMELŐ_11.30.'!$L:$L,[1]publikáció!F$4)</f>
        <v>0</v>
      </c>
      <c r="G427" s="11">
        <f>+SUMIFS('[1]TERMELŐ_11.30.'!$H:$H,'[1]TERMELŐ_11.30.'!$A:$A,[1]publikáció!$B427,'[1]TERMELŐ_11.30.'!$L:$L,[1]publikáció!G$4)</f>
        <v>0</v>
      </c>
      <c r="H427" s="11">
        <f>+SUMIFS('[1]TERMELŐ_11.30.'!$H:$H,'[1]TERMELŐ_11.30.'!$A:$A,[1]publikáció!$B427,'[1]TERMELŐ_11.30.'!$L:$L,[1]publikáció!H$4)</f>
        <v>0</v>
      </c>
      <c r="I427" s="11">
        <f>+SUMIFS('[1]TERMELŐ_11.30.'!$H:$H,'[1]TERMELŐ_11.30.'!$A:$A,[1]publikáció!$B427,'[1]TERMELŐ_11.30.'!$L:$L,[1]publikáció!I$4)</f>
        <v>0</v>
      </c>
      <c r="J427" s="11">
        <f>+SUMIFS('[1]TERMELŐ_11.30.'!$H:$H,'[1]TERMELŐ_11.30.'!$A:$A,[1]publikáció!$B427,'[1]TERMELŐ_11.30.'!$L:$L,[1]publikáció!J$4)</f>
        <v>0</v>
      </c>
      <c r="K427" s="11" t="str">
        <f>+IF(VLOOKUP(B427,'[1]TERMELŐ_11.30.'!A:U,21,FALSE)="igen","Technológia módosítás",IF(VLOOKUP(B427,'[1]TERMELŐ_11.30.'!A:U,20,FALSE)&lt;&gt;"nem","Ismétlő","Új igény"))</f>
        <v>Új igény</v>
      </c>
      <c r="L427" s="12">
        <f>+_xlfn.MAXIFS('[1]TERMELŐ_11.30.'!$P:$P,'[1]TERMELŐ_11.30.'!$A:$A,[1]publikáció!$B427)</f>
        <v>1</v>
      </c>
      <c r="M427" s="12">
        <f>+_xlfn.MAXIFS('[1]TERMELŐ_11.30.'!$Q:$Q,'[1]TERMELŐ_11.30.'!$A:$A,[1]publikáció!$B427)</f>
        <v>1</v>
      </c>
      <c r="N427" s="10" t="str">
        <f>+IF(VLOOKUP(B427,'[1]TERMELŐ_11.30.'!A:G,7,FALSE)="","",VLOOKUP(B427,'[1]TERMELŐ_11.30.'!A:G,7,FALSE))</f>
        <v>SZEK</v>
      </c>
      <c r="O427" s="10">
        <f>+VLOOKUP(B427,'[1]TERMELŐ_11.30.'!A:I,9,FALSE)</f>
        <v>22</v>
      </c>
      <c r="P427" s="10" t="str">
        <f>+IF(OR(VLOOKUP(B427,'[1]TERMELŐ_11.30.'!A:D,4,FALSE)="elutasított",(VLOOKUP(B427,'[1]TERMELŐ_11.30.'!A:D,4,FALSE)="kiesett")),"igen","nem")</f>
        <v>igen</v>
      </c>
      <c r="Q427" s="10" t="str">
        <f>+_xlfn.IFNA(VLOOKUP(IF(VLOOKUP(B427,'[1]TERMELŐ_11.30.'!A:BQ,69,FALSE)="","",VLOOKUP(B427,'[1]TERMELŐ_11.30.'!A:BQ,69,FALSE)),'[1]publikáció segéd tábla'!$D$1:$E$16,2,FALSE),"")</f>
        <v>54/2024 kormány rendelet</v>
      </c>
      <c r="R427" s="10" t="str">
        <f>IF(VLOOKUP(B427,'[1]TERMELŐ_11.30.'!A:AT,46,FALSE)="","",VLOOKUP(B427,'[1]TERMELŐ_11.30.'!A:AT,46,FALSE))</f>
        <v/>
      </c>
      <c r="S427" s="10"/>
      <c r="T427" s="13">
        <f>+VLOOKUP(B427,'[1]TERMELŐ_11.30.'!$A:$AR,37,FALSE)</f>
        <v>0</v>
      </c>
      <c r="U427" s="13">
        <f>+VLOOKUP(B427,'[1]TERMELŐ_11.30.'!$A:$AR,38,FALSE)+VLOOKUP(B427,'[1]TERMELŐ_11.30.'!$A:$AR,39,FALSE)+VLOOKUP(B427,'[1]TERMELŐ_11.30.'!$A:$AR,40,FALSE)+VLOOKUP(B427,'[1]TERMELŐ_11.30.'!$A:$AR,41,FALSE)+VLOOKUP(B427,'[1]TERMELŐ_11.30.'!$A:$AR,42,FALSE)+VLOOKUP(B427,'[1]TERMELŐ_11.30.'!$A:$AR,43,FALSE)+VLOOKUP(B427,'[1]TERMELŐ_11.30.'!$A:$AR,44,FALSE)</f>
        <v>0</v>
      </c>
      <c r="V427" s="14" t="str">
        <f>+IF(VLOOKUP(B427,'[1]TERMELŐ_11.30.'!A:AS,45,FALSE)="","",VLOOKUP(B427,'[1]TERMELŐ_11.30.'!A:AS,45,FALSE))</f>
        <v/>
      </c>
      <c r="W427" s="14" t="str">
        <f>IF(VLOOKUP(B427,'[1]TERMELŐ_11.30.'!A:AJ,36,FALSE)="","",VLOOKUP(B427,'[1]TERMELŐ_11.30.'!A:AJ,36,FALSE))</f>
        <v/>
      </c>
      <c r="X427" s="10"/>
      <c r="Y427" s="13">
        <f>+VLOOKUP(B427,'[1]TERMELŐ_11.30.'!$A:$BH,53,FALSE)</f>
        <v>0</v>
      </c>
      <c r="Z427" s="13">
        <f>+VLOOKUP(B427,'[1]TERMELŐ_11.30.'!$A:$BH,54,FALSE)+VLOOKUP(B427,'[1]TERMELŐ_11.30.'!$A:$BH,55,FALSE)+VLOOKUP(B427,'[1]TERMELŐ_11.30.'!$A:$BH,56,FALSE)+VLOOKUP(B427,'[1]TERMELŐ_11.30.'!$A:$BH,57,FALSE)+VLOOKUP(B427,'[1]TERMELŐ_11.30.'!$A:$BH,58,FALSE)+VLOOKUP(B427,'[1]TERMELŐ_11.30.'!$A:$BH,59,FALSE)+VLOOKUP(B427,'[1]TERMELŐ_11.30.'!$A:$BH,60,FALSE)</f>
        <v>0</v>
      </c>
      <c r="AA427" s="14" t="str">
        <f>IF(VLOOKUP(B427,'[1]TERMELŐ_11.30.'!A:AZ,51,FALSE)="","",VLOOKUP(B427,'[1]TERMELŐ_11.30.'!A:AZ,51,FALSE))</f>
        <v/>
      </c>
      <c r="AB427" s="14" t="str">
        <f>IF(VLOOKUP(B427,'[1]TERMELŐ_11.30.'!A:AZ,52,FALSE)="","",VLOOKUP(B427,'[1]TERMELŐ_11.30.'!A:AZ,52,FALSE))</f>
        <v/>
      </c>
    </row>
    <row r="428" spans="1:28" x14ac:dyDescent="0.3">
      <c r="A428" s="10" t="str">
        <f>VLOOKUP(VLOOKUP(B428,'[1]TERMELŐ_11.30.'!A:F,6,FALSE),'[1]publikáció segéd tábla'!$A$1:$B$7,2,FALSE)</f>
        <v>E.ON Dél-dunántúli Áramhálózati Zrt.</v>
      </c>
      <c r="B428" s="10" t="s">
        <v>394</v>
      </c>
      <c r="C428" s="11">
        <f>+SUMIFS('[1]TERMELŐ_11.30.'!$H:$H,'[1]TERMELŐ_11.30.'!$A:$A,[1]publikáció!$B428,'[1]TERMELŐ_11.30.'!$L:$L,[1]publikáció!C$4)</f>
        <v>1</v>
      </c>
      <c r="D428" s="11">
        <f>+SUMIFS('[1]TERMELŐ_11.30.'!$H:$H,'[1]TERMELŐ_11.30.'!$A:$A,[1]publikáció!$B428,'[1]TERMELŐ_11.30.'!$L:$L,[1]publikáció!D$4)</f>
        <v>0</v>
      </c>
      <c r="E428" s="11">
        <f>+SUMIFS('[1]TERMELŐ_11.30.'!$H:$H,'[1]TERMELŐ_11.30.'!$A:$A,[1]publikáció!$B428,'[1]TERMELŐ_11.30.'!$L:$L,[1]publikáció!E$4)</f>
        <v>1</v>
      </c>
      <c r="F428" s="11">
        <f>+SUMIFS('[1]TERMELŐ_11.30.'!$H:$H,'[1]TERMELŐ_11.30.'!$A:$A,[1]publikáció!$B428,'[1]TERMELŐ_11.30.'!$L:$L,[1]publikáció!F$4)</f>
        <v>0</v>
      </c>
      <c r="G428" s="11">
        <f>+SUMIFS('[1]TERMELŐ_11.30.'!$H:$H,'[1]TERMELŐ_11.30.'!$A:$A,[1]publikáció!$B428,'[1]TERMELŐ_11.30.'!$L:$L,[1]publikáció!G$4)</f>
        <v>0</v>
      </c>
      <c r="H428" s="11">
        <f>+SUMIFS('[1]TERMELŐ_11.30.'!$H:$H,'[1]TERMELŐ_11.30.'!$A:$A,[1]publikáció!$B428,'[1]TERMELŐ_11.30.'!$L:$L,[1]publikáció!H$4)</f>
        <v>0</v>
      </c>
      <c r="I428" s="11">
        <f>+SUMIFS('[1]TERMELŐ_11.30.'!$H:$H,'[1]TERMELŐ_11.30.'!$A:$A,[1]publikáció!$B428,'[1]TERMELŐ_11.30.'!$L:$L,[1]publikáció!I$4)</f>
        <v>0</v>
      </c>
      <c r="J428" s="11">
        <f>+SUMIFS('[1]TERMELŐ_11.30.'!$H:$H,'[1]TERMELŐ_11.30.'!$A:$A,[1]publikáció!$B428,'[1]TERMELŐ_11.30.'!$L:$L,[1]publikáció!J$4)</f>
        <v>0</v>
      </c>
      <c r="K428" s="11" t="str">
        <f>+IF(VLOOKUP(B428,'[1]TERMELŐ_11.30.'!A:U,21,FALSE)="igen","Technológia módosítás",IF(VLOOKUP(B428,'[1]TERMELŐ_11.30.'!A:U,20,FALSE)&lt;&gt;"nem","Ismétlő","Új igény"))</f>
        <v>Új igény</v>
      </c>
      <c r="L428" s="12">
        <f>+_xlfn.MAXIFS('[1]TERMELŐ_11.30.'!$P:$P,'[1]TERMELŐ_11.30.'!$A:$A,[1]publikáció!$B428)</f>
        <v>1</v>
      </c>
      <c r="M428" s="12">
        <f>+_xlfn.MAXIFS('[1]TERMELŐ_11.30.'!$Q:$Q,'[1]TERMELŐ_11.30.'!$A:$A,[1]publikáció!$B428)</f>
        <v>0.5</v>
      </c>
      <c r="N428" s="10" t="str">
        <f>+IF(VLOOKUP(B428,'[1]TERMELŐ_11.30.'!A:G,7,FALSE)="","",VLOOKUP(B428,'[1]TERMELŐ_11.30.'!A:G,7,FALSE))</f>
        <v>MOZS</v>
      </c>
      <c r="O428" s="10">
        <f>+VLOOKUP(B428,'[1]TERMELŐ_11.30.'!A:I,9,FALSE)</f>
        <v>22</v>
      </c>
      <c r="P428" s="10" t="str">
        <f>+IF(OR(VLOOKUP(B428,'[1]TERMELŐ_11.30.'!A:D,4,FALSE)="elutasított",(VLOOKUP(B428,'[1]TERMELŐ_11.30.'!A:D,4,FALSE)="kiesett")),"igen","nem")</f>
        <v>igen</v>
      </c>
      <c r="Q428" s="10" t="str">
        <f>+_xlfn.IFNA(VLOOKUP(IF(VLOOKUP(B428,'[1]TERMELŐ_11.30.'!A:BQ,69,FALSE)="","",VLOOKUP(B428,'[1]TERMELŐ_11.30.'!A:BQ,69,FALSE)),'[1]publikáció segéd tábla'!$D$1:$E$16,2,FALSE),"")</f>
        <v>54/2024 kormány rendelet</v>
      </c>
      <c r="R428" s="10" t="str">
        <f>IF(VLOOKUP(B428,'[1]TERMELŐ_11.30.'!A:AT,46,FALSE)="","",VLOOKUP(B428,'[1]TERMELŐ_11.30.'!A:AT,46,FALSE))</f>
        <v/>
      </c>
      <c r="S428" s="10"/>
      <c r="T428" s="13">
        <f>+VLOOKUP(B428,'[1]TERMELŐ_11.30.'!$A:$AR,37,FALSE)</f>
        <v>0</v>
      </c>
      <c r="U428" s="13">
        <f>+VLOOKUP(B428,'[1]TERMELŐ_11.30.'!$A:$AR,38,FALSE)+VLOOKUP(B428,'[1]TERMELŐ_11.30.'!$A:$AR,39,FALSE)+VLOOKUP(B428,'[1]TERMELŐ_11.30.'!$A:$AR,40,FALSE)+VLOOKUP(B428,'[1]TERMELŐ_11.30.'!$A:$AR,41,FALSE)+VLOOKUP(B428,'[1]TERMELŐ_11.30.'!$A:$AR,42,FALSE)+VLOOKUP(B428,'[1]TERMELŐ_11.30.'!$A:$AR,43,FALSE)+VLOOKUP(B428,'[1]TERMELŐ_11.30.'!$A:$AR,44,FALSE)</f>
        <v>0</v>
      </c>
      <c r="V428" s="14" t="str">
        <f>+IF(VLOOKUP(B428,'[1]TERMELŐ_11.30.'!A:AS,45,FALSE)="","",VLOOKUP(B428,'[1]TERMELŐ_11.30.'!A:AS,45,FALSE))</f>
        <v/>
      </c>
      <c r="W428" s="14" t="str">
        <f>IF(VLOOKUP(B428,'[1]TERMELŐ_11.30.'!A:AJ,36,FALSE)="","",VLOOKUP(B428,'[1]TERMELŐ_11.30.'!A:AJ,36,FALSE))</f>
        <v/>
      </c>
      <c r="X428" s="10"/>
      <c r="Y428" s="13">
        <f>+VLOOKUP(B428,'[1]TERMELŐ_11.30.'!$A:$BH,53,FALSE)</f>
        <v>0</v>
      </c>
      <c r="Z428" s="13">
        <f>+VLOOKUP(B428,'[1]TERMELŐ_11.30.'!$A:$BH,54,FALSE)+VLOOKUP(B428,'[1]TERMELŐ_11.30.'!$A:$BH,55,FALSE)+VLOOKUP(B428,'[1]TERMELŐ_11.30.'!$A:$BH,56,FALSE)+VLOOKUP(B428,'[1]TERMELŐ_11.30.'!$A:$BH,57,FALSE)+VLOOKUP(B428,'[1]TERMELŐ_11.30.'!$A:$BH,58,FALSE)+VLOOKUP(B428,'[1]TERMELŐ_11.30.'!$A:$BH,59,FALSE)+VLOOKUP(B428,'[1]TERMELŐ_11.30.'!$A:$BH,60,FALSE)</f>
        <v>0</v>
      </c>
      <c r="AA428" s="14" t="str">
        <f>IF(VLOOKUP(B428,'[1]TERMELŐ_11.30.'!A:AZ,51,FALSE)="","",VLOOKUP(B428,'[1]TERMELŐ_11.30.'!A:AZ,51,FALSE))</f>
        <v/>
      </c>
      <c r="AB428" s="14" t="str">
        <f>IF(VLOOKUP(B428,'[1]TERMELŐ_11.30.'!A:AZ,52,FALSE)="","",VLOOKUP(B428,'[1]TERMELŐ_11.30.'!A:AZ,52,FALSE))</f>
        <v/>
      </c>
    </row>
    <row r="429" spans="1:28" x14ac:dyDescent="0.3">
      <c r="A429" s="10" t="str">
        <f>VLOOKUP(VLOOKUP(B429,'[1]TERMELŐ_11.30.'!A:F,6,FALSE),'[1]publikáció segéd tábla'!$A$1:$B$7,2,FALSE)</f>
        <v>E.ON Dél-dunántúli Áramhálózati Zrt.</v>
      </c>
      <c r="B429" s="10" t="s">
        <v>395</v>
      </c>
      <c r="C429" s="11">
        <f>+SUMIFS('[1]TERMELŐ_11.30.'!$H:$H,'[1]TERMELŐ_11.30.'!$A:$A,[1]publikáció!$B429,'[1]TERMELŐ_11.30.'!$L:$L,[1]publikáció!C$4)</f>
        <v>0</v>
      </c>
      <c r="D429" s="11">
        <f>+SUMIFS('[1]TERMELŐ_11.30.'!$H:$H,'[1]TERMELŐ_11.30.'!$A:$A,[1]publikáció!$B429,'[1]TERMELŐ_11.30.'!$L:$L,[1]publikáció!D$4)</f>
        <v>0</v>
      </c>
      <c r="E429" s="11">
        <f>+SUMIFS('[1]TERMELŐ_11.30.'!$H:$H,'[1]TERMELŐ_11.30.'!$A:$A,[1]publikáció!$B429,'[1]TERMELŐ_11.30.'!$L:$L,[1]publikáció!E$4)</f>
        <v>0</v>
      </c>
      <c r="F429" s="11">
        <f>+SUMIFS('[1]TERMELŐ_11.30.'!$H:$H,'[1]TERMELŐ_11.30.'!$A:$A,[1]publikáció!$B429,'[1]TERMELŐ_11.30.'!$L:$L,[1]publikáció!F$4)</f>
        <v>0</v>
      </c>
      <c r="G429" s="11">
        <f>+SUMIFS('[1]TERMELŐ_11.30.'!$H:$H,'[1]TERMELŐ_11.30.'!$A:$A,[1]publikáció!$B429,'[1]TERMELŐ_11.30.'!$L:$L,[1]publikáció!G$4)</f>
        <v>1</v>
      </c>
      <c r="H429" s="11">
        <f>+SUMIFS('[1]TERMELŐ_11.30.'!$H:$H,'[1]TERMELŐ_11.30.'!$A:$A,[1]publikáció!$B429,'[1]TERMELŐ_11.30.'!$L:$L,[1]publikáció!H$4)</f>
        <v>0</v>
      </c>
      <c r="I429" s="11">
        <f>+SUMIFS('[1]TERMELŐ_11.30.'!$H:$H,'[1]TERMELŐ_11.30.'!$A:$A,[1]publikáció!$B429,'[1]TERMELŐ_11.30.'!$L:$L,[1]publikáció!I$4)</f>
        <v>0</v>
      </c>
      <c r="J429" s="11">
        <f>+SUMIFS('[1]TERMELŐ_11.30.'!$H:$H,'[1]TERMELŐ_11.30.'!$A:$A,[1]publikáció!$B429,'[1]TERMELŐ_11.30.'!$L:$L,[1]publikáció!J$4)</f>
        <v>0</v>
      </c>
      <c r="K429" s="11" t="str">
        <f>+IF(VLOOKUP(B429,'[1]TERMELŐ_11.30.'!A:U,21,FALSE)="igen","Technológia módosítás",IF(VLOOKUP(B429,'[1]TERMELŐ_11.30.'!A:U,20,FALSE)&lt;&gt;"nem","Ismétlő","Új igény"))</f>
        <v>Új igény</v>
      </c>
      <c r="L429" s="12">
        <f>+_xlfn.MAXIFS('[1]TERMELŐ_11.30.'!$P:$P,'[1]TERMELŐ_11.30.'!$A:$A,[1]publikáció!$B429)</f>
        <v>1</v>
      </c>
      <c r="M429" s="12">
        <f>+_xlfn.MAXIFS('[1]TERMELŐ_11.30.'!$Q:$Q,'[1]TERMELŐ_11.30.'!$A:$A,[1]publikáció!$B429)</f>
        <v>1</v>
      </c>
      <c r="N429" s="10" t="str">
        <f>+IF(VLOOKUP(B429,'[1]TERMELŐ_11.30.'!A:G,7,FALSE)="","",VLOOKUP(B429,'[1]TERMELŐ_11.30.'!A:G,7,FALSE))</f>
        <v>MOZS</v>
      </c>
      <c r="O429" s="10">
        <f>+VLOOKUP(B429,'[1]TERMELŐ_11.30.'!A:I,9,FALSE)</f>
        <v>22</v>
      </c>
      <c r="P429" s="10" t="str">
        <f>+IF(OR(VLOOKUP(B429,'[1]TERMELŐ_11.30.'!A:D,4,FALSE)="elutasított",(VLOOKUP(B429,'[1]TERMELŐ_11.30.'!A:D,4,FALSE)="kiesett")),"igen","nem")</f>
        <v>igen</v>
      </c>
      <c r="Q429" s="10" t="str">
        <f>+_xlfn.IFNA(VLOOKUP(IF(VLOOKUP(B429,'[1]TERMELŐ_11.30.'!A:BQ,69,FALSE)="","",VLOOKUP(B429,'[1]TERMELŐ_11.30.'!A:BQ,69,FALSE)),'[1]publikáció segéd tábla'!$D$1:$E$16,2,FALSE),"")</f>
        <v>54/2024 kormány rendelet</v>
      </c>
      <c r="R429" s="10" t="str">
        <f>IF(VLOOKUP(B429,'[1]TERMELŐ_11.30.'!A:AT,46,FALSE)="","",VLOOKUP(B429,'[1]TERMELŐ_11.30.'!A:AT,46,FALSE))</f>
        <v/>
      </c>
      <c r="S429" s="10"/>
      <c r="T429" s="13">
        <f>+VLOOKUP(B429,'[1]TERMELŐ_11.30.'!$A:$AR,37,FALSE)</f>
        <v>0</v>
      </c>
      <c r="U429" s="13">
        <f>+VLOOKUP(B429,'[1]TERMELŐ_11.30.'!$A:$AR,38,FALSE)+VLOOKUP(B429,'[1]TERMELŐ_11.30.'!$A:$AR,39,FALSE)+VLOOKUP(B429,'[1]TERMELŐ_11.30.'!$A:$AR,40,FALSE)+VLOOKUP(B429,'[1]TERMELŐ_11.30.'!$A:$AR,41,FALSE)+VLOOKUP(B429,'[1]TERMELŐ_11.30.'!$A:$AR,42,FALSE)+VLOOKUP(B429,'[1]TERMELŐ_11.30.'!$A:$AR,43,FALSE)+VLOOKUP(B429,'[1]TERMELŐ_11.30.'!$A:$AR,44,FALSE)</f>
        <v>0</v>
      </c>
      <c r="V429" s="14" t="str">
        <f>+IF(VLOOKUP(B429,'[1]TERMELŐ_11.30.'!A:AS,45,FALSE)="","",VLOOKUP(B429,'[1]TERMELŐ_11.30.'!A:AS,45,FALSE))</f>
        <v/>
      </c>
      <c r="W429" s="14" t="str">
        <f>IF(VLOOKUP(B429,'[1]TERMELŐ_11.30.'!A:AJ,36,FALSE)="","",VLOOKUP(B429,'[1]TERMELŐ_11.30.'!A:AJ,36,FALSE))</f>
        <v/>
      </c>
      <c r="X429" s="10"/>
      <c r="Y429" s="13">
        <f>+VLOOKUP(B429,'[1]TERMELŐ_11.30.'!$A:$BH,53,FALSE)</f>
        <v>0</v>
      </c>
      <c r="Z429" s="13">
        <f>+VLOOKUP(B429,'[1]TERMELŐ_11.30.'!$A:$BH,54,FALSE)+VLOOKUP(B429,'[1]TERMELŐ_11.30.'!$A:$BH,55,FALSE)+VLOOKUP(B429,'[1]TERMELŐ_11.30.'!$A:$BH,56,FALSE)+VLOOKUP(B429,'[1]TERMELŐ_11.30.'!$A:$BH,57,FALSE)+VLOOKUP(B429,'[1]TERMELŐ_11.30.'!$A:$BH,58,FALSE)+VLOOKUP(B429,'[1]TERMELŐ_11.30.'!$A:$BH,59,FALSE)+VLOOKUP(B429,'[1]TERMELŐ_11.30.'!$A:$BH,60,FALSE)</f>
        <v>0</v>
      </c>
      <c r="AA429" s="14" t="str">
        <f>IF(VLOOKUP(B429,'[1]TERMELŐ_11.30.'!A:AZ,51,FALSE)="","",VLOOKUP(B429,'[1]TERMELŐ_11.30.'!A:AZ,51,FALSE))</f>
        <v/>
      </c>
      <c r="AB429" s="14" t="str">
        <f>IF(VLOOKUP(B429,'[1]TERMELŐ_11.30.'!A:AZ,52,FALSE)="","",VLOOKUP(B429,'[1]TERMELŐ_11.30.'!A:AZ,52,FALSE))</f>
        <v/>
      </c>
    </row>
    <row r="430" spans="1:28" x14ac:dyDescent="0.3">
      <c r="A430" s="10" t="str">
        <f>VLOOKUP(VLOOKUP(B430,'[1]TERMELŐ_11.30.'!A:F,6,FALSE),'[1]publikáció segéd tábla'!$A$1:$B$7,2,FALSE)</f>
        <v>E.ON Dél-dunántúli Áramhálózati Zrt.</v>
      </c>
      <c r="B430" s="10" t="s">
        <v>396</v>
      </c>
      <c r="C430" s="11">
        <f>+SUMIFS('[1]TERMELŐ_11.30.'!$H:$H,'[1]TERMELŐ_11.30.'!$A:$A,[1]publikáció!$B430,'[1]TERMELŐ_11.30.'!$L:$L,[1]publikáció!C$4)</f>
        <v>1</v>
      </c>
      <c r="D430" s="11">
        <f>+SUMIFS('[1]TERMELŐ_11.30.'!$H:$H,'[1]TERMELŐ_11.30.'!$A:$A,[1]publikáció!$B430,'[1]TERMELŐ_11.30.'!$L:$L,[1]publikáció!D$4)</f>
        <v>0</v>
      </c>
      <c r="E430" s="11">
        <f>+SUMIFS('[1]TERMELŐ_11.30.'!$H:$H,'[1]TERMELŐ_11.30.'!$A:$A,[1]publikáció!$B430,'[1]TERMELŐ_11.30.'!$L:$L,[1]publikáció!E$4)</f>
        <v>1</v>
      </c>
      <c r="F430" s="11">
        <f>+SUMIFS('[1]TERMELŐ_11.30.'!$H:$H,'[1]TERMELŐ_11.30.'!$A:$A,[1]publikáció!$B430,'[1]TERMELŐ_11.30.'!$L:$L,[1]publikáció!F$4)</f>
        <v>0</v>
      </c>
      <c r="G430" s="11">
        <f>+SUMIFS('[1]TERMELŐ_11.30.'!$H:$H,'[1]TERMELŐ_11.30.'!$A:$A,[1]publikáció!$B430,'[1]TERMELŐ_11.30.'!$L:$L,[1]publikáció!G$4)</f>
        <v>0</v>
      </c>
      <c r="H430" s="11">
        <f>+SUMIFS('[1]TERMELŐ_11.30.'!$H:$H,'[1]TERMELŐ_11.30.'!$A:$A,[1]publikáció!$B430,'[1]TERMELŐ_11.30.'!$L:$L,[1]publikáció!H$4)</f>
        <v>0</v>
      </c>
      <c r="I430" s="11">
        <f>+SUMIFS('[1]TERMELŐ_11.30.'!$H:$H,'[1]TERMELŐ_11.30.'!$A:$A,[1]publikáció!$B430,'[1]TERMELŐ_11.30.'!$L:$L,[1]publikáció!I$4)</f>
        <v>0</v>
      </c>
      <c r="J430" s="11">
        <f>+SUMIFS('[1]TERMELŐ_11.30.'!$H:$H,'[1]TERMELŐ_11.30.'!$A:$A,[1]publikáció!$B430,'[1]TERMELŐ_11.30.'!$L:$L,[1]publikáció!J$4)</f>
        <v>0</v>
      </c>
      <c r="K430" s="11" t="str">
        <f>+IF(VLOOKUP(B430,'[1]TERMELŐ_11.30.'!A:U,21,FALSE)="igen","Technológia módosítás",IF(VLOOKUP(B430,'[1]TERMELŐ_11.30.'!A:U,20,FALSE)&lt;&gt;"nem","Ismétlő","Új igény"))</f>
        <v>Új igény</v>
      </c>
      <c r="L430" s="12">
        <f>+_xlfn.MAXIFS('[1]TERMELŐ_11.30.'!$P:$P,'[1]TERMELŐ_11.30.'!$A:$A,[1]publikáció!$B430)</f>
        <v>1</v>
      </c>
      <c r="M430" s="12">
        <f>+_xlfn.MAXIFS('[1]TERMELŐ_11.30.'!$Q:$Q,'[1]TERMELŐ_11.30.'!$A:$A,[1]publikáció!$B430)</f>
        <v>0.5</v>
      </c>
      <c r="N430" s="10" t="str">
        <f>+IF(VLOOKUP(B430,'[1]TERMELŐ_11.30.'!A:G,7,FALSE)="","",VLOOKUP(B430,'[1]TERMELŐ_11.30.'!A:G,7,FALSE))</f>
        <v>MOZS</v>
      </c>
      <c r="O430" s="10">
        <f>+VLOOKUP(B430,'[1]TERMELŐ_11.30.'!A:I,9,FALSE)</f>
        <v>22</v>
      </c>
      <c r="P430" s="10" t="str">
        <f>+IF(OR(VLOOKUP(B430,'[1]TERMELŐ_11.30.'!A:D,4,FALSE)="elutasított",(VLOOKUP(B430,'[1]TERMELŐ_11.30.'!A:D,4,FALSE)="kiesett")),"igen","nem")</f>
        <v>igen</v>
      </c>
      <c r="Q430" s="10" t="str">
        <f>+_xlfn.IFNA(VLOOKUP(IF(VLOOKUP(B430,'[1]TERMELŐ_11.30.'!A:BQ,69,FALSE)="","",VLOOKUP(B430,'[1]TERMELŐ_11.30.'!A:BQ,69,FALSE)),'[1]publikáció segéd tábla'!$D$1:$E$16,2,FALSE),"")</f>
        <v>54/2024 kormány rendelet</v>
      </c>
      <c r="R430" s="10" t="str">
        <f>IF(VLOOKUP(B430,'[1]TERMELŐ_11.30.'!A:AT,46,FALSE)="","",VLOOKUP(B430,'[1]TERMELŐ_11.30.'!A:AT,46,FALSE))</f>
        <v/>
      </c>
      <c r="S430" s="10"/>
      <c r="T430" s="13">
        <f>+VLOOKUP(B430,'[1]TERMELŐ_11.30.'!$A:$AR,37,FALSE)</f>
        <v>0</v>
      </c>
      <c r="U430" s="13">
        <f>+VLOOKUP(B430,'[1]TERMELŐ_11.30.'!$A:$AR,38,FALSE)+VLOOKUP(B430,'[1]TERMELŐ_11.30.'!$A:$AR,39,FALSE)+VLOOKUP(B430,'[1]TERMELŐ_11.30.'!$A:$AR,40,FALSE)+VLOOKUP(B430,'[1]TERMELŐ_11.30.'!$A:$AR,41,FALSE)+VLOOKUP(B430,'[1]TERMELŐ_11.30.'!$A:$AR,42,FALSE)+VLOOKUP(B430,'[1]TERMELŐ_11.30.'!$A:$AR,43,FALSE)+VLOOKUP(B430,'[1]TERMELŐ_11.30.'!$A:$AR,44,FALSE)</f>
        <v>0</v>
      </c>
      <c r="V430" s="14" t="str">
        <f>+IF(VLOOKUP(B430,'[1]TERMELŐ_11.30.'!A:AS,45,FALSE)="","",VLOOKUP(B430,'[1]TERMELŐ_11.30.'!A:AS,45,FALSE))</f>
        <v/>
      </c>
      <c r="W430" s="14" t="str">
        <f>IF(VLOOKUP(B430,'[1]TERMELŐ_11.30.'!A:AJ,36,FALSE)="","",VLOOKUP(B430,'[1]TERMELŐ_11.30.'!A:AJ,36,FALSE))</f>
        <v/>
      </c>
      <c r="X430" s="10"/>
      <c r="Y430" s="13">
        <f>+VLOOKUP(B430,'[1]TERMELŐ_11.30.'!$A:$BH,53,FALSE)</f>
        <v>0</v>
      </c>
      <c r="Z430" s="13">
        <f>+VLOOKUP(B430,'[1]TERMELŐ_11.30.'!$A:$BH,54,FALSE)+VLOOKUP(B430,'[1]TERMELŐ_11.30.'!$A:$BH,55,FALSE)+VLOOKUP(B430,'[1]TERMELŐ_11.30.'!$A:$BH,56,FALSE)+VLOOKUP(B430,'[1]TERMELŐ_11.30.'!$A:$BH,57,FALSE)+VLOOKUP(B430,'[1]TERMELŐ_11.30.'!$A:$BH,58,FALSE)+VLOOKUP(B430,'[1]TERMELŐ_11.30.'!$A:$BH,59,FALSE)+VLOOKUP(B430,'[1]TERMELŐ_11.30.'!$A:$BH,60,FALSE)</f>
        <v>0</v>
      </c>
      <c r="AA430" s="14" t="str">
        <f>IF(VLOOKUP(B430,'[1]TERMELŐ_11.30.'!A:AZ,51,FALSE)="","",VLOOKUP(B430,'[1]TERMELŐ_11.30.'!A:AZ,51,FALSE))</f>
        <v/>
      </c>
      <c r="AB430" s="14" t="str">
        <f>IF(VLOOKUP(B430,'[1]TERMELŐ_11.30.'!A:AZ,52,FALSE)="","",VLOOKUP(B430,'[1]TERMELŐ_11.30.'!A:AZ,52,FALSE))</f>
        <v/>
      </c>
    </row>
    <row r="431" spans="1:28" x14ac:dyDescent="0.3">
      <c r="A431" s="10" t="str">
        <f>VLOOKUP(VLOOKUP(B431,'[1]TERMELŐ_11.30.'!A:F,6,FALSE),'[1]publikáció segéd tábla'!$A$1:$B$7,2,FALSE)</f>
        <v>E.ON Dél-dunántúli Áramhálózati Zrt.</v>
      </c>
      <c r="B431" s="10" t="s">
        <v>397</v>
      </c>
      <c r="C431" s="11">
        <f>+SUMIFS('[1]TERMELŐ_11.30.'!$H:$H,'[1]TERMELŐ_11.30.'!$A:$A,[1]publikáció!$B431,'[1]TERMELŐ_11.30.'!$L:$L,[1]publikáció!C$4)</f>
        <v>1.5</v>
      </c>
      <c r="D431" s="11">
        <f>+SUMIFS('[1]TERMELŐ_11.30.'!$H:$H,'[1]TERMELŐ_11.30.'!$A:$A,[1]publikáció!$B431,'[1]TERMELŐ_11.30.'!$L:$L,[1]publikáció!D$4)</f>
        <v>0</v>
      </c>
      <c r="E431" s="11">
        <f>+SUMIFS('[1]TERMELŐ_11.30.'!$H:$H,'[1]TERMELŐ_11.30.'!$A:$A,[1]publikáció!$B431,'[1]TERMELŐ_11.30.'!$L:$L,[1]publikáció!E$4)</f>
        <v>0.5</v>
      </c>
      <c r="F431" s="11">
        <f>+SUMIFS('[1]TERMELŐ_11.30.'!$H:$H,'[1]TERMELŐ_11.30.'!$A:$A,[1]publikáció!$B431,'[1]TERMELŐ_11.30.'!$L:$L,[1]publikáció!F$4)</f>
        <v>0</v>
      </c>
      <c r="G431" s="11">
        <f>+SUMIFS('[1]TERMELŐ_11.30.'!$H:$H,'[1]TERMELŐ_11.30.'!$A:$A,[1]publikáció!$B431,'[1]TERMELŐ_11.30.'!$L:$L,[1]publikáció!G$4)</f>
        <v>0</v>
      </c>
      <c r="H431" s="11">
        <f>+SUMIFS('[1]TERMELŐ_11.30.'!$H:$H,'[1]TERMELŐ_11.30.'!$A:$A,[1]publikáció!$B431,'[1]TERMELŐ_11.30.'!$L:$L,[1]publikáció!H$4)</f>
        <v>0</v>
      </c>
      <c r="I431" s="11">
        <f>+SUMIFS('[1]TERMELŐ_11.30.'!$H:$H,'[1]TERMELŐ_11.30.'!$A:$A,[1]publikáció!$B431,'[1]TERMELŐ_11.30.'!$L:$L,[1]publikáció!I$4)</f>
        <v>0</v>
      </c>
      <c r="J431" s="11">
        <f>+SUMIFS('[1]TERMELŐ_11.30.'!$H:$H,'[1]TERMELŐ_11.30.'!$A:$A,[1]publikáció!$B431,'[1]TERMELŐ_11.30.'!$L:$L,[1]publikáció!J$4)</f>
        <v>0</v>
      </c>
      <c r="K431" s="11" t="str">
        <f>+IF(VLOOKUP(B431,'[1]TERMELŐ_11.30.'!A:U,21,FALSE)="igen","Technológia módosítás",IF(VLOOKUP(B431,'[1]TERMELŐ_11.30.'!A:U,20,FALSE)&lt;&gt;"nem","Ismétlő","Új igény"))</f>
        <v>Új igény</v>
      </c>
      <c r="L431" s="12">
        <f>+_xlfn.MAXIFS('[1]TERMELŐ_11.30.'!$P:$P,'[1]TERMELŐ_11.30.'!$A:$A,[1]publikáció!$B431)</f>
        <v>2</v>
      </c>
      <c r="M431" s="12">
        <f>+_xlfn.MAXIFS('[1]TERMELŐ_11.30.'!$Q:$Q,'[1]TERMELŐ_11.30.'!$A:$A,[1]publikáció!$B431)</f>
        <v>0.55000000000000004</v>
      </c>
      <c r="N431" s="10" t="str">
        <f>+IF(VLOOKUP(B431,'[1]TERMELŐ_11.30.'!A:G,7,FALSE)="","",VLOOKUP(B431,'[1]TERMELŐ_11.30.'!A:G,7,FALSE))</f>
        <v>KESZ</v>
      </c>
      <c r="O431" s="10">
        <f>+VLOOKUP(B431,'[1]TERMELŐ_11.30.'!A:I,9,FALSE)</f>
        <v>22</v>
      </c>
      <c r="P431" s="10" t="str">
        <f>+IF(OR(VLOOKUP(B431,'[1]TERMELŐ_11.30.'!A:D,4,FALSE)="elutasított",(VLOOKUP(B431,'[1]TERMELŐ_11.30.'!A:D,4,FALSE)="kiesett")),"igen","nem")</f>
        <v>igen</v>
      </c>
      <c r="Q431" s="10" t="str">
        <f>+_xlfn.IFNA(VLOOKUP(IF(VLOOKUP(B431,'[1]TERMELŐ_11.30.'!A:BQ,69,FALSE)="","",VLOOKUP(B431,'[1]TERMELŐ_11.30.'!A:BQ,69,FALSE)),'[1]publikáció segéd tábla'!$D$1:$E$16,2,FALSE),"")</f>
        <v>54/2024 kormány rendelet</v>
      </c>
      <c r="R431" s="10" t="str">
        <f>IF(VLOOKUP(B431,'[1]TERMELŐ_11.30.'!A:AT,46,FALSE)="","",VLOOKUP(B431,'[1]TERMELŐ_11.30.'!A:AT,46,FALSE))</f>
        <v/>
      </c>
      <c r="S431" s="10"/>
      <c r="T431" s="13">
        <f>+VLOOKUP(B431,'[1]TERMELŐ_11.30.'!$A:$AR,37,FALSE)</f>
        <v>0</v>
      </c>
      <c r="U431" s="13">
        <f>+VLOOKUP(B431,'[1]TERMELŐ_11.30.'!$A:$AR,38,FALSE)+VLOOKUP(B431,'[1]TERMELŐ_11.30.'!$A:$AR,39,FALSE)+VLOOKUP(B431,'[1]TERMELŐ_11.30.'!$A:$AR,40,FALSE)+VLOOKUP(B431,'[1]TERMELŐ_11.30.'!$A:$AR,41,FALSE)+VLOOKUP(B431,'[1]TERMELŐ_11.30.'!$A:$AR,42,FALSE)+VLOOKUP(B431,'[1]TERMELŐ_11.30.'!$A:$AR,43,FALSE)+VLOOKUP(B431,'[1]TERMELŐ_11.30.'!$A:$AR,44,FALSE)</f>
        <v>0</v>
      </c>
      <c r="V431" s="14" t="str">
        <f>+IF(VLOOKUP(B431,'[1]TERMELŐ_11.30.'!A:AS,45,FALSE)="","",VLOOKUP(B431,'[1]TERMELŐ_11.30.'!A:AS,45,FALSE))</f>
        <v/>
      </c>
      <c r="W431" s="14" t="str">
        <f>IF(VLOOKUP(B431,'[1]TERMELŐ_11.30.'!A:AJ,36,FALSE)="","",VLOOKUP(B431,'[1]TERMELŐ_11.30.'!A:AJ,36,FALSE))</f>
        <v/>
      </c>
      <c r="X431" s="10"/>
      <c r="Y431" s="13">
        <f>+VLOOKUP(B431,'[1]TERMELŐ_11.30.'!$A:$BH,53,FALSE)</f>
        <v>0</v>
      </c>
      <c r="Z431" s="13">
        <f>+VLOOKUP(B431,'[1]TERMELŐ_11.30.'!$A:$BH,54,FALSE)+VLOOKUP(B431,'[1]TERMELŐ_11.30.'!$A:$BH,55,FALSE)+VLOOKUP(B431,'[1]TERMELŐ_11.30.'!$A:$BH,56,FALSE)+VLOOKUP(B431,'[1]TERMELŐ_11.30.'!$A:$BH,57,FALSE)+VLOOKUP(B431,'[1]TERMELŐ_11.30.'!$A:$BH,58,FALSE)+VLOOKUP(B431,'[1]TERMELŐ_11.30.'!$A:$BH,59,FALSE)+VLOOKUP(B431,'[1]TERMELŐ_11.30.'!$A:$BH,60,FALSE)</f>
        <v>0</v>
      </c>
      <c r="AA431" s="14" t="str">
        <f>IF(VLOOKUP(B431,'[1]TERMELŐ_11.30.'!A:AZ,51,FALSE)="","",VLOOKUP(B431,'[1]TERMELŐ_11.30.'!A:AZ,51,FALSE))</f>
        <v/>
      </c>
      <c r="AB431" s="14" t="str">
        <f>IF(VLOOKUP(B431,'[1]TERMELŐ_11.30.'!A:AZ,52,FALSE)="","",VLOOKUP(B431,'[1]TERMELŐ_11.30.'!A:AZ,52,FALSE))</f>
        <v/>
      </c>
    </row>
    <row r="432" spans="1:28" x14ac:dyDescent="0.3">
      <c r="A432" s="10" t="str">
        <f>VLOOKUP(VLOOKUP(B432,'[1]TERMELŐ_11.30.'!A:F,6,FALSE),'[1]publikáció segéd tábla'!$A$1:$B$7,2,FALSE)</f>
        <v>E.ON Dél-dunántúli Áramhálózati Zrt.</v>
      </c>
      <c r="B432" s="10" t="s">
        <v>398</v>
      </c>
      <c r="C432" s="11">
        <f>+SUMIFS('[1]TERMELŐ_11.30.'!$H:$H,'[1]TERMELŐ_11.30.'!$A:$A,[1]publikáció!$B432,'[1]TERMELŐ_11.30.'!$L:$L,[1]publikáció!C$4)</f>
        <v>2</v>
      </c>
      <c r="D432" s="11">
        <f>+SUMIFS('[1]TERMELŐ_11.30.'!$H:$H,'[1]TERMELŐ_11.30.'!$A:$A,[1]publikáció!$B432,'[1]TERMELŐ_11.30.'!$L:$L,[1]publikáció!D$4)</f>
        <v>0</v>
      </c>
      <c r="E432" s="11">
        <f>+SUMIFS('[1]TERMELŐ_11.30.'!$H:$H,'[1]TERMELŐ_11.30.'!$A:$A,[1]publikáció!$B432,'[1]TERMELŐ_11.30.'!$L:$L,[1]publikáció!E$4)</f>
        <v>0.7</v>
      </c>
      <c r="F432" s="11">
        <f>+SUMIFS('[1]TERMELŐ_11.30.'!$H:$H,'[1]TERMELŐ_11.30.'!$A:$A,[1]publikáció!$B432,'[1]TERMELŐ_11.30.'!$L:$L,[1]publikáció!F$4)</f>
        <v>0</v>
      </c>
      <c r="G432" s="11">
        <f>+SUMIFS('[1]TERMELŐ_11.30.'!$H:$H,'[1]TERMELŐ_11.30.'!$A:$A,[1]publikáció!$B432,'[1]TERMELŐ_11.30.'!$L:$L,[1]publikáció!G$4)</f>
        <v>0</v>
      </c>
      <c r="H432" s="11">
        <f>+SUMIFS('[1]TERMELŐ_11.30.'!$H:$H,'[1]TERMELŐ_11.30.'!$A:$A,[1]publikáció!$B432,'[1]TERMELŐ_11.30.'!$L:$L,[1]publikáció!H$4)</f>
        <v>0</v>
      </c>
      <c r="I432" s="11">
        <f>+SUMIFS('[1]TERMELŐ_11.30.'!$H:$H,'[1]TERMELŐ_11.30.'!$A:$A,[1]publikáció!$B432,'[1]TERMELŐ_11.30.'!$L:$L,[1]publikáció!I$4)</f>
        <v>0</v>
      </c>
      <c r="J432" s="11">
        <f>+SUMIFS('[1]TERMELŐ_11.30.'!$H:$H,'[1]TERMELŐ_11.30.'!$A:$A,[1]publikáció!$B432,'[1]TERMELŐ_11.30.'!$L:$L,[1]publikáció!J$4)</f>
        <v>0</v>
      </c>
      <c r="K432" s="11" t="str">
        <f>+IF(VLOOKUP(B432,'[1]TERMELŐ_11.30.'!A:U,21,FALSE)="igen","Technológia módosítás",IF(VLOOKUP(B432,'[1]TERMELŐ_11.30.'!A:U,20,FALSE)&lt;&gt;"nem","Ismétlő","Új igény"))</f>
        <v>Új igény</v>
      </c>
      <c r="L432" s="12">
        <f>+_xlfn.MAXIFS('[1]TERMELŐ_11.30.'!$P:$P,'[1]TERMELŐ_11.30.'!$A:$A,[1]publikáció!$B432)</f>
        <v>2</v>
      </c>
      <c r="M432" s="12">
        <f>+_xlfn.MAXIFS('[1]TERMELŐ_11.30.'!$Q:$Q,'[1]TERMELŐ_11.30.'!$A:$A,[1]publikáció!$B432)</f>
        <v>0.1</v>
      </c>
      <c r="N432" s="10" t="str">
        <f>+IF(VLOOKUP(B432,'[1]TERMELŐ_11.30.'!A:G,7,FALSE)="","",VLOOKUP(B432,'[1]TERMELŐ_11.30.'!A:G,7,FALSE))</f>
        <v>BONY</v>
      </c>
      <c r="O432" s="10">
        <f>+VLOOKUP(B432,'[1]TERMELŐ_11.30.'!A:I,9,FALSE)</f>
        <v>22</v>
      </c>
      <c r="P432" s="10" t="str">
        <f>+IF(OR(VLOOKUP(B432,'[1]TERMELŐ_11.30.'!A:D,4,FALSE)="elutasított",(VLOOKUP(B432,'[1]TERMELŐ_11.30.'!A:D,4,FALSE)="kiesett")),"igen","nem")</f>
        <v>igen</v>
      </c>
      <c r="Q432" s="10" t="str">
        <f>+_xlfn.IFNA(VLOOKUP(IF(VLOOKUP(B432,'[1]TERMELŐ_11.30.'!A:BQ,69,FALSE)="","",VLOOKUP(B432,'[1]TERMELŐ_11.30.'!A:BQ,69,FALSE)),'[1]publikáció segéd tábla'!$D$1:$E$16,2,FALSE),"")</f>
        <v>54/2024 kormány rendelet</v>
      </c>
      <c r="R432" s="10" t="str">
        <f>IF(VLOOKUP(B432,'[1]TERMELŐ_11.30.'!A:AT,46,FALSE)="","",VLOOKUP(B432,'[1]TERMELŐ_11.30.'!A:AT,46,FALSE))</f>
        <v/>
      </c>
      <c r="S432" s="10"/>
      <c r="T432" s="13">
        <f>+VLOOKUP(B432,'[1]TERMELŐ_11.30.'!$A:$AR,37,FALSE)</f>
        <v>0</v>
      </c>
      <c r="U432" s="13">
        <f>+VLOOKUP(B432,'[1]TERMELŐ_11.30.'!$A:$AR,38,FALSE)+VLOOKUP(B432,'[1]TERMELŐ_11.30.'!$A:$AR,39,FALSE)+VLOOKUP(B432,'[1]TERMELŐ_11.30.'!$A:$AR,40,FALSE)+VLOOKUP(B432,'[1]TERMELŐ_11.30.'!$A:$AR,41,FALSE)+VLOOKUP(B432,'[1]TERMELŐ_11.30.'!$A:$AR,42,FALSE)+VLOOKUP(B432,'[1]TERMELŐ_11.30.'!$A:$AR,43,FALSE)+VLOOKUP(B432,'[1]TERMELŐ_11.30.'!$A:$AR,44,FALSE)</f>
        <v>0</v>
      </c>
      <c r="V432" s="14" t="str">
        <f>+IF(VLOOKUP(B432,'[1]TERMELŐ_11.30.'!A:AS,45,FALSE)="","",VLOOKUP(B432,'[1]TERMELŐ_11.30.'!A:AS,45,FALSE))</f>
        <v/>
      </c>
      <c r="W432" s="14" t="str">
        <f>IF(VLOOKUP(B432,'[1]TERMELŐ_11.30.'!A:AJ,36,FALSE)="","",VLOOKUP(B432,'[1]TERMELŐ_11.30.'!A:AJ,36,FALSE))</f>
        <v/>
      </c>
      <c r="X432" s="10"/>
      <c r="Y432" s="13">
        <f>+VLOOKUP(B432,'[1]TERMELŐ_11.30.'!$A:$BH,53,FALSE)</f>
        <v>0</v>
      </c>
      <c r="Z432" s="13">
        <f>+VLOOKUP(B432,'[1]TERMELŐ_11.30.'!$A:$BH,54,FALSE)+VLOOKUP(B432,'[1]TERMELŐ_11.30.'!$A:$BH,55,FALSE)+VLOOKUP(B432,'[1]TERMELŐ_11.30.'!$A:$BH,56,FALSE)+VLOOKUP(B432,'[1]TERMELŐ_11.30.'!$A:$BH,57,FALSE)+VLOOKUP(B432,'[1]TERMELŐ_11.30.'!$A:$BH,58,FALSE)+VLOOKUP(B432,'[1]TERMELŐ_11.30.'!$A:$BH,59,FALSE)+VLOOKUP(B432,'[1]TERMELŐ_11.30.'!$A:$BH,60,FALSE)</f>
        <v>0</v>
      </c>
      <c r="AA432" s="14" t="str">
        <f>IF(VLOOKUP(B432,'[1]TERMELŐ_11.30.'!A:AZ,51,FALSE)="","",VLOOKUP(B432,'[1]TERMELŐ_11.30.'!A:AZ,51,FALSE))</f>
        <v/>
      </c>
      <c r="AB432" s="14" t="str">
        <f>IF(VLOOKUP(B432,'[1]TERMELŐ_11.30.'!A:AZ,52,FALSE)="","",VLOOKUP(B432,'[1]TERMELŐ_11.30.'!A:AZ,52,FALSE))</f>
        <v/>
      </c>
    </row>
    <row r="433" spans="1:28" x14ac:dyDescent="0.3">
      <c r="A433" s="10" t="str">
        <f>VLOOKUP(VLOOKUP(B433,'[1]TERMELŐ_11.30.'!A:F,6,FALSE),'[1]publikáció segéd tábla'!$A$1:$B$7,2,FALSE)</f>
        <v>E.ON Dél-dunántúli Áramhálózati Zrt.</v>
      </c>
      <c r="B433" s="10" t="s">
        <v>399</v>
      </c>
      <c r="C433" s="11">
        <f>+SUMIFS('[1]TERMELŐ_11.30.'!$H:$H,'[1]TERMELŐ_11.30.'!$A:$A,[1]publikáció!$B433,'[1]TERMELŐ_11.30.'!$L:$L,[1]publikáció!C$4)</f>
        <v>2</v>
      </c>
      <c r="D433" s="11">
        <f>+SUMIFS('[1]TERMELŐ_11.30.'!$H:$H,'[1]TERMELŐ_11.30.'!$A:$A,[1]publikáció!$B433,'[1]TERMELŐ_11.30.'!$L:$L,[1]publikáció!D$4)</f>
        <v>0</v>
      </c>
      <c r="E433" s="11">
        <f>+SUMIFS('[1]TERMELŐ_11.30.'!$H:$H,'[1]TERMELŐ_11.30.'!$A:$A,[1]publikáció!$B433,'[1]TERMELŐ_11.30.'!$L:$L,[1]publikáció!E$4)</f>
        <v>0.3</v>
      </c>
      <c r="F433" s="11">
        <f>+SUMIFS('[1]TERMELŐ_11.30.'!$H:$H,'[1]TERMELŐ_11.30.'!$A:$A,[1]publikáció!$B433,'[1]TERMELŐ_11.30.'!$L:$L,[1]publikáció!F$4)</f>
        <v>0</v>
      </c>
      <c r="G433" s="11">
        <f>+SUMIFS('[1]TERMELŐ_11.30.'!$H:$H,'[1]TERMELŐ_11.30.'!$A:$A,[1]publikáció!$B433,'[1]TERMELŐ_11.30.'!$L:$L,[1]publikáció!G$4)</f>
        <v>0</v>
      </c>
      <c r="H433" s="11">
        <f>+SUMIFS('[1]TERMELŐ_11.30.'!$H:$H,'[1]TERMELŐ_11.30.'!$A:$A,[1]publikáció!$B433,'[1]TERMELŐ_11.30.'!$L:$L,[1]publikáció!H$4)</f>
        <v>0</v>
      </c>
      <c r="I433" s="11">
        <f>+SUMIFS('[1]TERMELŐ_11.30.'!$H:$H,'[1]TERMELŐ_11.30.'!$A:$A,[1]publikáció!$B433,'[1]TERMELŐ_11.30.'!$L:$L,[1]publikáció!I$4)</f>
        <v>0</v>
      </c>
      <c r="J433" s="11">
        <f>+SUMIFS('[1]TERMELŐ_11.30.'!$H:$H,'[1]TERMELŐ_11.30.'!$A:$A,[1]publikáció!$B433,'[1]TERMELŐ_11.30.'!$L:$L,[1]publikáció!J$4)</f>
        <v>0</v>
      </c>
      <c r="K433" s="11" t="str">
        <f>+IF(VLOOKUP(B433,'[1]TERMELŐ_11.30.'!A:U,21,FALSE)="igen","Technológia módosítás",IF(VLOOKUP(B433,'[1]TERMELŐ_11.30.'!A:U,20,FALSE)&lt;&gt;"nem","Ismétlő","Új igény"))</f>
        <v>Új igény</v>
      </c>
      <c r="L433" s="12">
        <f>+_xlfn.MAXIFS('[1]TERMELŐ_11.30.'!$P:$P,'[1]TERMELŐ_11.30.'!$A:$A,[1]publikáció!$B433)</f>
        <v>2</v>
      </c>
      <c r="M433" s="12">
        <f>+_xlfn.MAXIFS('[1]TERMELŐ_11.30.'!$Q:$Q,'[1]TERMELŐ_11.30.'!$A:$A,[1]publikáció!$B433)</f>
        <v>0.02</v>
      </c>
      <c r="N433" s="10" t="str">
        <f>+IF(VLOOKUP(B433,'[1]TERMELŐ_11.30.'!A:G,7,FALSE)="","",VLOOKUP(B433,'[1]TERMELŐ_11.30.'!A:G,7,FALSE))</f>
        <v>NKAN</v>
      </c>
      <c r="O433" s="10">
        <f>+VLOOKUP(B433,'[1]TERMELŐ_11.30.'!A:I,9,FALSE)</f>
        <v>11</v>
      </c>
      <c r="P433" s="10" t="str">
        <f>+IF(OR(VLOOKUP(B433,'[1]TERMELŐ_11.30.'!A:D,4,FALSE)="elutasított",(VLOOKUP(B433,'[1]TERMELŐ_11.30.'!A:D,4,FALSE)="kiesett")),"igen","nem")</f>
        <v>igen</v>
      </c>
      <c r="Q433" s="10" t="str">
        <f>+_xlfn.IFNA(VLOOKUP(IF(VLOOKUP(B433,'[1]TERMELŐ_11.30.'!A:BQ,69,FALSE)="","",VLOOKUP(B433,'[1]TERMELŐ_11.30.'!A:BQ,69,FALSE)),'[1]publikáció segéd tábla'!$D$1:$E$16,2,FALSE),"")</f>
        <v>54/2024 kormány rendelet</v>
      </c>
      <c r="R433" s="10" t="str">
        <f>IF(VLOOKUP(B433,'[1]TERMELŐ_11.30.'!A:AT,46,FALSE)="","",VLOOKUP(B433,'[1]TERMELŐ_11.30.'!A:AT,46,FALSE))</f>
        <v/>
      </c>
      <c r="S433" s="10"/>
      <c r="T433" s="13">
        <f>+VLOOKUP(B433,'[1]TERMELŐ_11.30.'!$A:$AR,37,FALSE)</f>
        <v>0</v>
      </c>
      <c r="U433" s="13">
        <f>+VLOOKUP(B433,'[1]TERMELŐ_11.30.'!$A:$AR,38,FALSE)+VLOOKUP(B433,'[1]TERMELŐ_11.30.'!$A:$AR,39,FALSE)+VLOOKUP(B433,'[1]TERMELŐ_11.30.'!$A:$AR,40,FALSE)+VLOOKUP(B433,'[1]TERMELŐ_11.30.'!$A:$AR,41,FALSE)+VLOOKUP(B433,'[1]TERMELŐ_11.30.'!$A:$AR,42,FALSE)+VLOOKUP(B433,'[1]TERMELŐ_11.30.'!$A:$AR,43,FALSE)+VLOOKUP(B433,'[1]TERMELŐ_11.30.'!$A:$AR,44,FALSE)</f>
        <v>0</v>
      </c>
      <c r="V433" s="14" t="str">
        <f>+IF(VLOOKUP(B433,'[1]TERMELŐ_11.30.'!A:AS,45,FALSE)="","",VLOOKUP(B433,'[1]TERMELŐ_11.30.'!A:AS,45,FALSE))</f>
        <v/>
      </c>
      <c r="W433" s="14" t="str">
        <f>IF(VLOOKUP(B433,'[1]TERMELŐ_11.30.'!A:AJ,36,FALSE)="","",VLOOKUP(B433,'[1]TERMELŐ_11.30.'!A:AJ,36,FALSE))</f>
        <v/>
      </c>
      <c r="X433" s="10"/>
      <c r="Y433" s="13">
        <f>+VLOOKUP(B433,'[1]TERMELŐ_11.30.'!$A:$BH,53,FALSE)</f>
        <v>0</v>
      </c>
      <c r="Z433" s="13">
        <f>+VLOOKUP(B433,'[1]TERMELŐ_11.30.'!$A:$BH,54,FALSE)+VLOOKUP(B433,'[1]TERMELŐ_11.30.'!$A:$BH,55,FALSE)+VLOOKUP(B433,'[1]TERMELŐ_11.30.'!$A:$BH,56,FALSE)+VLOOKUP(B433,'[1]TERMELŐ_11.30.'!$A:$BH,57,FALSE)+VLOOKUP(B433,'[1]TERMELŐ_11.30.'!$A:$BH,58,FALSE)+VLOOKUP(B433,'[1]TERMELŐ_11.30.'!$A:$BH,59,FALSE)+VLOOKUP(B433,'[1]TERMELŐ_11.30.'!$A:$BH,60,FALSE)</f>
        <v>0</v>
      </c>
      <c r="AA433" s="14" t="str">
        <f>IF(VLOOKUP(B433,'[1]TERMELŐ_11.30.'!A:AZ,51,FALSE)="","",VLOOKUP(B433,'[1]TERMELŐ_11.30.'!A:AZ,51,FALSE))</f>
        <v/>
      </c>
      <c r="AB433" s="14" t="str">
        <f>IF(VLOOKUP(B433,'[1]TERMELŐ_11.30.'!A:AZ,52,FALSE)="","",VLOOKUP(B433,'[1]TERMELŐ_11.30.'!A:AZ,52,FALSE))</f>
        <v/>
      </c>
    </row>
    <row r="434" spans="1:28" x14ac:dyDescent="0.3">
      <c r="A434" s="10" t="str">
        <f>VLOOKUP(VLOOKUP(B434,'[1]TERMELŐ_11.30.'!A:F,6,FALSE),'[1]publikáció segéd tábla'!$A$1:$B$7,2,FALSE)</f>
        <v>E.ON Dél-dunántúli Áramhálózati Zrt.</v>
      </c>
      <c r="B434" s="10" t="s">
        <v>400</v>
      </c>
      <c r="C434" s="11">
        <f>+SUMIFS('[1]TERMELŐ_11.30.'!$H:$H,'[1]TERMELŐ_11.30.'!$A:$A,[1]publikáció!$B434,'[1]TERMELŐ_11.30.'!$L:$L,[1]publikáció!C$4)</f>
        <v>0</v>
      </c>
      <c r="D434" s="11">
        <f>+SUMIFS('[1]TERMELŐ_11.30.'!$H:$H,'[1]TERMELŐ_11.30.'!$A:$A,[1]publikáció!$B434,'[1]TERMELŐ_11.30.'!$L:$L,[1]publikáció!D$4)</f>
        <v>0</v>
      </c>
      <c r="E434" s="11">
        <f>+SUMIFS('[1]TERMELŐ_11.30.'!$H:$H,'[1]TERMELŐ_11.30.'!$A:$A,[1]publikáció!$B434,'[1]TERMELŐ_11.30.'!$L:$L,[1]publikáció!E$4)</f>
        <v>0</v>
      </c>
      <c r="F434" s="11">
        <f>+SUMIFS('[1]TERMELŐ_11.30.'!$H:$H,'[1]TERMELŐ_11.30.'!$A:$A,[1]publikáció!$B434,'[1]TERMELŐ_11.30.'!$L:$L,[1]publikáció!F$4)</f>
        <v>0</v>
      </c>
      <c r="G434" s="11">
        <f>+SUMIFS('[1]TERMELŐ_11.30.'!$H:$H,'[1]TERMELŐ_11.30.'!$A:$A,[1]publikáció!$B434,'[1]TERMELŐ_11.30.'!$L:$L,[1]publikáció!G$4)</f>
        <v>0</v>
      </c>
      <c r="H434" s="11">
        <f>+SUMIFS('[1]TERMELŐ_11.30.'!$H:$H,'[1]TERMELŐ_11.30.'!$A:$A,[1]publikáció!$B434,'[1]TERMELŐ_11.30.'!$L:$L,[1]publikáció!H$4)</f>
        <v>2</v>
      </c>
      <c r="I434" s="11">
        <f>+SUMIFS('[1]TERMELŐ_11.30.'!$H:$H,'[1]TERMELŐ_11.30.'!$A:$A,[1]publikáció!$B434,'[1]TERMELŐ_11.30.'!$L:$L,[1]publikáció!I$4)</f>
        <v>0</v>
      </c>
      <c r="J434" s="11">
        <f>+SUMIFS('[1]TERMELŐ_11.30.'!$H:$H,'[1]TERMELŐ_11.30.'!$A:$A,[1]publikáció!$B434,'[1]TERMELŐ_11.30.'!$L:$L,[1]publikáció!J$4)</f>
        <v>0</v>
      </c>
      <c r="K434" s="11" t="str">
        <f>+IF(VLOOKUP(B434,'[1]TERMELŐ_11.30.'!A:U,21,FALSE)="igen","Technológia módosítás",IF(VLOOKUP(B434,'[1]TERMELŐ_11.30.'!A:U,20,FALSE)&lt;&gt;"nem","Ismétlő","Új igény"))</f>
        <v>Új igény</v>
      </c>
      <c r="L434" s="12">
        <f>+_xlfn.MAXIFS('[1]TERMELŐ_11.30.'!$P:$P,'[1]TERMELŐ_11.30.'!$A:$A,[1]publikáció!$B434)</f>
        <v>2</v>
      </c>
      <c r="M434" s="12">
        <f>+_xlfn.MAXIFS('[1]TERMELŐ_11.30.'!$Q:$Q,'[1]TERMELŐ_11.30.'!$A:$A,[1]publikáció!$B434)</f>
        <v>0.02</v>
      </c>
      <c r="N434" s="10" t="str">
        <f>+IF(VLOOKUP(B434,'[1]TERMELŐ_11.30.'!A:G,7,FALSE)="","",VLOOKUP(B434,'[1]TERMELŐ_11.30.'!A:G,7,FALSE))</f>
        <v>SZIG</v>
      </c>
      <c r="O434" s="10">
        <f>+VLOOKUP(B434,'[1]TERMELŐ_11.30.'!A:I,9,FALSE)</f>
        <v>22</v>
      </c>
      <c r="P434" s="10" t="str">
        <f>+IF(OR(VLOOKUP(B434,'[1]TERMELŐ_11.30.'!A:D,4,FALSE)="elutasított",(VLOOKUP(B434,'[1]TERMELŐ_11.30.'!A:D,4,FALSE)="kiesett")),"igen","nem")</f>
        <v>igen</v>
      </c>
      <c r="Q434" s="10" t="str">
        <f>+_xlfn.IFNA(VLOOKUP(IF(VLOOKUP(B434,'[1]TERMELŐ_11.30.'!A:BQ,69,FALSE)="","",VLOOKUP(B434,'[1]TERMELŐ_11.30.'!A:BQ,69,FALSE)),'[1]publikáció segéd tábla'!$D$1:$E$16,2,FALSE),"")</f>
        <v>54/2024 kormány rendelet</v>
      </c>
      <c r="R434" s="10" t="str">
        <f>IF(VLOOKUP(B434,'[1]TERMELŐ_11.30.'!A:AT,46,FALSE)="","",VLOOKUP(B434,'[1]TERMELŐ_11.30.'!A:AT,46,FALSE))</f>
        <v/>
      </c>
      <c r="S434" s="10"/>
      <c r="T434" s="13">
        <f>+VLOOKUP(B434,'[1]TERMELŐ_11.30.'!$A:$AR,37,FALSE)</f>
        <v>0</v>
      </c>
      <c r="U434" s="13">
        <f>+VLOOKUP(B434,'[1]TERMELŐ_11.30.'!$A:$AR,38,FALSE)+VLOOKUP(B434,'[1]TERMELŐ_11.30.'!$A:$AR,39,FALSE)+VLOOKUP(B434,'[1]TERMELŐ_11.30.'!$A:$AR,40,FALSE)+VLOOKUP(B434,'[1]TERMELŐ_11.30.'!$A:$AR,41,FALSE)+VLOOKUP(B434,'[1]TERMELŐ_11.30.'!$A:$AR,42,FALSE)+VLOOKUP(B434,'[1]TERMELŐ_11.30.'!$A:$AR,43,FALSE)+VLOOKUP(B434,'[1]TERMELŐ_11.30.'!$A:$AR,44,FALSE)</f>
        <v>0</v>
      </c>
      <c r="V434" s="14" t="str">
        <f>+IF(VLOOKUP(B434,'[1]TERMELŐ_11.30.'!A:AS,45,FALSE)="","",VLOOKUP(B434,'[1]TERMELŐ_11.30.'!A:AS,45,FALSE))</f>
        <v/>
      </c>
      <c r="W434" s="14" t="str">
        <f>IF(VLOOKUP(B434,'[1]TERMELŐ_11.30.'!A:AJ,36,FALSE)="","",VLOOKUP(B434,'[1]TERMELŐ_11.30.'!A:AJ,36,FALSE))</f>
        <v/>
      </c>
      <c r="X434" s="10"/>
      <c r="Y434" s="13">
        <f>+VLOOKUP(B434,'[1]TERMELŐ_11.30.'!$A:$BH,53,FALSE)</f>
        <v>0</v>
      </c>
      <c r="Z434" s="13">
        <f>+VLOOKUP(B434,'[1]TERMELŐ_11.30.'!$A:$BH,54,FALSE)+VLOOKUP(B434,'[1]TERMELŐ_11.30.'!$A:$BH,55,FALSE)+VLOOKUP(B434,'[1]TERMELŐ_11.30.'!$A:$BH,56,FALSE)+VLOOKUP(B434,'[1]TERMELŐ_11.30.'!$A:$BH,57,FALSE)+VLOOKUP(B434,'[1]TERMELŐ_11.30.'!$A:$BH,58,FALSE)+VLOOKUP(B434,'[1]TERMELŐ_11.30.'!$A:$BH,59,FALSE)+VLOOKUP(B434,'[1]TERMELŐ_11.30.'!$A:$BH,60,FALSE)</f>
        <v>0</v>
      </c>
      <c r="AA434" s="14" t="str">
        <f>IF(VLOOKUP(B434,'[1]TERMELŐ_11.30.'!A:AZ,51,FALSE)="","",VLOOKUP(B434,'[1]TERMELŐ_11.30.'!A:AZ,51,FALSE))</f>
        <v/>
      </c>
      <c r="AB434" s="14" t="str">
        <f>IF(VLOOKUP(B434,'[1]TERMELŐ_11.30.'!A:AZ,52,FALSE)="","",VLOOKUP(B434,'[1]TERMELŐ_11.30.'!A:AZ,52,FALSE))</f>
        <v/>
      </c>
    </row>
    <row r="435" spans="1:28" x14ac:dyDescent="0.3">
      <c r="A435" s="10" t="str">
        <f>VLOOKUP(VLOOKUP(B435,'[1]TERMELŐ_11.30.'!A:F,6,FALSE),'[1]publikáció segéd tábla'!$A$1:$B$7,2,FALSE)</f>
        <v>E.ON Dél-dunántúli Áramhálózati Zrt.</v>
      </c>
      <c r="B435" s="10" t="s">
        <v>401</v>
      </c>
      <c r="C435" s="11">
        <f>+SUMIFS('[1]TERMELŐ_11.30.'!$H:$H,'[1]TERMELŐ_11.30.'!$A:$A,[1]publikáció!$B435,'[1]TERMELŐ_11.30.'!$L:$L,[1]publikáció!C$4)</f>
        <v>3</v>
      </c>
      <c r="D435" s="11">
        <f>+SUMIFS('[1]TERMELŐ_11.30.'!$H:$H,'[1]TERMELŐ_11.30.'!$A:$A,[1]publikáció!$B435,'[1]TERMELŐ_11.30.'!$L:$L,[1]publikáció!D$4)</f>
        <v>0</v>
      </c>
      <c r="E435" s="11">
        <f>+SUMIFS('[1]TERMELŐ_11.30.'!$H:$H,'[1]TERMELŐ_11.30.'!$A:$A,[1]publikáció!$B435,'[1]TERMELŐ_11.30.'!$L:$L,[1]publikáció!E$4)</f>
        <v>1</v>
      </c>
      <c r="F435" s="11">
        <f>+SUMIFS('[1]TERMELŐ_11.30.'!$H:$H,'[1]TERMELŐ_11.30.'!$A:$A,[1]publikáció!$B435,'[1]TERMELŐ_11.30.'!$L:$L,[1]publikáció!F$4)</f>
        <v>0</v>
      </c>
      <c r="G435" s="11">
        <f>+SUMIFS('[1]TERMELŐ_11.30.'!$H:$H,'[1]TERMELŐ_11.30.'!$A:$A,[1]publikáció!$B435,'[1]TERMELŐ_11.30.'!$L:$L,[1]publikáció!G$4)</f>
        <v>0</v>
      </c>
      <c r="H435" s="11">
        <f>+SUMIFS('[1]TERMELŐ_11.30.'!$H:$H,'[1]TERMELŐ_11.30.'!$A:$A,[1]publikáció!$B435,'[1]TERMELŐ_11.30.'!$L:$L,[1]publikáció!H$4)</f>
        <v>0</v>
      </c>
      <c r="I435" s="11">
        <f>+SUMIFS('[1]TERMELŐ_11.30.'!$H:$H,'[1]TERMELŐ_11.30.'!$A:$A,[1]publikáció!$B435,'[1]TERMELŐ_11.30.'!$L:$L,[1]publikáció!I$4)</f>
        <v>0</v>
      </c>
      <c r="J435" s="11">
        <f>+SUMIFS('[1]TERMELŐ_11.30.'!$H:$H,'[1]TERMELŐ_11.30.'!$A:$A,[1]publikáció!$B435,'[1]TERMELŐ_11.30.'!$L:$L,[1]publikáció!J$4)</f>
        <v>0</v>
      </c>
      <c r="K435" s="11" t="str">
        <f>+IF(VLOOKUP(B435,'[1]TERMELŐ_11.30.'!A:U,21,FALSE)="igen","Technológia módosítás",IF(VLOOKUP(B435,'[1]TERMELŐ_11.30.'!A:U,20,FALSE)&lt;&gt;"nem","Ismétlő","Új igény"))</f>
        <v>Új igény</v>
      </c>
      <c r="L435" s="12">
        <f>+_xlfn.MAXIFS('[1]TERMELŐ_11.30.'!$P:$P,'[1]TERMELŐ_11.30.'!$A:$A,[1]publikáció!$B435)</f>
        <v>3</v>
      </c>
      <c r="M435" s="12">
        <f>+_xlfn.MAXIFS('[1]TERMELŐ_11.30.'!$Q:$Q,'[1]TERMELŐ_11.30.'!$A:$A,[1]publikáció!$B435)</f>
        <v>0.1</v>
      </c>
      <c r="N435" s="10" t="str">
        <f>+IF(VLOOKUP(B435,'[1]TERMELŐ_11.30.'!A:G,7,FALSE)="","",VLOOKUP(B435,'[1]TERMELŐ_11.30.'!A:G,7,FALSE))</f>
        <v>BONY</v>
      </c>
      <c r="O435" s="10">
        <f>+VLOOKUP(B435,'[1]TERMELŐ_11.30.'!A:I,9,FALSE)</f>
        <v>22</v>
      </c>
      <c r="P435" s="10" t="str">
        <f>+IF(OR(VLOOKUP(B435,'[1]TERMELŐ_11.30.'!A:D,4,FALSE)="elutasított",(VLOOKUP(B435,'[1]TERMELŐ_11.30.'!A:D,4,FALSE)="kiesett")),"igen","nem")</f>
        <v>igen</v>
      </c>
      <c r="Q435" s="10" t="str">
        <f>+_xlfn.IFNA(VLOOKUP(IF(VLOOKUP(B435,'[1]TERMELŐ_11.30.'!A:BQ,69,FALSE)="","",VLOOKUP(B435,'[1]TERMELŐ_11.30.'!A:BQ,69,FALSE)),'[1]publikáció segéd tábla'!$D$1:$E$16,2,FALSE),"")</f>
        <v>54/2024 kormány rendelet</v>
      </c>
      <c r="R435" s="10" t="str">
        <f>IF(VLOOKUP(B435,'[1]TERMELŐ_11.30.'!A:AT,46,FALSE)="","",VLOOKUP(B435,'[1]TERMELŐ_11.30.'!A:AT,46,FALSE))</f>
        <v/>
      </c>
      <c r="S435" s="10"/>
      <c r="T435" s="13">
        <f>+VLOOKUP(B435,'[1]TERMELŐ_11.30.'!$A:$AR,37,FALSE)</f>
        <v>0</v>
      </c>
      <c r="U435" s="13">
        <f>+VLOOKUP(B435,'[1]TERMELŐ_11.30.'!$A:$AR,38,FALSE)+VLOOKUP(B435,'[1]TERMELŐ_11.30.'!$A:$AR,39,FALSE)+VLOOKUP(B435,'[1]TERMELŐ_11.30.'!$A:$AR,40,FALSE)+VLOOKUP(B435,'[1]TERMELŐ_11.30.'!$A:$AR,41,FALSE)+VLOOKUP(B435,'[1]TERMELŐ_11.30.'!$A:$AR,42,FALSE)+VLOOKUP(B435,'[1]TERMELŐ_11.30.'!$A:$AR,43,FALSE)+VLOOKUP(B435,'[1]TERMELŐ_11.30.'!$A:$AR,44,FALSE)</f>
        <v>0</v>
      </c>
      <c r="V435" s="14" t="str">
        <f>+IF(VLOOKUP(B435,'[1]TERMELŐ_11.30.'!A:AS,45,FALSE)="","",VLOOKUP(B435,'[1]TERMELŐ_11.30.'!A:AS,45,FALSE))</f>
        <v/>
      </c>
      <c r="W435" s="14" t="str">
        <f>IF(VLOOKUP(B435,'[1]TERMELŐ_11.30.'!A:AJ,36,FALSE)="","",VLOOKUP(B435,'[1]TERMELŐ_11.30.'!A:AJ,36,FALSE))</f>
        <v/>
      </c>
      <c r="X435" s="10"/>
      <c r="Y435" s="13">
        <f>+VLOOKUP(B435,'[1]TERMELŐ_11.30.'!$A:$BH,53,FALSE)</f>
        <v>0</v>
      </c>
      <c r="Z435" s="13">
        <f>+VLOOKUP(B435,'[1]TERMELŐ_11.30.'!$A:$BH,54,FALSE)+VLOOKUP(B435,'[1]TERMELŐ_11.30.'!$A:$BH,55,FALSE)+VLOOKUP(B435,'[1]TERMELŐ_11.30.'!$A:$BH,56,FALSE)+VLOOKUP(B435,'[1]TERMELŐ_11.30.'!$A:$BH,57,FALSE)+VLOOKUP(B435,'[1]TERMELŐ_11.30.'!$A:$BH,58,FALSE)+VLOOKUP(B435,'[1]TERMELŐ_11.30.'!$A:$BH,59,FALSE)+VLOOKUP(B435,'[1]TERMELŐ_11.30.'!$A:$BH,60,FALSE)</f>
        <v>0</v>
      </c>
      <c r="AA435" s="14" t="str">
        <f>IF(VLOOKUP(B435,'[1]TERMELŐ_11.30.'!A:AZ,51,FALSE)="","",VLOOKUP(B435,'[1]TERMELŐ_11.30.'!A:AZ,51,FALSE))</f>
        <v/>
      </c>
      <c r="AB435" s="14" t="str">
        <f>IF(VLOOKUP(B435,'[1]TERMELŐ_11.30.'!A:AZ,52,FALSE)="","",VLOOKUP(B435,'[1]TERMELŐ_11.30.'!A:AZ,52,FALSE))</f>
        <v/>
      </c>
    </row>
    <row r="436" spans="1:28" x14ac:dyDescent="0.3">
      <c r="A436" s="10" t="str">
        <f>VLOOKUP(VLOOKUP(B436,'[1]TERMELŐ_11.30.'!A:F,6,FALSE),'[1]publikáció segéd tábla'!$A$1:$B$7,2,FALSE)</f>
        <v>E.ON Dél-dunántúli Áramhálózati Zrt.</v>
      </c>
      <c r="B436" s="10" t="s">
        <v>402</v>
      </c>
      <c r="C436" s="11">
        <f>+SUMIFS('[1]TERMELŐ_11.30.'!$H:$H,'[1]TERMELŐ_11.30.'!$A:$A,[1]publikáció!$B436,'[1]TERMELŐ_11.30.'!$L:$L,[1]publikáció!C$4)</f>
        <v>3</v>
      </c>
      <c r="D436" s="11">
        <f>+SUMIFS('[1]TERMELŐ_11.30.'!$H:$H,'[1]TERMELŐ_11.30.'!$A:$A,[1]publikáció!$B436,'[1]TERMELŐ_11.30.'!$L:$L,[1]publikáció!D$4)</f>
        <v>0</v>
      </c>
      <c r="E436" s="11">
        <f>+SUMIFS('[1]TERMELŐ_11.30.'!$H:$H,'[1]TERMELŐ_11.30.'!$A:$A,[1]publikáció!$B436,'[1]TERMELŐ_11.30.'!$L:$L,[1]publikáció!E$4)</f>
        <v>3</v>
      </c>
      <c r="F436" s="11">
        <f>+SUMIFS('[1]TERMELŐ_11.30.'!$H:$H,'[1]TERMELŐ_11.30.'!$A:$A,[1]publikáció!$B436,'[1]TERMELŐ_11.30.'!$L:$L,[1]publikáció!F$4)</f>
        <v>0</v>
      </c>
      <c r="G436" s="11">
        <f>+SUMIFS('[1]TERMELŐ_11.30.'!$H:$H,'[1]TERMELŐ_11.30.'!$A:$A,[1]publikáció!$B436,'[1]TERMELŐ_11.30.'!$L:$L,[1]publikáció!G$4)</f>
        <v>0</v>
      </c>
      <c r="H436" s="11">
        <f>+SUMIFS('[1]TERMELŐ_11.30.'!$H:$H,'[1]TERMELŐ_11.30.'!$A:$A,[1]publikáció!$B436,'[1]TERMELŐ_11.30.'!$L:$L,[1]publikáció!H$4)</f>
        <v>0</v>
      </c>
      <c r="I436" s="11">
        <f>+SUMIFS('[1]TERMELŐ_11.30.'!$H:$H,'[1]TERMELŐ_11.30.'!$A:$A,[1]publikáció!$B436,'[1]TERMELŐ_11.30.'!$L:$L,[1]publikáció!I$4)</f>
        <v>0</v>
      </c>
      <c r="J436" s="11">
        <f>+SUMIFS('[1]TERMELŐ_11.30.'!$H:$H,'[1]TERMELŐ_11.30.'!$A:$A,[1]publikáció!$B436,'[1]TERMELŐ_11.30.'!$L:$L,[1]publikáció!J$4)</f>
        <v>0</v>
      </c>
      <c r="K436" s="11" t="str">
        <f>+IF(VLOOKUP(B436,'[1]TERMELŐ_11.30.'!A:U,21,FALSE)="igen","Technológia módosítás",IF(VLOOKUP(B436,'[1]TERMELŐ_11.30.'!A:U,20,FALSE)&lt;&gt;"nem","Ismétlő","Új igény"))</f>
        <v>Új igény</v>
      </c>
      <c r="L436" s="12">
        <f>+_xlfn.MAXIFS('[1]TERMELŐ_11.30.'!$P:$P,'[1]TERMELŐ_11.30.'!$A:$A,[1]publikáció!$B436)</f>
        <v>3</v>
      </c>
      <c r="M436" s="12">
        <f>+_xlfn.MAXIFS('[1]TERMELŐ_11.30.'!$Q:$Q,'[1]TERMELŐ_11.30.'!$A:$A,[1]publikáció!$B436)</f>
        <v>3.01</v>
      </c>
      <c r="N436" s="10" t="str">
        <f>+IF(VLOOKUP(B436,'[1]TERMELŐ_11.30.'!A:G,7,FALSE)="","",VLOOKUP(B436,'[1]TERMELŐ_11.30.'!A:G,7,FALSE))</f>
        <v>SIKO</v>
      </c>
      <c r="O436" s="10">
        <f>+VLOOKUP(B436,'[1]TERMELŐ_11.30.'!A:I,9,FALSE)</f>
        <v>22</v>
      </c>
      <c r="P436" s="10" t="str">
        <f>+IF(OR(VLOOKUP(B436,'[1]TERMELŐ_11.30.'!A:D,4,FALSE)="elutasított",(VLOOKUP(B436,'[1]TERMELŐ_11.30.'!A:D,4,FALSE)="kiesett")),"igen","nem")</f>
        <v>igen</v>
      </c>
      <c r="Q436" s="10" t="str">
        <f>+_xlfn.IFNA(VLOOKUP(IF(VLOOKUP(B436,'[1]TERMELŐ_11.30.'!A:BQ,69,FALSE)="","",VLOOKUP(B436,'[1]TERMELŐ_11.30.'!A:BQ,69,FALSE)),'[1]publikáció segéd tábla'!$D$1:$E$16,2,FALSE),"")</f>
        <v>54/2024 kormány rendelet</v>
      </c>
      <c r="R436" s="10" t="str">
        <f>IF(VLOOKUP(B436,'[1]TERMELŐ_11.30.'!A:AT,46,FALSE)="","",VLOOKUP(B436,'[1]TERMELŐ_11.30.'!A:AT,46,FALSE))</f>
        <v/>
      </c>
      <c r="S436" s="10"/>
      <c r="T436" s="13">
        <f>+VLOOKUP(B436,'[1]TERMELŐ_11.30.'!$A:$AR,37,FALSE)</f>
        <v>0</v>
      </c>
      <c r="U436" s="13">
        <f>+VLOOKUP(B436,'[1]TERMELŐ_11.30.'!$A:$AR,38,FALSE)+VLOOKUP(B436,'[1]TERMELŐ_11.30.'!$A:$AR,39,FALSE)+VLOOKUP(B436,'[1]TERMELŐ_11.30.'!$A:$AR,40,FALSE)+VLOOKUP(B436,'[1]TERMELŐ_11.30.'!$A:$AR,41,FALSE)+VLOOKUP(B436,'[1]TERMELŐ_11.30.'!$A:$AR,42,FALSE)+VLOOKUP(B436,'[1]TERMELŐ_11.30.'!$A:$AR,43,FALSE)+VLOOKUP(B436,'[1]TERMELŐ_11.30.'!$A:$AR,44,FALSE)</f>
        <v>0</v>
      </c>
      <c r="V436" s="14" t="str">
        <f>+IF(VLOOKUP(B436,'[1]TERMELŐ_11.30.'!A:AS,45,FALSE)="","",VLOOKUP(B436,'[1]TERMELŐ_11.30.'!A:AS,45,FALSE))</f>
        <v/>
      </c>
      <c r="W436" s="14" t="str">
        <f>IF(VLOOKUP(B436,'[1]TERMELŐ_11.30.'!A:AJ,36,FALSE)="","",VLOOKUP(B436,'[1]TERMELŐ_11.30.'!A:AJ,36,FALSE))</f>
        <v/>
      </c>
      <c r="X436" s="10"/>
      <c r="Y436" s="13">
        <f>+VLOOKUP(B436,'[1]TERMELŐ_11.30.'!$A:$BH,53,FALSE)</f>
        <v>0</v>
      </c>
      <c r="Z436" s="13">
        <f>+VLOOKUP(B436,'[1]TERMELŐ_11.30.'!$A:$BH,54,FALSE)+VLOOKUP(B436,'[1]TERMELŐ_11.30.'!$A:$BH,55,FALSE)+VLOOKUP(B436,'[1]TERMELŐ_11.30.'!$A:$BH,56,FALSE)+VLOOKUP(B436,'[1]TERMELŐ_11.30.'!$A:$BH,57,FALSE)+VLOOKUP(B436,'[1]TERMELŐ_11.30.'!$A:$BH,58,FALSE)+VLOOKUP(B436,'[1]TERMELŐ_11.30.'!$A:$BH,59,FALSE)+VLOOKUP(B436,'[1]TERMELŐ_11.30.'!$A:$BH,60,FALSE)</f>
        <v>0</v>
      </c>
      <c r="AA436" s="14" t="str">
        <f>IF(VLOOKUP(B436,'[1]TERMELŐ_11.30.'!A:AZ,51,FALSE)="","",VLOOKUP(B436,'[1]TERMELŐ_11.30.'!A:AZ,51,FALSE))</f>
        <v/>
      </c>
      <c r="AB436" s="14" t="str">
        <f>IF(VLOOKUP(B436,'[1]TERMELŐ_11.30.'!A:AZ,52,FALSE)="","",VLOOKUP(B436,'[1]TERMELŐ_11.30.'!A:AZ,52,FALSE))</f>
        <v/>
      </c>
    </row>
    <row r="437" spans="1:28" x14ac:dyDescent="0.3">
      <c r="A437" s="10" t="str">
        <f>VLOOKUP(VLOOKUP(B437,'[1]TERMELŐ_11.30.'!A:F,6,FALSE),'[1]publikáció segéd tábla'!$A$1:$B$7,2,FALSE)</f>
        <v>E.ON Dél-dunántúli Áramhálózati Zrt.</v>
      </c>
      <c r="B437" s="10" t="s">
        <v>403</v>
      </c>
      <c r="C437" s="11">
        <f>+SUMIFS('[1]TERMELŐ_11.30.'!$H:$H,'[1]TERMELŐ_11.30.'!$A:$A,[1]publikáció!$B437,'[1]TERMELŐ_11.30.'!$L:$L,[1]publikáció!C$4)</f>
        <v>3</v>
      </c>
      <c r="D437" s="11">
        <f>+SUMIFS('[1]TERMELŐ_11.30.'!$H:$H,'[1]TERMELŐ_11.30.'!$A:$A,[1]publikáció!$B437,'[1]TERMELŐ_11.30.'!$L:$L,[1]publikáció!D$4)</f>
        <v>0</v>
      </c>
      <c r="E437" s="11">
        <f>+SUMIFS('[1]TERMELŐ_11.30.'!$H:$H,'[1]TERMELŐ_11.30.'!$A:$A,[1]publikáció!$B437,'[1]TERMELŐ_11.30.'!$L:$L,[1]publikáció!E$4)</f>
        <v>1</v>
      </c>
      <c r="F437" s="11">
        <f>+SUMIFS('[1]TERMELŐ_11.30.'!$H:$H,'[1]TERMELŐ_11.30.'!$A:$A,[1]publikáció!$B437,'[1]TERMELŐ_11.30.'!$L:$L,[1]publikáció!F$4)</f>
        <v>0</v>
      </c>
      <c r="G437" s="11">
        <f>+SUMIFS('[1]TERMELŐ_11.30.'!$H:$H,'[1]TERMELŐ_11.30.'!$A:$A,[1]publikáció!$B437,'[1]TERMELŐ_11.30.'!$L:$L,[1]publikáció!G$4)</f>
        <v>0</v>
      </c>
      <c r="H437" s="11">
        <f>+SUMIFS('[1]TERMELŐ_11.30.'!$H:$H,'[1]TERMELŐ_11.30.'!$A:$A,[1]publikáció!$B437,'[1]TERMELŐ_11.30.'!$L:$L,[1]publikáció!H$4)</f>
        <v>0</v>
      </c>
      <c r="I437" s="11">
        <f>+SUMIFS('[1]TERMELŐ_11.30.'!$H:$H,'[1]TERMELŐ_11.30.'!$A:$A,[1]publikáció!$B437,'[1]TERMELŐ_11.30.'!$L:$L,[1]publikáció!I$4)</f>
        <v>0</v>
      </c>
      <c r="J437" s="11">
        <f>+SUMIFS('[1]TERMELŐ_11.30.'!$H:$H,'[1]TERMELŐ_11.30.'!$A:$A,[1]publikáció!$B437,'[1]TERMELŐ_11.30.'!$L:$L,[1]publikáció!J$4)</f>
        <v>0</v>
      </c>
      <c r="K437" s="11" t="str">
        <f>+IF(VLOOKUP(B437,'[1]TERMELŐ_11.30.'!A:U,21,FALSE)="igen","Technológia módosítás",IF(VLOOKUP(B437,'[1]TERMELŐ_11.30.'!A:U,20,FALSE)&lt;&gt;"nem","Ismétlő","Új igény"))</f>
        <v>Új igény</v>
      </c>
      <c r="L437" s="12">
        <f>+_xlfn.MAXIFS('[1]TERMELŐ_11.30.'!$P:$P,'[1]TERMELŐ_11.30.'!$A:$A,[1]publikáció!$B437)</f>
        <v>3</v>
      </c>
      <c r="M437" s="12">
        <f>+_xlfn.MAXIFS('[1]TERMELŐ_11.30.'!$Q:$Q,'[1]TERMELŐ_11.30.'!$A:$A,[1]publikáció!$B437)</f>
        <v>1.1000000000000001</v>
      </c>
      <c r="N437" s="10" t="str">
        <f>+IF(VLOOKUP(B437,'[1]TERMELŐ_11.30.'!A:G,7,FALSE)="","",VLOOKUP(B437,'[1]TERMELŐ_11.30.'!A:G,7,FALSE))</f>
        <v>MOZS</v>
      </c>
      <c r="O437" s="10">
        <f>+VLOOKUP(B437,'[1]TERMELŐ_11.30.'!A:I,9,FALSE)</f>
        <v>22</v>
      </c>
      <c r="P437" s="10" t="str">
        <f>+IF(OR(VLOOKUP(B437,'[1]TERMELŐ_11.30.'!A:D,4,FALSE)="elutasított",(VLOOKUP(B437,'[1]TERMELŐ_11.30.'!A:D,4,FALSE)="kiesett")),"igen","nem")</f>
        <v>igen</v>
      </c>
      <c r="Q437" s="10" t="str">
        <f>+_xlfn.IFNA(VLOOKUP(IF(VLOOKUP(B437,'[1]TERMELŐ_11.30.'!A:BQ,69,FALSE)="","",VLOOKUP(B437,'[1]TERMELŐ_11.30.'!A:BQ,69,FALSE)),'[1]publikáció segéd tábla'!$D$1:$E$16,2,FALSE),"")</f>
        <v>54/2024 kormány rendelet</v>
      </c>
      <c r="R437" s="10" t="str">
        <f>IF(VLOOKUP(B437,'[1]TERMELŐ_11.30.'!A:AT,46,FALSE)="","",VLOOKUP(B437,'[1]TERMELŐ_11.30.'!A:AT,46,FALSE))</f>
        <v/>
      </c>
      <c r="S437" s="10"/>
      <c r="T437" s="13">
        <f>+VLOOKUP(B437,'[1]TERMELŐ_11.30.'!$A:$AR,37,FALSE)</f>
        <v>0</v>
      </c>
      <c r="U437" s="13">
        <f>+VLOOKUP(B437,'[1]TERMELŐ_11.30.'!$A:$AR,38,FALSE)+VLOOKUP(B437,'[1]TERMELŐ_11.30.'!$A:$AR,39,FALSE)+VLOOKUP(B437,'[1]TERMELŐ_11.30.'!$A:$AR,40,FALSE)+VLOOKUP(B437,'[1]TERMELŐ_11.30.'!$A:$AR,41,FALSE)+VLOOKUP(B437,'[1]TERMELŐ_11.30.'!$A:$AR,42,FALSE)+VLOOKUP(B437,'[1]TERMELŐ_11.30.'!$A:$AR,43,FALSE)+VLOOKUP(B437,'[1]TERMELŐ_11.30.'!$A:$AR,44,FALSE)</f>
        <v>0</v>
      </c>
      <c r="V437" s="14" t="str">
        <f>+IF(VLOOKUP(B437,'[1]TERMELŐ_11.30.'!A:AS,45,FALSE)="","",VLOOKUP(B437,'[1]TERMELŐ_11.30.'!A:AS,45,FALSE))</f>
        <v/>
      </c>
      <c r="W437" s="14" t="str">
        <f>IF(VLOOKUP(B437,'[1]TERMELŐ_11.30.'!A:AJ,36,FALSE)="","",VLOOKUP(B437,'[1]TERMELŐ_11.30.'!A:AJ,36,FALSE))</f>
        <v/>
      </c>
      <c r="X437" s="10"/>
      <c r="Y437" s="13">
        <f>+VLOOKUP(B437,'[1]TERMELŐ_11.30.'!$A:$BH,53,FALSE)</f>
        <v>0</v>
      </c>
      <c r="Z437" s="13">
        <f>+VLOOKUP(B437,'[1]TERMELŐ_11.30.'!$A:$BH,54,FALSE)+VLOOKUP(B437,'[1]TERMELŐ_11.30.'!$A:$BH,55,FALSE)+VLOOKUP(B437,'[1]TERMELŐ_11.30.'!$A:$BH,56,FALSE)+VLOOKUP(B437,'[1]TERMELŐ_11.30.'!$A:$BH,57,FALSE)+VLOOKUP(B437,'[1]TERMELŐ_11.30.'!$A:$BH,58,FALSE)+VLOOKUP(B437,'[1]TERMELŐ_11.30.'!$A:$BH,59,FALSE)+VLOOKUP(B437,'[1]TERMELŐ_11.30.'!$A:$BH,60,FALSE)</f>
        <v>0</v>
      </c>
      <c r="AA437" s="14" t="str">
        <f>IF(VLOOKUP(B437,'[1]TERMELŐ_11.30.'!A:AZ,51,FALSE)="","",VLOOKUP(B437,'[1]TERMELŐ_11.30.'!A:AZ,51,FALSE))</f>
        <v/>
      </c>
      <c r="AB437" s="14" t="str">
        <f>IF(VLOOKUP(B437,'[1]TERMELŐ_11.30.'!A:AZ,52,FALSE)="","",VLOOKUP(B437,'[1]TERMELŐ_11.30.'!A:AZ,52,FALSE))</f>
        <v/>
      </c>
    </row>
    <row r="438" spans="1:28" x14ac:dyDescent="0.3">
      <c r="A438" s="10" t="str">
        <f>VLOOKUP(VLOOKUP(B438,'[1]TERMELŐ_11.30.'!A:F,6,FALSE),'[1]publikáció segéd tábla'!$A$1:$B$7,2,FALSE)</f>
        <v>E.ON Dél-dunántúli Áramhálózati Zrt.</v>
      </c>
      <c r="B438" s="10" t="s">
        <v>404</v>
      </c>
      <c r="C438" s="11">
        <f>+SUMIFS('[1]TERMELŐ_11.30.'!$H:$H,'[1]TERMELŐ_11.30.'!$A:$A,[1]publikáció!$B438,'[1]TERMELŐ_11.30.'!$L:$L,[1]publikáció!C$4)</f>
        <v>3</v>
      </c>
      <c r="D438" s="11">
        <f>+SUMIFS('[1]TERMELŐ_11.30.'!$H:$H,'[1]TERMELŐ_11.30.'!$A:$A,[1]publikáció!$B438,'[1]TERMELŐ_11.30.'!$L:$L,[1]publikáció!D$4)</f>
        <v>0</v>
      </c>
      <c r="E438" s="11">
        <f>+SUMIFS('[1]TERMELŐ_11.30.'!$H:$H,'[1]TERMELŐ_11.30.'!$A:$A,[1]publikáció!$B438,'[1]TERMELŐ_11.30.'!$L:$L,[1]publikáció!E$4)</f>
        <v>0</v>
      </c>
      <c r="F438" s="11">
        <f>+SUMIFS('[1]TERMELŐ_11.30.'!$H:$H,'[1]TERMELŐ_11.30.'!$A:$A,[1]publikáció!$B438,'[1]TERMELŐ_11.30.'!$L:$L,[1]publikáció!F$4)</f>
        <v>0</v>
      </c>
      <c r="G438" s="11">
        <f>+SUMIFS('[1]TERMELŐ_11.30.'!$H:$H,'[1]TERMELŐ_11.30.'!$A:$A,[1]publikáció!$B438,'[1]TERMELŐ_11.30.'!$L:$L,[1]publikáció!G$4)</f>
        <v>0</v>
      </c>
      <c r="H438" s="11">
        <f>+SUMIFS('[1]TERMELŐ_11.30.'!$H:$H,'[1]TERMELŐ_11.30.'!$A:$A,[1]publikáció!$B438,'[1]TERMELŐ_11.30.'!$L:$L,[1]publikáció!H$4)</f>
        <v>0</v>
      </c>
      <c r="I438" s="11">
        <f>+SUMIFS('[1]TERMELŐ_11.30.'!$H:$H,'[1]TERMELŐ_11.30.'!$A:$A,[1]publikáció!$B438,'[1]TERMELŐ_11.30.'!$L:$L,[1]publikáció!I$4)</f>
        <v>0</v>
      </c>
      <c r="J438" s="11">
        <f>+SUMIFS('[1]TERMELŐ_11.30.'!$H:$H,'[1]TERMELŐ_11.30.'!$A:$A,[1]publikáció!$B438,'[1]TERMELŐ_11.30.'!$L:$L,[1]publikáció!J$4)</f>
        <v>0</v>
      </c>
      <c r="K438" s="11" t="str">
        <f>+IF(VLOOKUP(B438,'[1]TERMELŐ_11.30.'!A:U,21,FALSE)="igen","Technológia módosítás",IF(VLOOKUP(B438,'[1]TERMELŐ_11.30.'!A:U,20,FALSE)&lt;&gt;"nem","Ismétlő","Új igény"))</f>
        <v>Új igény</v>
      </c>
      <c r="L438" s="12">
        <f>+_xlfn.MAXIFS('[1]TERMELŐ_11.30.'!$P:$P,'[1]TERMELŐ_11.30.'!$A:$A,[1]publikáció!$B438)</f>
        <v>3</v>
      </c>
      <c r="M438" s="12">
        <f>+_xlfn.MAXIFS('[1]TERMELŐ_11.30.'!$Q:$Q,'[1]TERMELŐ_11.30.'!$A:$A,[1]publikáció!$B438)</f>
        <v>0.1</v>
      </c>
      <c r="N438" s="10" t="str">
        <f>+IF(VLOOKUP(B438,'[1]TERMELŐ_11.30.'!A:G,7,FALSE)="","",VLOOKUP(B438,'[1]TERMELŐ_11.30.'!A:G,7,FALSE))</f>
        <v>DFOL</v>
      </c>
      <c r="O438" s="10">
        <f>+VLOOKUP(B438,'[1]TERMELŐ_11.30.'!A:I,9,FALSE)</f>
        <v>22</v>
      </c>
      <c r="P438" s="10" t="str">
        <f>+IF(OR(VLOOKUP(B438,'[1]TERMELŐ_11.30.'!A:D,4,FALSE)="elutasított",(VLOOKUP(B438,'[1]TERMELŐ_11.30.'!A:D,4,FALSE)="kiesett")),"igen","nem")</f>
        <v>igen</v>
      </c>
      <c r="Q438" s="10" t="str">
        <f>+_xlfn.IFNA(VLOOKUP(IF(VLOOKUP(B438,'[1]TERMELŐ_11.30.'!A:BQ,69,FALSE)="","",VLOOKUP(B438,'[1]TERMELŐ_11.30.'!A:BQ,69,FALSE)),'[1]publikáció segéd tábla'!$D$1:$E$16,2,FALSE),"")</f>
        <v>54/2024 kormány rendelet</v>
      </c>
      <c r="R438" s="10" t="str">
        <f>IF(VLOOKUP(B438,'[1]TERMELŐ_11.30.'!A:AT,46,FALSE)="","",VLOOKUP(B438,'[1]TERMELŐ_11.30.'!A:AT,46,FALSE))</f>
        <v/>
      </c>
      <c r="S438" s="10"/>
      <c r="T438" s="13">
        <f>+VLOOKUP(B438,'[1]TERMELŐ_11.30.'!$A:$AR,37,FALSE)</f>
        <v>0</v>
      </c>
      <c r="U438" s="13">
        <f>+VLOOKUP(B438,'[1]TERMELŐ_11.30.'!$A:$AR,38,FALSE)+VLOOKUP(B438,'[1]TERMELŐ_11.30.'!$A:$AR,39,FALSE)+VLOOKUP(B438,'[1]TERMELŐ_11.30.'!$A:$AR,40,FALSE)+VLOOKUP(B438,'[1]TERMELŐ_11.30.'!$A:$AR,41,FALSE)+VLOOKUP(B438,'[1]TERMELŐ_11.30.'!$A:$AR,42,FALSE)+VLOOKUP(B438,'[1]TERMELŐ_11.30.'!$A:$AR,43,FALSE)+VLOOKUP(B438,'[1]TERMELŐ_11.30.'!$A:$AR,44,FALSE)</f>
        <v>0</v>
      </c>
      <c r="V438" s="14" t="str">
        <f>+IF(VLOOKUP(B438,'[1]TERMELŐ_11.30.'!A:AS,45,FALSE)="","",VLOOKUP(B438,'[1]TERMELŐ_11.30.'!A:AS,45,FALSE))</f>
        <v/>
      </c>
      <c r="W438" s="14" t="str">
        <f>IF(VLOOKUP(B438,'[1]TERMELŐ_11.30.'!A:AJ,36,FALSE)="","",VLOOKUP(B438,'[1]TERMELŐ_11.30.'!A:AJ,36,FALSE))</f>
        <v/>
      </c>
      <c r="X438" s="10"/>
      <c r="Y438" s="13">
        <f>+VLOOKUP(B438,'[1]TERMELŐ_11.30.'!$A:$BH,53,FALSE)</f>
        <v>0</v>
      </c>
      <c r="Z438" s="13">
        <f>+VLOOKUP(B438,'[1]TERMELŐ_11.30.'!$A:$BH,54,FALSE)+VLOOKUP(B438,'[1]TERMELŐ_11.30.'!$A:$BH,55,FALSE)+VLOOKUP(B438,'[1]TERMELŐ_11.30.'!$A:$BH,56,FALSE)+VLOOKUP(B438,'[1]TERMELŐ_11.30.'!$A:$BH,57,FALSE)+VLOOKUP(B438,'[1]TERMELŐ_11.30.'!$A:$BH,58,FALSE)+VLOOKUP(B438,'[1]TERMELŐ_11.30.'!$A:$BH,59,FALSE)+VLOOKUP(B438,'[1]TERMELŐ_11.30.'!$A:$BH,60,FALSE)</f>
        <v>0</v>
      </c>
      <c r="AA438" s="14" t="str">
        <f>IF(VLOOKUP(B438,'[1]TERMELŐ_11.30.'!A:AZ,51,FALSE)="","",VLOOKUP(B438,'[1]TERMELŐ_11.30.'!A:AZ,51,FALSE))</f>
        <v/>
      </c>
      <c r="AB438" s="14" t="str">
        <f>IF(VLOOKUP(B438,'[1]TERMELŐ_11.30.'!A:AZ,52,FALSE)="","",VLOOKUP(B438,'[1]TERMELŐ_11.30.'!A:AZ,52,FALSE))</f>
        <v/>
      </c>
    </row>
    <row r="439" spans="1:28" x14ac:dyDescent="0.3">
      <c r="A439" s="10" t="str">
        <f>VLOOKUP(VLOOKUP(B439,'[1]TERMELŐ_11.30.'!A:F,6,FALSE),'[1]publikáció segéd tábla'!$A$1:$B$7,2,FALSE)</f>
        <v>E.ON Dél-dunántúli Áramhálózati Zrt.</v>
      </c>
      <c r="B439" s="10" t="s">
        <v>405</v>
      </c>
      <c r="C439" s="11">
        <f>+SUMIFS('[1]TERMELŐ_11.30.'!$H:$H,'[1]TERMELŐ_11.30.'!$A:$A,[1]publikáció!$B439,'[1]TERMELŐ_11.30.'!$L:$L,[1]publikáció!C$4)</f>
        <v>0</v>
      </c>
      <c r="D439" s="11">
        <f>+SUMIFS('[1]TERMELŐ_11.30.'!$H:$H,'[1]TERMELŐ_11.30.'!$A:$A,[1]publikáció!$B439,'[1]TERMELŐ_11.30.'!$L:$L,[1]publikáció!D$4)</f>
        <v>0</v>
      </c>
      <c r="E439" s="11">
        <f>+SUMIFS('[1]TERMELŐ_11.30.'!$H:$H,'[1]TERMELŐ_11.30.'!$A:$A,[1]publikáció!$B439,'[1]TERMELŐ_11.30.'!$L:$L,[1]publikáció!E$4)</f>
        <v>4</v>
      </c>
      <c r="F439" s="11">
        <f>+SUMIFS('[1]TERMELŐ_11.30.'!$H:$H,'[1]TERMELŐ_11.30.'!$A:$A,[1]publikáció!$B439,'[1]TERMELŐ_11.30.'!$L:$L,[1]publikáció!F$4)</f>
        <v>0</v>
      </c>
      <c r="G439" s="11">
        <f>+SUMIFS('[1]TERMELŐ_11.30.'!$H:$H,'[1]TERMELŐ_11.30.'!$A:$A,[1]publikáció!$B439,'[1]TERMELŐ_11.30.'!$L:$L,[1]publikáció!G$4)</f>
        <v>0</v>
      </c>
      <c r="H439" s="11">
        <f>+SUMIFS('[1]TERMELŐ_11.30.'!$H:$H,'[1]TERMELŐ_11.30.'!$A:$A,[1]publikáció!$B439,'[1]TERMELŐ_11.30.'!$L:$L,[1]publikáció!H$4)</f>
        <v>0</v>
      </c>
      <c r="I439" s="11">
        <f>+SUMIFS('[1]TERMELŐ_11.30.'!$H:$H,'[1]TERMELŐ_11.30.'!$A:$A,[1]publikáció!$B439,'[1]TERMELŐ_11.30.'!$L:$L,[1]publikáció!I$4)</f>
        <v>0</v>
      </c>
      <c r="J439" s="11">
        <f>+SUMIFS('[1]TERMELŐ_11.30.'!$H:$H,'[1]TERMELŐ_11.30.'!$A:$A,[1]publikáció!$B439,'[1]TERMELŐ_11.30.'!$L:$L,[1]publikáció!J$4)</f>
        <v>0</v>
      </c>
      <c r="K439" s="11" t="str">
        <f>+IF(VLOOKUP(B439,'[1]TERMELŐ_11.30.'!A:U,21,FALSE)="igen","Technológia módosítás",IF(VLOOKUP(B439,'[1]TERMELŐ_11.30.'!A:U,20,FALSE)&lt;&gt;"nem","Ismétlő","Új igény"))</f>
        <v>Új igény</v>
      </c>
      <c r="L439" s="12">
        <f>+_xlfn.MAXIFS('[1]TERMELŐ_11.30.'!$P:$P,'[1]TERMELŐ_11.30.'!$A:$A,[1]publikáció!$B439)</f>
        <v>4</v>
      </c>
      <c r="M439" s="12">
        <f>+_xlfn.MAXIFS('[1]TERMELŐ_11.30.'!$Q:$Q,'[1]TERMELŐ_11.30.'!$A:$A,[1]publikáció!$B439)</f>
        <v>4</v>
      </c>
      <c r="N439" s="10" t="str">
        <f>+IF(VLOOKUP(B439,'[1]TERMELŐ_11.30.'!A:G,7,FALSE)="","",VLOOKUP(B439,'[1]TERMELŐ_11.30.'!A:G,7,FALSE))</f>
        <v>BARC</v>
      </c>
      <c r="O439" s="10">
        <f>+VLOOKUP(B439,'[1]TERMELŐ_11.30.'!A:I,9,FALSE)</f>
        <v>22</v>
      </c>
      <c r="P439" s="10" t="str">
        <f>+IF(OR(VLOOKUP(B439,'[1]TERMELŐ_11.30.'!A:D,4,FALSE)="elutasított",(VLOOKUP(B439,'[1]TERMELŐ_11.30.'!A:D,4,FALSE)="kiesett")),"igen","nem")</f>
        <v>igen</v>
      </c>
      <c r="Q439" s="10" t="str">
        <f>+_xlfn.IFNA(VLOOKUP(IF(VLOOKUP(B439,'[1]TERMELŐ_11.30.'!A:BQ,69,FALSE)="","",VLOOKUP(B439,'[1]TERMELŐ_11.30.'!A:BQ,69,FALSE)),'[1]publikáció segéd tábla'!$D$1:$E$16,2,FALSE),"")</f>
        <v>54/2024 kormány rendelet</v>
      </c>
      <c r="R439" s="10" t="str">
        <f>IF(VLOOKUP(B439,'[1]TERMELŐ_11.30.'!A:AT,46,FALSE)="","",VLOOKUP(B439,'[1]TERMELŐ_11.30.'!A:AT,46,FALSE))</f>
        <v/>
      </c>
      <c r="S439" s="10"/>
      <c r="T439" s="13">
        <f>+VLOOKUP(B439,'[1]TERMELŐ_11.30.'!$A:$AR,37,FALSE)</f>
        <v>0</v>
      </c>
      <c r="U439" s="13">
        <f>+VLOOKUP(B439,'[1]TERMELŐ_11.30.'!$A:$AR,38,FALSE)+VLOOKUP(B439,'[1]TERMELŐ_11.30.'!$A:$AR,39,FALSE)+VLOOKUP(B439,'[1]TERMELŐ_11.30.'!$A:$AR,40,FALSE)+VLOOKUP(B439,'[1]TERMELŐ_11.30.'!$A:$AR,41,FALSE)+VLOOKUP(B439,'[1]TERMELŐ_11.30.'!$A:$AR,42,FALSE)+VLOOKUP(B439,'[1]TERMELŐ_11.30.'!$A:$AR,43,FALSE)+VLOOKUP(B439,'[1]TERMELŐ_11.30.'!$A:$AR,44,FALSE)</f>
        <v>0</v>
      </c>
      <c r="V439" s="14" t="str">
        <f>+IF(VLOOKUP(B439,'[1]TERMELŐ_11.30.'!A:AS,45,FALSE)="","",VLOOKUP(B439,'[1]TERMELŐ_11.30.'!A:AS,45,FALSE))</f>
        <v/>
      </c>
      <c r="W439" s="14" t="str">
        <f>IF(VLOOKUP(B439,'[1]TERMELŐ_11.30.'!A:AJ,36,FALSE)="","",VLOOKUP(B439,'[1]TERMELŐ_11.30.'!A:AJ,36,FALSE))</f>
        <v/>
      </c>
      <c r="X439" s="10"/>
      <c r="Y439" s="13">
        <f>+VLOOKUP(B439,'[1]TERMELŐ_11.30.'!$A:$BH,53,FALSE)</f>
        <v>0</v>
      </c>
      <c r="Z439" s="13">
        <f>+VLOOKUP(B439,'[1]TERMELŐ_11.30.'!$A:$BH,54,FALSE)+VLOOKUP(B439,'[1]TERMELŐ_11.30.'!$A:$BH,55,FALSE)+VLOOKUP(B439,'[1]TERMELŐ_11.30.'!$A:$BH,56,FALSE)+VLOOKUP(B439,'[1]TERMELŐ_11.30.'!$A:$BH,57,FALSE)+VLOOKUP(B439,'[1]TERMELŐ_11.30.'!$A:$BH,58,FALSE)+VLOOKUP(B439,'[1]TERMELŐ_11.30.'!$A:$BH,59,FALSE)+VLOOKUP(B439,'[1]TERMELŐ_11.30.'!$A:$BH,60,FALSE)</f>
        <v>0</v>
      </c>
      <c r="AA439" s="14" t="str">
        <f>IF(VLOOKUP(B439,'[1]TERMELŐ_11.30.'!A:AZ,51,FALSE)="","",VLOOKUP(B439,'[1]TERMELŐ_11.30.'!A:AZ,51,FALSE))</f>
        <v/>
      </c>
      <c r="AB439" s="14" t="str">
        <f>IF(VLOOKUP(B439,'[1]TERMELŐ_11.30.'!A:AZ,52,FALSE)="","",VLOOKUP(B439,'[1]TERMELŐ_11.30.'!A:AZ,52,FALSE))</f>
        <v/>
      </c>
    </row>
    <row r="440" spans="1:28" x14ac:dyDescent="0.3">
      <c r="A440" s="10" t="str">
        <f>VLOOKUP(VLOOKUP(B440,'[1]TERMELŐ_11.30.'!A:F,6,FALSE),'[1]publikáció segéd tábla'!$A$1:$B$7,2,FALSE)</f>
        <v>E.ON Dél-dunántúli Áramhálózati Zrt.</v>
      </c>
      <c r="B440" s="10" t="s">
        <v>406</v>
      </c>
      <c r="C440" s="11">
        <f>+SUMIFS('[1]TERMELŐ_11.30.'!$H:$H,'[1]TERMELŐ_11.30.'!$A:$A,[1]publikáció!$B440,'[1]TERMELŐ_11.30.'!$L:$L,[1]publikáció!C$4)</f>
        <v>4</v>
      </c>
      <c r="D440" s="11">
        <f>+SUMIFS('[1]TERMELŐ_11.30.'!$H:$H,'[1]TERMELŐ_11.30.'!$A:$A,[1]publikáció!$B440,'[1]TERMELŐ_11.30.'!$L:$L,[1]publikáció!D$4)</f>
        <v>0</v>
      </c>
      <c r="E440" s="11">
        <f>+SUMIFS('[1]TERMELŐ_11.30.'!$H:$H,'[1]TERMELŐ_11.30.'!$A:$A,[1]publikáció!$B440,'[1]TERMELŐ_11.30.'!$L:$L,[1]publikáció!E$4)</f>
        <v>1.2</v>
      </c>
      <c r="F440" s="11">
        <f>+SUMIFS('[1]TERMELŐ_11.30.'!$H:$H,'[1]TERMELŐ_11.30.'!$A:$A,[1]publikáció!$B440,'[1]TERMELŐ_11.30.'!$L:$L,[1]publikáció!F$4)</f>
        <v>0</v>
      </c>
      <c r="G440" s="11">
        <f>+SUMIFS('[1]TERMELŐ_11.30.'!$H:$H,'[1]TERMELŐ_11.30.'!$A:$A,[1]publikáció!$B440,'[1]TERMELŐ_11.30.'!$L:$L,[1]publikáció!G$4)</f>
        <v>0</v>
      </c>
      <c r="H440" s="11">
        <f>+SUMIFS('[1]TERMELŐ_11.30.'!$H:$H,'[1]TERMELŐ_11.30.'!$A:$A,[1]publikáció!$B440,'[1]TERMELŐ_11.30.'!$L:$L,[1]publikáció!H$4)</f>
        <v>0</v>
      </c>
      <c r="I440" s="11">
        <f>+SUMIFS('[1]TERMELŐ_11.30.'!$H:$H,'[1]TERMELŐ_11.30.'!$A:$A,[1]publikáció!$B440,'[1]TERMELŐ_11.30.'!$L:$L,[1]publikáció!I$4)</f>
        <v>0</v>
      </c>
      <c r="J440" s="11">
        <f>+SUMIFS('[1]TERMELŐ_11.30.'!$H:$H,'[1]TERMELŐ_11.30.'!$A:$A,[1]publikáció!$B440,'[1]TERMELŐ_11.30.'!$L:$L,[1]publikáció!J$4)</f>
        <v>0</v>
      </c>
      <c r="K440" s="11" t="str">
        <f>+IF(VLOOKUP(B440,'[1]TERMELŐ_11.30.'!A:U,21,FALSE)="igen","Technológia módosítás",IF(VLOOKUP(B440,'[1]TERMELŐ_11.30.'!A:U,20,FALSE)&lt;&gt;"nem","Ismétlő","Új igény"))</f>
        <v>Új igény</v>
      </c>
      <c r="L440" s="12">
        <f>+_xlfn.MAXIFS('[1]TERMELŐ_11.30.'!$P:$P,'[1]TERMELŐ_11.30.'!$A:$A,[1]publikáció!$B440)</f>
        <v>4</v>
      </c>
      <c r="M440" s="12">
        <f>+_xlfn.MAXIFS('[1]TERMELŐ_11.30.'!$Q:$Q,'[1]TERMELŐ_11.30.'!$A:$A,[1]publikáció!$B440)</f>
        <v>1.2</v>
      </c>
      <c r="N440" s="10" t="str">
        <f>+IF(VLOOKUP(B440,'[1]TERMELŐ_11.30.'!A:G,7,FALSE)="","",VLOOKUP(B440,'[1]TERMELŐ_11.30.'!A:G,7,FALSE))</f>
        <v>BARC</v>
      </c>
      <c r="O440" s="10">
        <f>+VLOOKUP(B440,'[1]TERMELŐ_11.30.'!A:I,9,FALSE)</f>
        <v>22</v>
      </c>
      <c r="P440" s="10" t="str">
        <f>+IF(OR(VLOOKUP(B440,'[1]TERMELŐ_11.30.'!A:D,4,FALSE)="elutasított",(VLOOKUP(B440,'[1]TERMELŐ_11.30.'!A:D,4,FALSE)="kiesett")),"igen","nem")</f>
        <v>igen</v>
      </c>
      <c r="Q440" s="10" t="str">
        <f>+_xlfn.IFNA(VLOOKUP(IF(VLOOKUP(B440,'[1]TERMELŐ_11.30.'!A:BQ,69,FALSE)="","",VLOOKUP(B440,'[1]TERMELŐ_11.30.'!A:BQ,69,FALSE)),'[1]publikáció segéd tábla'!$D$1:$E$16,2,FALSE),"")</f>
        <v>54/2024 kormány rendelet</v>
      </c>
      <c r="R440" s="10" t="str">
        <f>IF(VLOOKUP(B440,'[1]TERMELŐ_11.30.'!A:AT,46,FALSE)="","",VLOOKUP(B440,'[1]TERMELŐ_11.30.'!A:AT,46,FALSE))</f>
        <v/>
      </c>
      <c r="S440" s="10"/>
      <c r="T440" s="13">
        <f>+VLOOKUP(B440,'[1]TERMELŐ_11.30.'!$A:$AR,37,FALSE)</f>
        <v>0</v>
      </c>
      <c r="U440" s="13">
        <f>+VLOOKUP(B440,'[1]TERMELŐ_11.30.'!$A:$AR,38,FALSE)+VLOOKUP(B440,'[1]TERMELŐ_11.30.'!$A:$AR,39,FALSE)+VLOOKUP(B440,'[1]TERMELŐ_11.30.'!$A:$AR,40,FALSE)+VLOOKUP(B440,'[1]TERMELŐ_11.30.'!$A:$AR,41,FALSE)+VLOOKUP(B440,'[1]TERMELŐ_11.30.'!$A:$AR,42,FALSE)+VLOOKUP(B440,'[1]TERMELŐ_11.30.'!$A:$AR,43,FALSE)+VLOOKUP(B440,'[1]TERMELŐ_11.30.'!$A:$AR,44,FALSE)</f>
        <v>0</v>
      </c>
      <c r="V440" s="14" t="str">
        <f>+IF(VLOOKUP(B440,'[1]TERMELŐ_11.30.'!A:AS,45,FALSE)="","",VLOOKUP(B440,'[1]TERMELŐ_11.30.'!A:AS,45,FALSE))</f>
        <v/>
      </c>
      <c r="W440" s="14" t="str">
        <f>IF(VLOOKUP(B440,'[1]TERMELŐ_11.30.'!A:AJ,36,FALSE)="","",VLOOKUP(B440,'[1]TERMELŐ_11.30.'!A:AJ,36,FALSE))</f>
        <v/>
      </c>
      <c r="X440" s="10"/>
      <c r="Y440" s="13">
        <f>+VLOOKUP(B440,'[1]TERMELŐ_11.30.'!$A:$BH,53,FALSE)</f>
        <v>0</v>
      </c>
      <c r="Z440" s="13">
        <f>+VLOOKUP(B440,'[1]TERMELŐ_11.30.'!$A:$BH,54,FALSE)+VLOOKUP(B440,'[1]TERMELŐ_11.30.'!$A:$BH,55,FALSE)+VLOOKUP(B440,'[1]TERMELŐ_11.30.'!$A:$BH,56,FALSE)+VLOOKUP(B440,'[1]TERMELŐ_11.30.'!$A:$BH,57,FALSE)+VLOOKUP(B440,'[1]TERMELŐ_11.30.'!$A:$BH,58,FALSE)+VLOOKUP(B440,'[1]TERMELŐ_11.30.'!$A:$BH,59,FALSE)+VLOOKUP(B440,'[1]TERMELŐ_11.30.'!$A:$BH,60,FALSE)</f>
        <v>0</v>
      </c>
      <c r="AA440" s="14" t="str">
        <f>IF(VLOOKUP(B440,'[1]TERMELŐ_11.30.'!A:AZ,51,FALSE)="","",VLOOKUP(B440,'[1]TERMELŐ_11.30.'!A:AZ,51,FALSE))</f>
        <v/>
      </c>
      <c r="AB440" s="14" t="str">
        <f>IF(VLOOKUP(B440,'[1]TERMELŐ_11.30.'!A:AZ,52,FALSE)="","",VLOOKUP(B440,'[1]TERMELŐ_11.30.'!A:AZ,52,FALSE))</f>
        <v/>
      </c>
    </row>
    <row r="441" spans="1:28" x14ac:dyDescent="0.3">
      <c r="A441" s="10" t="str">
        <f>VLOOKUP(VLOOKUP(B441,'[1]TERMELŐ_11.30.'!A:F,6,FALSE),'[1]publikáció segéd tábla'!$A$1:$B$7,2,FALSE)</f>
        <v>E.ON Dél-dunántúli Áramhálózati Zrt.</v>
      </c>
      <c r="B441" s="10" t="s">
        <v>407</v>
      </c>
      <c r="C441" s="11">
        <f>+SUMIFS('[1]TERMELŐ_11.30.'!$H:$H,'[1]TERMELŐ_11.30.'!$A:$A,[1]publikáció!$B441,'[1]TERMELŐ_11.30.'!$L:$L,[1]publikáció!C$4)</f>
        <v>4</v>
      </c>
      <c r="D441" s="11">
        <f>+SUMIFS('[1]TERMELŐ_11.30.'!$H:$H,'[1]TERMELŐ_11.30.'!$A:$A,[1]publikáció!$B441,'[1]TERMELŐ_11.30.'!$L:$L,[1]publikáció!D$4)</f>
        <v>0</v>
      </c>
      <c r="E441" s="11">
        <f>+SUMIFS('[1]TERMELŐ_11.30.'!$H:$H,'[1]TERMELŐ_11.30.'!$A:$A,[1]publikáció!$B441,'[1]TERMELŐ_11.30.'!$L:$L,[1]publikáció!E$4)</f>
        <v>1</v>
      </c>
      <c r="F441" s="11">
        <f>+SUMIFS('[1]TERMELŐ_11.30.'!$H:$H,'[1]TERMELŐ_11.30.'!$A:$A,[1]publikáció!$B441,'[1]TERMELŐ_11.30.'!$L:$L,[1]publikáció!F$4)</f>
        <v>0</v>
      </c>
      <c r="G441" s="11">
        <f>+SUMIFS('[1]TERMELŐ_11.30.'!$H:$H,'[1]TERMELŐ_11.30.'!$A:$A,[1]publikáció!$B441,'[1]TERMELŐ_11.30.'!$L:$L,[1]publikáció!G$4)</f>
        <v>0</v>
      </c>
      <c r="H441" s="11">
        <f>+SUMIFS('[1]TERMELŐ_11.30.'!$H:$H,'[1]TERMELŐ_11.30.'!$A:$A,[1]publikáció!$B441,'[1]TERMELŐ_11.30.'!$L:$L,[1]publikáció!H$4)</f>
        <v>0</v>
      </c>
      <c r="I441" s="11">
        <f>+SUMIFS('[1]TERMELŐ_11.30.'!$H:$H,'[1]TERMELŐ_11.30.'!$A:$A,[1]publikáció!$B441,'[1]TERMELŐ_11.30.'!$L:$L,[1]publikáció!I$4)</f>
        <v>0</v>
      </c>
      <c r="J441" s="11">
        <f>+SUMIFS('[1]TERMELŐ_11.30.'!$H:$H,'[1]TERMELŐ_11.30.'!$A:$A,[1]publikáció!$B441,'[1]TERMELŐ_11.30.'!$L:$L,[1]publikáció!J$4)</f>
        <v>0</v>
      </c>
      <c r="K441" s="11" t="str">
        <f>+IF(VLOOKUP(B441,'[1]TERMELŐ_11.30.'!A:U,21,FALSE)="igen","Technológia módosítás",IF(VLOOKUP(B441,'[1]TERMELŐ_11.30.'!A:U,20,FALSE)&lt;&gt;"nem","Ismétlő","Új igény"))</f>
        <v>Új igény</v>
      </c>
      <c r="L441" s="12">
        <f>+_xlfn.MAXIFS('[1]TERMELŐ_11.30.'!$P:$P,'[1]TERMELŐ_11.30.'!$A:$A,[1]publikáció!$B441)</f>
        <v>4</v>
      </c>
      <c r="M441" s="12">
        <f>+_xlfn.MAXIFS('[1]TERMELŐ_11.30.'!$Q:$Q,'[1]TERMELŐ_11.30.'!$A:$A,[1]publikáció!$B441)</f>
        <v>0.05</v>
      </c>
      <c r="N441" s="10" t="str">
        <f>+IF(VLOOKUP(B441,'[1]TERMELŐ_11.30.'!A:G,7,FALSE)="","",VLOOKUP(B441,'[1]TERMELŐ_11.30.'!A:G,7,FALSE))</f>
        <v>KANV</v>
      </c>
      <c r="O441" s="10">
        <f>+VLOOKUP(B441,'[1]TERMELŐ_11.30.'!A:I,9,FALSE)</f>
        <v>11</v>
      </c>
      <c r="P441" s="10" t="str">
        <f>+IF(OR(VLOOKUP(B441,'[1]TERMELŐ_11.30.'!A:D,4,FALSE)="elutasított",(VLOOKUP(B441,'[1]TERMELŐ_11.30.'!A:D,4,FALSE)="kiesett")),"igen","nem")</f>
        <v>igen</v>
      </c>
      <c r="Q441" s="10" t="str">
        <f>+_xlfn.IFNA(VLOOKUP(IF(VLOOKUP(B441,'[1]TERMELŐ_11.30.'!A:BQ,69,FALSE)="","",VLOOKUP(B441,'[1]TERMELŐ_11.30.'!A:BQ,69,FALSE)),'[1]publikáció segéd tábla'!$D$1:$E$16,2,FALSE),"")</f>
        <v>54/2024 kormány rendelet</v>
      </c>
      <c r="R441" s="10" t="str">
        <f>IF(VLOOKUP(B441,'[1]TERMELŐ_11.30.'!A:AT,46,FALSE)="","",VLOOKUP(B441,'[1]TERMELŐ_11.30.'!A:AT,46,FALSE))</f>
        <v/>
      </c>
      <c r="S441" s="10"/>
      <c r="T441" s="13">
        <f>+VLOOKUP(B441,'[1]TERMELŐ_11.30.'!$A:$AR,37,FALSE)</f>
        <v>0</v>
      </c>
      <c r="U441" s="13">
        <f>+VLOOKUP(B441,'[1]TERMELŐ_11.30.'!$A:$AR,38,FALSE)+VLOOKUP(B441,'[1]TERMELŐ_11.30.'!$A:$AR,39,FALSE)+VLOOKUP(B441,'[1]TERMELŐ_11.30.'!$A:$AR,40,FALSE)+VLOOKUP(B441,'[1]TERMELŐ_11.30.'!$A:$AR,41,FALSE)+VLOOKUP(B441,'[1]TERMELŐ_11.30.'!$A:$AR,42,FALSE)+VLOOKUP(B441,'[1]TERMELŐ_11.30.'!$A:$AR,43,FALSE)+VLOOKUP(B441,'[1]TERMELŐ_11.30.'!$A:$AR,44,FALSE)</f>
        <v>0</v>
      </c>
      <c r="V441" s="14" t="str">
        <f>+IF(VLOOKUP(B441,'[1]TERMELŐ_11.30.'!A:AS,45,FALSE)="","",VLOOKUP(B441,'[1]TERMELŐ_11.30.'!A:AS,45,FALSE))</f>
        <v/>
      </c>
      <c r="W441" s="14" t="str">
        <f>IF(VLOOKUP(B441,'[1]TERMELŐ_11.30.'!A:AJ,36,FALSE)="","",VLOOKUP(B441,'[1]TERMELŐ_11.30.'!A:AJ,36,FALSE))</f>
        <v/>
      </c>
      <c r="X441" s="10"/>
      <c r="Y441" s="13">
        <f>+VLOOKUP(B441,'[1]TERMELŐ_11.30.'!$A:$BH,53,FALSE)</f>
        <v>0</v>
      </c>
      <c r="Z441" s="13">
        <f>+VLOOKUP(B441,'[1]TERMELŐ_11.30.'!$A:$BH,54,FALSE)+VLOOKUP(B441,'[1]TERMELŐ_11.30.'!$A:$BH,55,FALSE)+VLOOKUP(B441,'[1]TERMELŐ_11.30.'!$A:$BH,56,FALSE)+VLOOKUP(B441,'[1]TERMELŐ_11.30.'!$A:$BH,57,FALSE)+VLOOKUP(B441,'[1]TERMELŐ_11.30.'!$A:$BH,58,FALSE)+VLOOKUP(B441,'[1]TERMELŐ_11.30.'!$A:$BH,59,FALSE)+VLOOKUP(B441,'[1]TERMELŐ_11.30.'!$A:$BH,60,FALSE)</f>
        <v>0</v>
      </c>
      <c r="AA441" s="14" t="str">
        <f>IF(VLOOKUP(B441,'[1]TERMELŐ_11.30.'!A:AZ,51,FALSE)="","",VLOOKUP(B441,'[1]TERMELŐ_11.30.'!A:AZ,51,FALSE))</f>
        <v/>
      </c>
      <c r="AB441" s="14" t="str">
        <f>IF(VLOOKUP(B441,'[1]TERMELŐ_11.30.'!A:AZ,52,FALSE)="","",VLOOKUP(B441,'[1]TERMELŐ_11.30.'!A:AZ,52,FALSE))</f>
        <v/>
      </c>
    </row>
    <row r="442" spans="1:28" x14ac:dyDescent="0.3">
      <c r="A442" s="10" t="str">
        <f>VLOOKUP(VLOOKUP(B442,'[1]TERMELŐ_11.30.'!A:F,6,FALSE),'[1]publikáció segéd tábla'!$A$1:$B$7,2,FALSE)</f>
        <v>E.ON Dél-dunántúli Áramhálózati Zrt.</v>
      </c>
      <c r="B442" s="10" t="s">
        <v>408</v>
      </c>
      <c r="C442" s="11">
        <f>+SUMIFS('[1]TERMELŐ_11.30.'!$H:$H,'[1]TERMELŐ_11.30.'!$A:$A,[1]publikáció!$B442,'[1]TERMELŐ_11.30.'!$L:$L,[1]publikáció!C$4)</f>
        <v>4</v>
      </c>
      <c r="D442" s="11">
        <f>+SUMIFS('[1]TERMELŐ_11.30.'!$H:$H,'[1]TERMELŐ_11.30.'!$A:$A,[1]publikáció!$B442,'[1]TERMELŐ_11.30.'!$L:$L,[1]publikáció!D$4)</f>
        <v>0</v>
      </c>
      <c r="E442" s="11">
        <f>+SUMIFS('[1]TERMELŐ_11.30.'!$H:$H,'[1]TERMELŐ_11.30.'!$A:$A,[1]publikáció!$B442,'[1]TERMELŐ_11.30.'!$L:$L,[1]publikáció!E$4)</f>
        <v>0.8</v>
      </c>
      <c r="F442" s="11">
        <f>+SUMIFS('[1]TERMELŐ_11.30.'!$H:$H,'[1]TERMELŐ_11.30.'!$A:$A,[1]publikáció!$B442,'[1]TERMELŐ_11.30.'!$L:$L,[1]publikáció!F$4)</f>
        <v>0</v>
      </c>
      <c r="G442" s="11">
        <f>+SUMIFS('[1]TERMELŐ_11.30.'!$H:$H,'[1]TERMELŐ_11.30.'!$A:$A,[1]publikáció!$B442,'[1]TERMELŐ_11.30.'!$L:$L,[1]publikáció!G$4)</f>
        <v>0</v>
      </c>
      <c r="H442" s="11">
        <f>+SUMIFS('[1]TERMELŐ_11.30.'!$H:$H,'[1]TERMELŐ_11.30.'!$A:$A,[1]publikáció!$B442,'[1]TERMELŐ_11.30.'!$L:$L,[1]publikáció!H$4)</f>
        <v>0</v>
      </c>
      <c r="I442" s="11">
        <f>+SUMIFS('[1]TERMELŐ_11.30.'!$H:$H,'[1]TERMELŐ_11.30.'!$A:$A,[1]publikáció!$B442,'[1]TERMELŐ_11.30.'!$L:$L,[1]publikáció!I$4)</f>
        <v>0</v>
      </c>
      <c r="J442" s="11">
        <f>+SUMIFS('[1]TERMELŐ_11.30.'!$H:$H,'[1]TERMELŐ_11.30.'!$A:$A,[1]publikáció!$B442,'[1]TERMELŐ_11.30.'!$L:$L,[1]publikáció!J$4)</f>
        <v>0</v>
      </c>
      <c r="K442" s="11" t="str">
        <f>+IF(VLOOKUP(B442,'[1]TERMELŐ_11.30.'!A:U,21,FALSE)="igen","Technológia módosítás",IF(VLOOKUP(B442,'[1]TERMELŐ_11.30.'!A:U,20,FALSE)&lt;&gt;"nem","Ismétlő","Új igény"))</f>
        <v>Új igény</v>
      </c>
      <c r="L442" s="12">
        <f>+_xlfn.MAXIFS('[1]TERMELŐ_11.30.'!$P:$P,'[1]TERMELŐ_11.30.'!$A:$A,[1]publikáció!$B442)</f>
        <v>4</v>
      </c>
      <c r="M442" s="12">
        <f>+_xlfn.MAXIFS('[1]TERMELŐ_11.30.'!$Q:$Q,'[1]TERMELŐ_11.30.'!$A:$A,[1]publikáció!$B442)</f>
        <v>0.4</v>
      </c>
      <c r="N442" s="10" t="str">
        <f>+IF(VLOOKUP(B442,'[1]TERMELŐ_11.30.'!A:G,7,FALSE)="","",VLOOKUP(B442,'[1]TERMELŐ_11.30.'!A:G,7,FALSE))</f>
        <v>LENT</v>
      </c>
      <c r="O442" s="10">
        <f>+VLOOKUP(B442,'[1]TERMELŐ_11.30.'!A:I,9,FALSE)</f>
        <v>22</v>
      </c>
      <c r="P442" s="10" t="str">
        <f>+IF(OR(VLOOKUP(B442,'[1]TERMELŐ_11.30.'!A:D,4,FALSE)="elutasított",(VLOOKUP(B442,'[1]TERMELŐ_11.30.'!A:D,4,FALSE)="kiesett")),"igen","nem")</f>
        <v>igen</v>
      </c>
      <c r="Q442" s="10" t="str">
        <f>+_xlfn.IFNA(VLOOKUP(IF(VLOOKUP(B442,'[1]TERMELŐ_11.30.'!A:BQ,69,FALSE)="","",VLOOKUP(B442,'[1]TERMELŐ_11.30.'!A:BQ,69,FALSE)),'[1]publikáció segéd tábla'!$D$1:$E$16,2,FALSE),"")</f>
        <v>54/2024 kormány rendelet</v>
      </c>
      <c r="R442" s="10" t="str">
        <f>IF(VLOOKUP(B442,'[1]TERMELŐ_11.30.'!A:AT,46,FALSE)="","",VLOOKUP(B442,'[1]TERMELŐ_11.30.'!A:AT,46,FALSE))</f>
        <v/>
      </c>
      <c r="S442" s="10"/>
      <c r="T442" s="13">
        <f>+VLOOKUP(B442,'[1]TERMELŐ_11.30.'!$A:$AR,37,FALSE)</f>
        <v>0</v>
      </c>
      <c r="U442" s="13">
        <f>+VLOOKUP(B442,'[1]TERMELŐ_11.30.'!$A:$AR,38,FALSE)+VLOOKUP(B442,'[1]TERMELŐ_11.30.'!$A:$AR,39,FALSE)+VLOOKUP(B442,'[1]TERMELŐ_11.30.'!$A:$AR,40,FALSE)+VLOOKUP(B442,'[1]TERMELŐ_11.30.'!$A:$AR,41,FALSE)+VLOOKUP(B442,'[1]TERMELŐ_11.30.'!$A:$AR,42,FALSE)+VLOOKUP(B442,'[1]TERMELŐ_11.30.'!$A:$AR,43,FALSE)+VLOOKUP(B442,'[1]TERMELŐ_11.30.'!$A:$AR,44,FALSE)</f>
        <v>0</v>
      </c>
      <c r="V442" s="14" t="str">
        <f>+IF(VLOOKUP(B442,'[1]TERMELŐ_11.30.'!A:AS,45,FALSE)="","",VLOOKUP(B442,'[1]TERMELŐ_11.30.'!A:AS,45,FALSE))</f>
        <v/>
      </c>
      <c r="W442" s="14" t="str">
        <f>IF(VLOOKUP(B442,'[1]TERMELŐ_11.30.'!A:AJ,36,FALSE)="","",VLOOKUP(B442,'[1]TERMELŐ_11.30.'!A:AJ,36,FALSE))</f>
        <v/>
      </c>
      <c r="X442" s="10"/>
      <c r="Y442" s="13">
        <f>+VLOOKUP(B442,'[1]TERMELŐ_11.30.'!$A:$BH,53,FALSE)</f>
        <v>0</v>
      </c>
      <c r="Z442" s="13">
        <f>+VLOOKUP(B442,'[1]TERMELŐ_11.30.'!$A:$BH,54,FALSE)+VLOOKUP(B442,'[1]TERMELŐ_11.30.'!$A:$BH,55,FALSE)+VLOOKUP(B442,'[1]TERMELŐ_11.30.'!$A:$BH,56,FALSE)+VLOOKUP(B442,'[1]TERMELŐ_11.30.'!$A:$BH,57,FALSE)+VLOOKUP(B442,'[1]TERMELŐ_11.30.'!$A:$BH,58,FALSE)+VLOOKUP(B442,'[1]TERMELŐ_11.30.'!$A:$BH,59,FALSE)+VLOOKUP(B442,'[1]TERMELŐ_11.30.'!$A:$BH,60,FALSE)</f>
        <v>0</v>
      </c>
      <c r="AA442" s="14" t="str">
        <f>IF(VLOOKUP(B442,'[1]TERMELŐ_11.30.'!A:AZ,51,FALSE)="","",VLOOKUP(B442,'[1]TERMELŐ_11.30.'!A:AZ,51,FALSE))</f>
        <v/>
      </c>
      <c r="AB442" s="14" t="str">
        <f>IF(VLOOKUP(B442,'[1]TERMELŐ_11.30.'!A:AZ,52,FALSE)="","",VLOOKUP(B442,'[1]TERMELŐ_11.30.'!A:AZ,52,FALSE))</f>
        <v/>
      </c>
    </row>
    <row r="443" spans="1:28" x14ac:dyDescent="0.3">
      <c r="A443" s="10" t="str">
        <f>VLOOKUP(VLOOKUP(B443,'[1]TERMELŐ_11.30.'!A:F,6,FALSE),'[1]publikáció segéd tábla'!$A$1:$B$7,2,FALSE)</f>
        <v>E.ON Dél-dunántúli Áramhálózati Zrt.</v>
      </c>
      <c r="B443" s="10" t="s">
        <v>409</v>
      </c>
      <c r="C443" s="11">
        <f>+SUMIFS('[1]TERMELŐ_11.30.'!$H:$H,'[1]TERMELŐ_11.30.'!$A:$A,[1]publikáció!$B443,'[1]TERMELŐ_11.30.'!$L:$L,[1]publikáció!C$4)</f>
        <v>4.9000000000000004</v>
      </c>
      <c r="D443" s="11">
        <f>+SUMIFS('[1]TERMELŐ_11.30.'!$H:$H,'[1]TERMELŐ_11.30.'!$A:$A,[1]publikáció!$B443,'[1]TERMELŐ_11.30.'!$L:$L,[1]publikáció!D$4)</f>
        <v>0</v>
      </c>
      <c r="E443" s="11">
        <f>+SUMIFS('[1]TERMELŐ_11.30.'!$H:$H,'[1]TERMELŐ_11.30.'!$A:$A,[1]publikáció!$B443,'[1]TERMELŐ_11.30.'!$L:$L,[1]publikáció!E$4)</f>
        <v>1</v>
      </c>
      <c r="F443" s="11">
        <f>+SUMIFS('[1]TERMELŐ_11.30.'!$H:$H,'[1]TERMELŐ_11.30.'!$A:$A,[1]publikáció!$B443,'[1]TERMELŐ_11.30.'!$L:$L,[1]publikáció!F$4)</f>
        <v>0</v>
      </c>
      <c r="G443" s="11">
        <f>+SUMIFS('[1]TERMELŐ_11.30.'!$H:$H,'[1]TERMELŐ_11.30.'!$A:$A,[1]publikáció!$B443,'[1]TERMELŐ_11.30.'!$L:$L,[1]publikáció!G$4)</f>
        <v>0</v>
      </c>
      <c r="H443" s="11">
        <f>+SUMIFS('[1]TERMELŐ_11.30.'!$H:$H,'[1]TERMELŐ_11.30.'!$A:$A,[1]publikáció!$B443,'[1]TERMELŐ_11.30.'!$L:$L,[1]publikáció!H$4)</f>
        <v>0</v>
      </c>
      <c r="I443" s="11">
        <f>+SUMIFS('[1]TERMELŐ_11.30.'!$H:$H,'[1]TERMELŐ_11.30.'!$A:$A,[1]publikáció!$B443,'[1]TERMELŐ_11.30.'!$L:$L,[1]publikáció!I$4)</f>
        <v>0</v>
      </c>
      <c r="J443" s="11">
        <f>+SUMIFS('[1]TERMELŐ_11.30.'!$H:$H,'[1]TERMELŐ_11.30.'!$A:$A,[1]publikáció!$B443,'[1]TERMELŐ_11.30.'!$L:$L,[1]publikáció!J$4)</f>
        <v>0</v>
      </c>
      <c r="K443" s="11" t="str">
        <f>+IF(VLOOKUP(B443,'[1]TERMELŐ_11.30.'!A:U,21,FALSE)="igen","Technológia módosítás",IF(VLOOKUP(B443,'[1]TERMELŐ_11.30.'!A:U,20,FALSE)&lt;&gt;"nem","Ismétlő","Új igény"))</f>
        <v>Új igény</v>
      </c>
      <c r="L443" s="12">
        <f>+_xlfn.MAXIFS('[1]TERMELŐ_11.30.'!$P:$P,'[1]TERMELŐ_11.30.'!$A:$A,[1]publikáció!$B443)</f>
        <v>4.9000000000000004</v>
      </c>
      <c r="M443" s="12">
        <f>+_xlfn.MAXIFS('[1]TERMELŐ_11.30.'!$Q:$Q,'[1]TERMELŐ_11.30.'!$A:$A,[1]publikáció!$B443)</f>
        <v>0.5</v>
      </c>
      <c r="N443" s="10" t="str">
        <f>+IF(VLOOKUP(B443,'[1]TERMELŐ_11.30.'!A:G,7,FALSE)="","",VLOOKUP(B443,'[1]TERMELŐ_11.30.'!A:G,7,FALSE))</f>
        <v>BOGL</v>
      </c>
      <c r="O443" s="10">
        <f>+VLOOKUP(B443,'[1]TERMELŐ_11.30.'!A:I,9,FALSE)</f>
        <v>22</v>
      </c>
      <c r="P443" s="10" t="str">
        <f>+IF(OR(VLOOKUP(B443,'[1]TERMELŐ_11.30.'!A:D,4,FALSE)="elutasított",(VLOOKUP(B443,'[1]TERMELŐ_11.30.'!A:D,4,FALSE)="kiesett")),"igen","nem")</f>
        <v>igen</v>
      </c>
      <c r="Q443" s="10" t="str">
        <f>+_xlfn.IFNA(VLOOKUP(IF(VLOOKUP(B443,'[1]TERMELŐ_11.30.'!A:BQ,69,FALSE)="","",VLOOKUP(B443,'[1]TERMELŐ_11.30.'!A:BQ,69,FALSE)),'[1]publikáció segéd tábla'!$D$1:$E$16,2,FALSE),"")</f>
        <v>54/2024 kormány rendelet</v>
      </c>
      <c r="R443" s="10" t="str">
        <f>IF(VLOOKUP(B443,'[1]TERMELŐ_11.30.'!A:AT,46,FALSE)="","",VLOOKUP(B443,'[1]TERMELŐ_11.30.'!A:AT,46,FALSE))</f>
        <v/>
      </c>
      <c r="S443" s="10"/>
      <c r="T443" s="13">
        <f>+VLOOKUP(B443,'[1]TERMELŐ_11.30.'!$A:$AR,37,FALSE)</f>
        <v>0</v>
      </c>
      <c r="U443" s="13">
        <f>+VLOOKUP(B443,'[1]TERMELŐ_11.30.'!$A:$AR,38,FALSE)+VLOOKUP(B443,'[1]TERMELŐ_11.30.'!$A:$AR,39,FALSE)+VLOOKUP(B443,'[1]TERMELŐ_11.30.'!$A:$AR,40,FALSE)+VLOOKUP(B443,'[1]TERMELŐ_11.30.'!$A:$AR,41,FALSE)+VLOOKUP(B443,'[1]TERMELŐ_11.30.'!$A:$AR,42,FALSE)+VLOOKUP(B443,'[1]TERMELŐ_11.30.'!$A:$AR,43,FALSE)+VLOOKUP(B443,'[1]TERMELŐ_11.30.'!$A:$AR,44,FALSE)</f>
        <v>0</v>
      </c>
      <c r="V443" s="14" t="str">
        <f>+IF(VLOOKUP(B443,'[1]TERMELŐ_11.30.'!A:AS,45,FALSE)="","",VLOOKUP(B443,'[1]TERMELŐ_11.30.'!A:AS,45,FALSE))</f>
        <v/>
      </c>
      <c r="W443" s="14" t="str">
        <f>IF(VLOOKUP(B443,'[1]TERMELŐ_11.30.'!A:AJ,36,FALSE)="","",VLOOKUP(B443,'[1]TERMELŐ_11.30.'!A:AJ,36,FALSE))</f>
        <v/>
      </c>
      <c r="X443" s="10"/>
      <c r="Y443" s="13">
        <f>+VLOOKUP(B443,'[1]TERMELŐ_11.30.'!$A:$BH,53,FALSE)</f>
        <v>0</v>
      </c>
      <c r="Z443" s="13">
        <f>+VLOOKUP(B443,'[1]TERMELŐ_11.30.'!$A:$BH,54,FALSE)+VLOOKUP(B443,'[1]TERMELŐ_11.30.'!$A:$BH,55,FALSE)+VLOOKUP(B443,'[1]TERMELŐ_11.30.'!$A:$BH,56,FALSE)+VLOOKUP(B443,'[1]TERMELŐ_11.30.'!$A:$BH,57,FALSE)+VLOOKUP(B443,'[1]TERMELŐ_11.30.'!$A:$BH,58,FALSE)+VLOOKUP(B443,'[1]TERMELŐ_11.30.'!$A:$BH,59,FALSE)+VLOOKUP(B443,'[1]TERMELŐ_11.30.'!$A:$BH,60,FALSE)</f>
        <v>0</v>
      </c>
      <c r="AA443" s="14" t="str">
        <f>IF(VLOOKUP(B443,'[1]TERMELŐ_11.30.'!A:AZ,51,FALSE)="","",VLOOKUP(B443,'[1]TERMELŐ_11.30.'!A:AZ,51,FALSE))</f>
        <v/>
      </c>
      <c r="AB443" s="14" t="str">
        <f>IF(VLOOKUP(B443,'[1]TERMELŐ_11.30.'!A:AZ,52,FALSE)="","",VLOOKUP(B443,'[1]TERMELŐ_11.30.'!A:AZ,52,FALSE))</f>
        <v/>
      </c>
    </row>
    <row r="444" spans="1:28" x14ac:dyDescent="0.3">
      <c r="A444" s="10" t="str">
        <f>VLOOKUP(VLOOKUP(B444,'[1]TERMELŐ_11.30.'!A:F,6,FALSE),'[1]publikáció segéd tábla'!$A$1:$B$7,2,FALSE)</f>
        <v>E.ON Dél-dunántúli Áramhálózati Zrt.</v>
      </c>
      <c r="B444" s="10" t="s">
        <v>410</v>
      </c>
      <c r="C444" s="11">
        <f>+SUMIFS('[1]TERMELŐ_11.30.'!$H:$H,'[1]TERMELŐ_11.30.'!$A:$A,[1]publikáció!$B444,'[1]TERMELŐ_11.30.'!$L:$L,[1]publikáció!C$4)</f>
        <v>4.99</v>
      </c>
      <c r="D444" s="11">
        <f>+SUMIFS('[1]TERMELŐ_11.30.'!$H:$H,'[1]TERMELŐ_11.30.'!$A:$A,[1]publikáció!$B444,'[1]TERMELŐ_11.30.'!$L:$L,[1]publikáció!D$4)</f>
        <v>0</v>
      </c>
      <c r="E444" s="11">
        <f>+SUMIFS('[1]TERMELŐ_11.30.'!$H:$H,'[1]TERMELŐ_11.30.'!$A:$A,[1]publikáció!$B444,'[1]TERMELŐ_11.30.'!$L:$L,[1]publikáció!E$4)</f>
        <v>2</v>
      </c>
      <c r="F444" s="11">
        <f>+SUMIFS('[1]TERMELŐ_11.30.'!$H:$H,'[1]TERMELŐ_11.30.'!$A:$A,[1]publikáció!$B444,'[1]TERMELŐ_11.30.'!$L:$L,[1]publikáció!F$4)</f>
        <v>0</v>
      </c>
      <c r="G444" s="11">
        <f>+SUMIFS('[1]TERMELŐ_11.30.'!$H:$H,'[1]TERMELŐ_11.30.'!$A:$A,[1]publikáció!$B444,'[1]TERMELŐ_11.30.'!$L:$L,[1]publikáció!G$4)</f>
        <v>0</v>
      </c>
      <c r="H444" s="11">
        <f>+SUMIFS('[1]TERMELŐ_11.30.'!$H:$H,'[1]TERMELŐ_11.30.'!$A:$A,[1]publikáció!$B444,'[1]TERMELŐ_11.30.'!$L:$L,[1]publikáció!H$4)</f>
        <v>0</v>
      </c>
      <c r="I444" s="11">
        <f>+SUMIFS('[1]TERMELŐ_11.30.'!$H:$H,'[1]TERMELŐ_11.30.'!$A:$A,[1]publikáció!$B444,'[1]TERMELŐ_11.30.'!$L:$L,[1]publikáció!I$4)</f>
        <v>0</v>
      </c>
      <c r="J444" s="11">
        <f>+SUMIFS('[1]TERMELŐ_11.30.'!$H:$H,'[1]TERMELŐ_11.30.'!$A:$A,[1]publikáció!$B444,'[1]TERMELŐ_11.30.'!$L:$L,[1]publikáció!J$4)</f>
        <v>0</v>
      </c>
      <c r="K444" s="11" t="str">
        <f>+IF(VLOOKUP(B444,'[1]TERMELŐ_11.30.'!A:U,21,FALSE)="igen","Technológia módosítás",IF(VLOOKUP(B444,'[1]TERMELŐ_11.30.'!A:U,20,FALSE)&lt;&gt;"nem","Ismétlő","Új igény"))</f>
        <v>Új igény</v>
      </c>
      <c r="L444" s="12">
        <f>+_xlfn.MAXIFS('[1]TERMELŐ_11.30.'!$P:$P,'[1]TERMELŐ_11.30.'!$A:$A,[1]publikáció!$B444)</f>
        <v>4.99</v>
      </c>
      <c r="M444" s="12">
        <f>+_xlfn.MAXIFS('[1]TERMELŐ_11.30.'!$Q:$Q,'[1]TERMELŐ_11.30.'!$A:$A,[1]publikáció!$B444)</f>
        <v>2.016</v>
      </c>
      <c r="N444" s="10" t="str">
        <f>+IF(VLOOKUP(B444,'[1]TERMELŐ_11.30.'!A:G,7,FALSE)="","",VLOOKUP(B444,'[1]TERMELŐ_11.30.'!A:G,7,FALSE))</f>
        <v>BARC</v>
      </c>
      <c r="O444" s="10">
        <f>+VLOOKUP(B444,'[1]TERMELŐ_11.30.'!A:I,9,FALSE)</f>
        <v>22</v>
      </c>
      <c r="P444" s="10" t="str">
        <f>+IF(OR(VLOOKUP(B444,'[1]TERMELŐ_11.30.'!A:D,4,FALSE)="elutasított",(VLOOKUP(B444,'[1]TERMELŐ_11.30.'!A:D,4,FALSE)="kiesett")),"igen","nem")</f>
        <v>igen</v>
      </c>
      <c r="Q444" s="10" t="str">
        <f>+_xlfn.IFNA(VLOOKUP(IF(VLOOKUP(B444,'[1]TERMELŐ_11.30.'!A:BQ,69,FALSE)="","",VLOOKUP(B444,'[1]TERMELŐ_11.30.'!A:BQ,69,FALSE)),'[1]publikáció segéd tábla'!$D$1:$E$16,2,FALSE),"")</f>
        <v>54/2024 kormány rendelet</v>
      </c>
      <c r="R444" s="10" t="str">
        <f>IF(VLOOKUP(B444,'[1]TERMELŐ_11.30.'!A:AT,46,FALSE)="","",VLOOKUP(B444,'[1]TERMELŐ_11.30.'!A:AT,46,FALSE))</f>
        <v/>
      </c>
      <c r="S444" s="10"/>
      <c r="T444" s="13">
        <f>+VLOOKUP(B444,'[1]TERMELŐ_11.30.'!$A:$AR,37,FALSE)</f>
        <v>0</v>
      </c>
      <c r="U444" s="13">
        <f>+VLOOKUP(B444,'[1]TERMELŐ_11.30.'!$A:$AR,38,FALSE)+VLOOKUP(B444,'[1]TERMELŐ_11.30.'!$A:$AR,39,FALSE)+VLOOKUP(B444,'[1]TERMELŐ_11.30.'!$A:$AR,40,FALSE)+VLOOKUP(B444,'[1]TERMELŐ_11.30.'!$A:$AR,41,FALSE)+VLOOKUP(B444,'[1]TERMELŐ_11.30.'!$A:$AR,42,FALSE)+VLOOKUP(B444,'[1]TERMELŐ_11.30.'!$A:$AR,43,FALSE)+VLOOKUP(B444,'[1]TERMELŐ_11.30.'!$A:$AR,44,FALSE)</f>
        <v>0</v>
      </c>
      <c r="V444" s="14" t="str">
        <f>+IF(VLOOKUP(B444,'[1]TERMELŐ_11.30.'!A:AS,45,FALSE)="","",VLOOKUP(B444,'[1]TERMELŐ_11.30.'!A:AS,45,FALSE))</f>
        <v/>
      </c>
      <c r="W444" s="14" t="str">
        <f>IF(VLOOKUP(B444,'[1]TERMELŐ_11.30.'!A:AJ,36,FALSE)="","",VLOOKUP(B444,'[1]TERMELŐ_11.30.'!A:AJ,36,FALSE))</f>
        <v/>
      </c>
      <c r="X444" s="10"/>
      <c r="Y444" s="13">
        <f>+VLOOKUP(B444,'[1]TERMELŐ_11.30.'!$A:$BH,53,FALSE)</f>
        <v>0</v>
      </c>
      <c r="Z444" s="13">
        <f>+VLOOKUP(B444,'[1]TERMELŐ_11.30.'!$A:$BH,54,FALSE)+VLOOKUP(B444,'[1]TERMELŐ_11.30.'!$A:$BH,55,FALSE)+VLOOKUP(B444,'[1]TERMELŐ_11.30.'!$A:$BH,56,FALSE)+VLOOKUP(B444,'[1]TERMELŐ_11.30.'!$A:$BH,57,FALSE)+VLOOKUP(B444,'[1]TERMELŐ_11.30.'!$A:$BH,58,FALSE)+VLOOKUP(B444,'[1]TERMELŐ_11.30.'!$A:$BH,59,FALSE)+VLOOKUP(B444,'[1]TERMELŐ_11.30.'!$A:$BH,60,FALSE)</f>
        <v>0</v>
      </c>
      <c r="AA444" s="14" t="str">
        <f>IF(VLOOKUP(B444,'[1]TERMELŐ_11.30.'!A:AZ,51,FALSE)="","",VLOOKUP(B444,'[1]TERMELŐ_11.30.'!A:AZ,51,FALSE))</f>
        <v/>
      </c>
      <c r="AB444" s="14" t="str">
        <f>IF(VLOOKUP(B444,'[1]TERMELŐ_11.30.'!A:AZ,52,FALSE)="","",VLOOKUP(B444,'[1]TERMELŐ_11.30.'!A:AZ,52,FALSE))</f>
        <v/>
      </c>
    </row>
    <row r="445" spans="1:28" x14ac:dyDescent="0.3">
      <c r="A445" s="10" t="str">
        <f>VLOOKUP(VLOOKUP(B445,'[1]TERMELŐ_11.30.'!A:F,6,FALSE),'[1]publikáció segéd tábla'!$A$1:$B$7,2,FALSE)</f>
        <v>E.ON Dél-dunántúli Áramhálózati Zrt.</v>
      </c>
      <c r="B445" s="10" t="s">
        <v>411</v>
      </c>
      <c r="C445" s="11">
        <f>+SUMIFS('[1]TERMELŐ_11.30.'!$H:$H,'[1]TERMELŐ_11.30.'!$A:$A,[1]publikáció!$B445,'[1]TERMELŐ_11.30.'!$L:$L,[1]publikáció!C$4)</f>
        <v>4.99</v>
      </c>
      <c r="D445" s="11">
        <f>+SUMIFS('[1]TERMELŐ_11.30.'!$H:$H,'[1]TERMELŐ_11.30.'!$A:$A,[1]publikáció!$B445,'[1]TERMELŐ_11.30.'!$L:$L,[1]publikáció!D$4)</f>
        <v>0</v>
      </c>
      <c r="E445" s="11">
        <f>+SUMIFS('[1]TERMELŐ_11.30.'!$H:$H,'[1]TERMELŐ_11.30.'!$A:$A,[1]publikáció!$B445,'[1]TERMELŐ_11.30.'!$L:$L,[1]publikáció!E$4)</f>
        <v>2</v>
      </c>
      <c r="F445" s="11">
        <f>+SUMIFS('[1]TERMELŐ_11.30.'!$H:$H,'[1]TERMELŐ_11.30.'!$A:$A,[1]publikáció!$B445,'[1]TERMELŐ_11.30.'!$L:$L,[1]publikáció!F$4)</f>
        <v>0</v>
      </c>
      <c r="G445" s="11">
        <f>+SUMIFS('[1]TERMELŐ_11.30.'!$H:$H,'[1]TERMELŐ_11.30.'!$A:$A,[1]publikáció!$B445,'[1]TERMELŐ_11.30.'!$L:$L,[1]publikáció!G$4)</f>
        <v>0</v>
      </c>
      <c r="H445" s="11">
        <f>+SUMIFS('[1]TERMELŐ_11.30.'!$H:$H,'[1]TERMELŐ_11.30.'!$A:$A,[1]publikáció!$B445,'[1]TERMELŐ_11.30.'!$L:$L,[1]publikáció!H$4)</f>
        <v>0</v>
      </c>
      <c r="I445" s="11">
        <f>+SUMIFS('[1]TERMELŐ_11.30.'!$H:$H,'[1]TERMELŐ_11.30.'!$A:$A,[1]publikáció!$B445,'[1]TERMELŐ_11.30.'!$L:$L,[1]publikáció!I$4)</f>
        <v>0</v>
      </c>
      <c r="J445" s="11">
        <f>+SUMIFS('[1]TERMELŐ_11.30.'!$H:$H,'[1]TERMELŐ_11.30.'!$A:$A,[1]publikáció!$B445,'[1]TERMELŐ_11.30.'!$L:$L,[1]publikáció!J$4)</f>
        <v>0</v>
      </c>
      <c r="K445" s="11" t="str">
        <f>+IF(VLOOKUP(B445,'[1]TERMELŐ_11.30.'!A:U,21,FALSE)="igen","Technológia módosítás",IF(VLOOKUP(B445,'[1]TERMELŐ_11.30.'!A:U,20,FALSE)&lt;&gt;"nem","Ismétlő","Új igény"))</f>
        <v>Új igény</v>
      </c>
      <c r="L445" s="12">
        <f>+_xlfn.MAXIFS('[1]TERMELŐ_11.30.'!$P:$P,'[1]TERMELŐ_11.30.'!$A:$A,[1]publikáció!$B445)</f>
        <v>4.99</v>
      </c>
      <c r="M445" s="12">
        <f>+_xlfn.MAXIFS('[1]TERMELŐ_11.30.'!$Q:$Q,'[1]TERMELŐ_11.30.'!$A:$A,[1]publikáció!$B445)</f>
        <v>2.016</v>
      </c>
      <c r="N445" s="10" t="str">
        <f>+IF(VLOOKUP(B445,'[1]TERMELŐ_11.30.'!A:G,7,FALSE)="","",VLOOKUP(B445,'[1]TERMELŐ_11.30.'!A:G,7,FALSE))</f>
        <v>NTAD</v>
      </c>
      <c r="O445" s="10">
        <f>+VLOOKUP(B445,'[1]TERMELŐ_11.30.'!A:I,9,FALSE)</f>
        <v>22</v>
      </c>
      <c r="P445" s="10" t="str">
        <f>+IF(OR(VLOOKUP(B445,'[1]TERMELŐ_11.30.'!A:D,4,FALSE)="elutasított",(VLOOKUP(B445,'[1]TERMELŐ_11.30.'!A:D,4,FALSE)="kiesett")),"igen","nem")</f>
        <v>igen</v>
      </c>
      <c r="Q445" s="10" t="str">
        <f>+_xlfn.IFNA(VLOOKUP(IF(VLOOKUP(B445,'[1]TERMELŐ_11.30.'!A:BQ,69,FALSE)="","",VLOOKUP(B445,'[1]TERMELŐ_11.30.'!A:BQ,69,FALSE)),'[1]publikáció segéd tábla'!$D$1:$E$16,2,FALSE),"")</f>
        <v>54/2024 kormány rendelet</v>
      </c>
      <c r="R445" s="10" t="str">
        <f>IF(VLOOKUP(B445,'[1]TERMELŐ_11.30.'!A:AT,46,FALSE)="","",VLOOKUP(B445,'[1]TERMELŐ_11.30.'!A:AT,46,FALSE))</f>
        <v/>
      </c>
      <c r="S445" s="10"/>
      <c r="T445" s="13">
        <f>+VLOOKUP(B445,'[1]TERMELŐ_11.30.'!$A:$AR,37,FALSE)</f>
        <v>0</v>
      </c>
      <c r="U445" s="13">
        <f>+VLOOKUP(B445,'[1]TERMELŐ_11.30.'!$A:$AR,38,FALSE)+VLOOKUP(B445,'[1]TERMELŐ_11.30.'!$A:$AR,39,FALSE)+VLOOKUP(B445,'[1]TERMELŐ_11.30.'!$A:$AR,40,FALSE)+VLOOKUP(B445,'[1]TERMELŐ_11.30.'!$A:$AR,41,FALSE)+VLOOKUP(B445,'[1]TERMELŐ_11.30.'!$A:$AR,42,FALSE)+VLOOKUP(B445,'[1]TERMELŐ_11.30.'!$A:$AR,43,FALSE)+VLOOKUP(B445,'[1]TERMELŐ_11.30.'!$A:$AR,44,FALSE)</f>
        <v>0</v>
      </c>
      <c r="V445" s="14" t="str">
        <f>+IF(VLOOKUP(B445,'[1]TERMELŐ_11.30.'!A:AS,45,FALSE)="","",VLOOKUP(B445,'[1]TERMELŐ_11.30.'!A:AS,45,FALSE))</f>
        <v/>
      </c>
      <c r="W445" s="14" t="str">
        <f>IF(VLOOKUP(B445,'[1]TERMELŐ_11.30.'!A:AJ,36,FALSE)="","",VLOOKUP(B445,'[1]TERMELŐ_11.30.'!A:AJ,36,FALSE))</f>
        <v/>
      </c>
      <c r="X445" s="10"/>
      <c r="Y445" s="13">
        <f>+VLOOKUP(B445,'[1]TERMELŐ_11.30.'!$A:$BH,53,FALSE)</f>
        <v>0</v>
      </c>
      <c r="Z445" s="13">
        <f>+VLOOKUP(B445,'[1]TERMELŐ_11.30.'!$A:$BH,54,FALSE)+VLOOKUP(B445,'[1]TERMELŐ_11.30.'!$A:$BH,55,FALSE)+VLOOKUP(B445,'[1]TERMELŐ_11.30.'!$A:$BH,56,FALSE)+VLOOKUP(B445,'[1]TERMELŐ_11.30.'!$A:$BH,57,FALSE)+VLOOKUP(B445,'[1]TERMELŐ_11.30.'!$A:$BH,58,FALSE)+VLOOKUP(B445,'[1]TERMELŐ_11.30.'!$A:$BH,59,FALSE)+VLOOKUP(B445,'[1]TERMELŐ_11.30.'!$A:$BH,60,FALSE)</f>
        <v>0</v>
      </c>
      <c r="AA445" s="14" t="str">
        <f>IF(VLOOKUP(B445,'[1]TERMELŐ_11.30.'!A:AZ,51,FALSE)="","",VLOOKUP(B445,'[1]TERMELŐ_11.30.'!A:AZ,51,FALSE))</f>
        <v/>
      </c>
      <c r="AB445" s="14" t="str">
        <f>IF(VLOOKUP(B445,'[1]TERMELŐ_11.30.'!A:AZ,52,FALSE)="","",VLOOKUP(B445,'[1]TERMELŐ_11.30.'!A:AZ,52,FALSE))</f>
        <v/>
      </c>
    </row>
    <row r="446" spans="1:28" x14ac:dyDescent="0.3">
      <c r="A446" s="10" t="str">
        <f>VLOOKUP(VLOOKUP(B446,'[1]TERMELŐ_11.30.'!A:F,6,FALSE),'[1]publikáció segéd tábla'!$A$1:$B$7,2,FALSE)</f>
        <v>E.ON Dél-dunántúli Áramhálózati Zrt.</v>
      </c>
      <c r="B446" s="10" t="s">
        <v>412</v>
      </c>
      <c r="C446" s="11">
        <f>+SUMIFS('[1]TERMELŐ_11.30.'!$H:$H,'[1]TERMELŐ_11.30.'!$A:$A,[1]publikáció!$B446,'[1]TERMELŐ_11.30.'!$L:$L,[1]publikáció!C$4)</f>
        <v>0</v>
      </c>
      <c r="D446" s="11">
        <f>+SUMIFS('[1]TERMELŐ_11.30.'!$H:$H,'[1]TERMELŐ_11.30.'!$A:$A,[1]publikáció!$B446,'[1]TERMELŐ_11.30.'!$L:$L,[1]publikáció!D$4)</f>
        <v>0</v>
      </c>
      <c r="E446" s="11">
        <f>+SUMIFS('[1]TERMELŐ_11.30.'!$H:$H,'[1]TERMELŐ_11.30.'!$A:$A,[1]publikáció!$B446,'[1]TERMELŐ_11.30.'!$L:$L,[1]publikáció!E$4)</f>
        <v>0</v>
      </c>
      <c r="F446" s="11">
        <f>+SUMIFS('[1]TERMELŐ_11.30.'!$H:$H,'[1]TERMELŐ_11.30.'!$A:$A,[1]publikáció!$B446,'[1]TERMELŐ_11.30.'!$L:$L,[1]publikáció!F$4)</f>
        <v>0</v>
      </c>
      <c r="G446" s="11">
        <f>+SUMIFS('[1]TERMELŐ_11.30.'!$H:$H,'[1]TERMELŐ_11.30.'!$A:$A,[1]publikáció!$B446,'[1]TERMELŐ_11.30.'!$L:$L,[1]publikáció!G$4)</f>
        <v>0</v>
      </c>
      <c r="H446" s="11">
        <f>+SUMIFS('[1]TERMELŐ_11.30.'!$H:$H,'[1]TERMELŐ_11.30.'!$A:$A,[1]publikáció!$B446,'[1]TERMELŐ_11.30.'!$L:$L,[1]publikáció!H$4)</f>
        <v>5</v>
      </c>
      <c r="I446" s="11">
        <f>+SUMIFS('[1]TERMELŐ_11.30.'!$H:$H,'[1]TERMELŐ_11.30.'!$A:$A,[1]publikáció!$B446,'[1]TERMELŐ_11.30.'!$L:$L,[1]publikáció!I$4)</f>
        <v>0</v>
      </c>
      <c r="J446" s="11">
        <f>+SUMIFS('[1]TERMELŐ_11.30.'!$H:$H,'[1]TERMELŐ_11.30.'!$A:$A,[1]publikáció!$B446,'[1]TERMELŐ_11.30.'!$L:$L,[1]publikáció!J$4)</f>
        <v>0</v>
      </c>
      <c r="K446" s="11" t="str">
        <f>+IF(VLOOKUP(B446,'[1]TERMELŐ_11.30.'!A:U,21,FALSE)="igen","Technológia módosítás",IF(VLOOKUP(B446,'[1]TERMELŐ_11.30.'!A:U,20,FALSE)&lt;&gt;"nem","Ismétlő","Új igény"))</f>
        <v>Új igény</v>
      </c>
      <c r="L446" s="12">
        <f>+_xlfn.MAXIFS('[1]TERMELŐ_11.30.'!$P:$P,'[1]TERMELŐ_11.30.'!$A:$A,[1]publikáció!$B446)</f>
        <v>5</v>
      </c>
      <c r="M446" s="12">
        <f>+_xlfn.MAXIFS('[1]TERMELŐ_11.30.'!$Q:$Q,'[1]TERMELŐ_11.30.'!$A:$A,[1]publikáció!$B446)</f>
        <v>0.1</v>
      </c>
      <c r="N446" s="10" t="str">
        <f>+IF(VLOOKUP(B446,'[1]TERMELŐ_11.30.'!A:G,7,FALSE)="","",VLOOKUP(B446,'[1]TERMELŐ_11.30.'!A:G,7,FALSE))</f>
        <v>TAMS</v>
      </c>
      <c r="O446" s="10">
        <f>+VLOOKUP(B446,'[1]TERMELŐ_11.30.'!A:I,9,FALSE)</f>
        <v>22</v>
      </c>
      <c r="P446" s="10" t="str">
        <f>+IF(OR(VLOOKUP(B446,'[1]TERMELŐ_11.30.'!A:D,4,FALSE)="elutasított",(VLOOKUP(B446,'[1]TERMELŐ_11.30.'!A:D,4,FALSE)="kiesett")),"igen","nem")</f>
        <v>igen</v>
      </c>
      <c r="Q446" s="10" t="str">
        <f>+_xlfn.IFNA(VLOOKUP(IF(VLOOKUP(B446,'[1]TERMELŐ_11.30.'!A:BQ,69,FALSE)="","",VLOOKUP(B446,'[1]TERMELŐ_11.30.'!A:BQ,69,FALSE)),'[1]publikáció segéd tábla'!$D$1:$E$16,2,FALSE),"")</f>
        <v>54/2024 kormány rendelet</v>
      </c>
      <c r="R446" s="10" t="str">
        <f>IF(VLOOKUP(B446,'[1]TERMELŐ_11.30.'!A:AT,46,FALSE)="","",VLOOKUP(B446,'[1]TERMELŐ_11.30.'!A:AT,46,FALSE))</f>
        <v/>
      </c>
      <c r="S446" s="10"/>
      <c r="T446" s="13">
        <f>+VLOOKUP(B446,'[1]TERMELŐ_11.30.'!$A:$AR,37,FALSE)</f>
        <v>0</v>
      </c>
      <c r="U446" s="13">
        <f>+VLOOKUP(B446,'[1]TERMELŐ_11.30.'!$A:$AR,38,FALSE)+VLOOKUP(B446,'[1]TERMELŐ_11.30.'!$A:$AR,39,FALSE)+VLOOKUP(B446,'[1]TERMELŐ_11.30.'!$A:$AR,40,FALSE)+VLOOKUP(B446,'[1]TERMELŐ_11.30.'!$A:$AR,41,FALSE)+VLOOKUP(B446,'[1]TERMELŐ_11.30.'!$A:$AR,42,FALSE)+VLOOKUP(B446,'[1]TERMELŐ_11.30.'!$A:$AR,43,FALSE)+VLOOKUP(B446,'[1]TERMELŐ_11.30.'!$A:$AR,44,FALSE)</f>
        <v>0</v>
      </c>
      <c r="V446" s="14" t="str">
        <f>+IF(VLOOKUP(B446,'[1]TERMELŐ_11.30.'!A:AS,45,FALSE)="","",VLOOKUP(B446,'[1]TERMELŐ_11.30.'!A:AS,45,FALSE))</f>
        <v/>
      </c>
      <c r="W446" s="14" t="str">
        <f>IF(VLOOKUP(B446,'[1]TERMELŐ_11.30.'!A:AJ,36,FALSE)="","",VLOOKUP(B446,'[1]TERMELŐ_11.30.'!A:AJ,36,FALSE))</f>
        <v/>
      </c>
      <c r="X446" s="10"/>
      <c r="Y446" s="13">
        <f>+VLOOKUP(B446,'[1]TERMELŐ_11.30.'!$A:$BH,53,FALSE)</f>
        <v>0</v>
      </c>
      <c r="Z446" s="13">
        <f>+VLOOKUP(B446,'[1]TERMELŐ_11.30.'!$A:$BH,54,FALSE)+VLOOKUP(B446,'[1]TERMELŐ_11.30.'!$A:$BH,55,FALSE)+VLOOKUP(B446,'[1]TERMELŐ_11.30.'!$A:$BH,56,FALSE)+VLOOKUP(B446,'[1]TERMELŐ_11.30.'!$A:$BH,57,FALSE)+VLOOKUP(B446,'[1]TERMELŐ_11.30.'!$A:$BH,58,FALSE)+VLOOKUP(B446,'[1]TERMELŐ_11.30.'!$A:$BH,59,FALSE)+VLOOKUP(B446,'[1]TERMELŐ_11.30.'!$A:$BH,60,FALSE)</f>
        <v>0</v>
      </c>
      <c r="AA446" s="14" t="str">
        <f>IF(VLOOKUP(B446,'[1]TERMELŐ_11.30.'!A:AZ,51,FALSE)="","",VLOOKUP(B446,'[1]TERMELŐ_11.30.'!A:AZ,51,FALSE))</f>
        <v/>
      </c>
      <c r="AB446" s="14" t="str">
        <f>IF(VLOOKUP(B446,'[1]TERMELŐ_11.30.'!A:AZ,52,FALSE)="","",VLOOKUP(B446,'[1]TERMELŐ_11.30.'!A:AZ,52,FALSE))</f>
        <v/>
      </c>
    </row>
    <row r="447" spans="1:28" x14ac:dyDescent="0.3">
      <c r="A447" s="10" t="str">
        <f>VLOOKUP(VLOOKUP(B447,'[1]TERMELŐ_11.30.'!A:F,6,FALSE),'[1]publikáció segéd tábla'!$A$1:$B$7,2,FALSE)</f>
        <v>E.ON Dél-dunántúli Áramhálózati Zrt.</v>
      </c>
      <c r="B447" s="10" t="s">
        <v>413</v>
      </c>
      <c r="C447" s="11">
        <f>+SUMIFS('[1]TERMELŐ_11.30.'!$H:$H,'[1]TERMELŐ_11.30.'!$A:$A,[1]publikáció!$B447,'[1]TERMELŐ_11.30.'!$L:$L,[1]publikáció!C$4)</f>
        <v>4</v>
      </c>
      <c r="D447" s="11">
        <f>+SUMIFS('[1]TERMELŐ_11.30.'!$H:$H,'[1]TERMELŐ_11.30.'!$A:$A,[1]publikáció!$B447,'[1]TERMELŐ_11.30.'!$L:$L,[1]publikáció!D$4)</f>
        <v>0</v>
      </c>
      <c r="E447" s="11">
        <f>+SUMIFS('[1]TERMELŐ_11.30.'!$H:$H,'[1]TERMELŐ_11.30.'!$A:$A,[1]publikáció!$B447,'[1]TERMELŐ_11.30.'!$L:$L,[1]publikáció!E$4)</f>
        <v>5</v>
      </c>
      <c r="F447" s="11">
        <f>+SUMIFS('[1]TERMELŐ_11.30.'!$H:$H,'[1]TERMELŐ_11.30.'!$A:$A,[1]publikáció!$B447,'[1]TERMELŐ_11.30.'!$L:$L,[1]publikáció!F$4)</f>
        <v>0</v>
      </c>
      <c r="G447" s="11">
        <f>+SUMIFS('[1]TERMELŐ_11.30.'!$H:$H,'[1]TERMELŐ_11.30.'!$A:$A,[1]publikáció!$B447,'[1]TERMELŐ_11.30.'!$L:$L,[1]publikáció!G$4)</f>
        <v>0</v>
      </c>
      <c r="H447" s="11">
        <f>+SUMIFS('[1]TERMELŐ_11.30.'!$H:$H,'[1]TERMELŐ_11.30.'!$A:$A,[1]publikáció!$B447,'[1]TERMELŐ_11.30.'!$L:$L,[1]publikáció!H$4)</f>
        <v>0</v>
      </c>
      <c r="I447" s="11">
        <f>+SUMIFS('[1]TERMELŐ_11.30.'!$H:$H,'[1]TERMELŐ_11.30.'!$A:$A,[1]publikáció!$B447,'[1]TERMELŐ_11.30.'!$L:$L,[1]publikáció!I$4)</f>
        <v>0</v>
      </c>
      <c r="J447" s="11">
        <f>+SUMIFS('[1]TERMELŐ_11.30.'!$H:$H,'[1]TERMELŐ_11.30.'!$A:$A,[1]publikáció!$B447,'[1]TERMELŐ_11.30.'!$L:$L,[1]publikáció!J$4)</f>
        <v>0</v>
      </c>
      <c r="K447" s="11" t="str">
        <f>+IF(VLOOKUP(B447,'[1]TERMELŐ_11.30.'!A:U,21,FALSE)="igen","Technológia módosítás",IF(VLOOKUP(B447,'[1]TERMELŐ_11.30.'!A:U,20,FALSE)&lt;&gt;"nem","Ismétlő","Új igény"))</f>
        <v>Új igény</v>
      </c>
      <c r="L447" s="12">
        <f>+_xlfn.MAXIFS('[1]TERMELŐ_11.30.'!$P:$P,'[1]TERMELŐ_11.30.'!$A:$A,[1]publikáció!$B447)</f>
        <v>5</v>
      </c>
      <c r="M447" s="12">
        <f>+_xlfn.MAXIFS('[1]TERMELŐ_11.30.'!$Q:$Q,'[1]TERMELŐ_11.30.'!$A:$A,[1]publikáció!$B447)</f>
        <v>0.1</v>
      </c>
      <c r="N447" s="10" t="str">
        <f>+IF(VLOOKUP(B447,'[1]TERMELŐ_11.30.'!A:G,7,FALSE)="","",VLOOKUP(B447,'[1]TERMELŐ_11.30.'!A:G,7,FALSE))</f>
        <v>DFOL</v>
      </c>
      <c r="O447" s="10">
        <f>+VLOOKUP(B447,'[1]TERMELŐ_11.30.'!A:I,9,FALSE)</f>
        <v>22</v>
      </c>
      <c r="P447" s="10" t="str">
        <f>+IF(OR(VLOOKUP(B447,'[1]TERMELŐ_11.30.'!A:D,4,FALSE)="elutasított",(VLOOKUP(B447,'[1]TERMELŐ_11.30.'!A:D,4,FALSE)="kiesett")),"igen","nem")</f>
        <v>igen</v>
      </c>
      <c r="Q447" s="10" t="str">
        <f>+_xlfn.IFNA(VLOOKUP(IF(VLOOKUP(B447,'[1]TERMELŐ_11.30.'!A:BQ,69,FALSE)="","",VLOOKUP(B447,'[1]TERMELŐ_11.30.'!A:BQ,69,FALSE)),'[1]publikáció segéd tábla'!$D$1:$E$16,2,FALSE),"")</f>
        <v>54/2024 kormány rendelet</v>
      </c>
      <c r="R447" s="10" t="str">
        <f>IF(VLOOKUP(B447,'[1]TERMELŐ_11.30.'!A:AT,46,FALSE)="","",VLOOKUP(B447,'[1]TERMELŐ_11.30.'!A:AT,46,FALSE))</f>
        <v/>
      </c>
      <c r="S447" s="10"/>
      <c r="T447" s="13">
        <f>+VLOOKUP(B447,'[1]TERMELŐ_11.30.'!$A:$AR,37,FALSE)</f>
        <v>0</v>
      </c>
      <c r="U447" s="13">
        <f>+VLOOKUP(B447,'[1]TERMELŐ_11.30.'!$A:$AR,38,FALSE)+VLOOKUP(B447,'[1]TERMELŐ_11.30.'!$A:$AR,39,FALSE)+VLOOKUP(B447,'[1]TERMELŐ_11.30.'!$A:$AR,40,FALSE)+VLOOKUP(B447,'[1]TERMELŐ_11.30.'!$A:$AR,41,FALSE)+VLOOKUP(B447,'[1]TERMELŐ_11.30.'!$A:$AR,42,FALSE)+VLOOKUP(B447,'[1]TERMELŐ_11.30.'!$A:$AR,43,FALSE)+VLOOKUP(B447,'[1]TERMELŐ_11.30.'!$A:$AR,44,FALSE)</f>
        <v>0</v>
      </c>
      <c r="V447" s="14" t="str">
        <f>+IF(VLOOKUP(B447,'[1]TERMELŐ_11.30.'!A:AS,45,FALSE)="","",VLOOKUP(B447,'[1]TERMELŐ_11.30.'!A:AS,45,FALSE))</f>
        <v/>
      </c>
      <c r="W447" s="14" t="str">
        <f>IF(VLOOKUP(B447,'[1]TERMELŐ_11.30.'!A:AJ,36,FALSE)="","",VLOOKUP(B447,'[1]TERMELŐ_11.30.'!A:AJ,36,FALSE))</f>
        <v/>
      </c>
      <c r="X447" s="10"/>
      <c r="Y447" s="13">
        <f>+VLOOKUP(B447,'[1]TERMELŐ_11.30.'!$A:$BH,53,FALSE)</f>
        <v>0</v>
      </c>
      <c r="Z447" s="13">
        <f>+VLOOKUP(B447,'[1]TERMELŐ_11.30.'!$A:$BH,54,FALSE)+VLOOKUP(B447,'[1]TERMELŐ_11.30.'!$A:$BH,55,FALSE)+VLOOKUP(B447,'[1]TERMELŐ_11.30.'!$A:$BH,56,FALSE)+VLOOKUP(B447,'[1]TERMELŐ_11.30.'!$A:$BH,57,FALSE)+VLOOKUP(B447,'[1]TERMELŐ_11.30.'!$A:$BH,58,FALSE)+VLOOKUP(B447,'[1]TERMELŐ_11.30.'!$A:$BH,59,FALSE)+VLOOKUP(B447,'[1]TERMELŐ_11.30.'!$A:$BH,60,FALSE)</f>
        <v>0</v>
      </c>
      <c r="AA447" s="14" t="str">
        <f>IF(VLOOKUP(B447,'[1]TERMELŐ_11.30.'!A:AZ,51,FALSE)="","",VLOOKUP(B447,'[1]TERMELŐ_11.30.'!A:AZ,51,FALSE))</f>
        <v/>
      </c>
      <c r="AB447" s="14" t="str">
        <f>IF(VLOOKUP(B447,'[1]TERMELŐ_11.30.'!A:AZ,52,FALSE)="","",VLOOKUP(B447,'[1]TERMELŐ_11.30.'!A:AZ,52,FALSE))</f>
        <v/>
      </c>
    </row>
    <row r="448" spans="1:28" x14ac:dyDescent="0.3">
      <c r="A448" s="10" t="str">
        <f>VLOOKUP(VLOOKUP(B448,'[1]TERMELŐ_11.30.'!A:F,6,FALSE),'[1]publikáció segéd tábla'!$A$1:$B$7,2,FALSE)</f>
        <v>E.ON Dél-dunántúli Áramhálózati Zrt.</v>
      </c>
      <c r="B448" s="10" t="s">
        <v>414</v>
      </c>
      <c r="C448" s="11">
        <f>+SUMIFS('[1]TERMELŐ_11.30.'!$H:$H,'[1]TERMELŐ_11.30.'!$A:$A,[1]publikáció!$B448,'[1]TERMELŐ_11.30.'!$L:$L,[1]publikáció!C$4)</f>
        <v>0</v>
      </c>
      <c r="D448" s="11">
        <f>+SUMIFS('[1]TERMELŐ_11.30.'!$H:$H,'[1]TERMELŐ_11.30.'!$A:$A,[1]publikáció!$B448,'[1]TERMELŐ_11.30.'!$L:$L,[1]publikáció!D$4)</f>
        <v>0</v>
      </c>
      <c r="E448" s="11">
        <f>+SUMIFS('[1]TERMELŐ_11.30.'!$H:$H,'[1]TERMELŐ_11.30.'!$A:$A,[1]publikáció!$B448,'[1]TERMELŐ_11.30.'!$L:$L,[1]publikáció!E$4)</f>
        <v>0</v>
      </c>
      <c r="F448" s="11">
        <f>+SUMIFS('[1]TERMELŐ_11.30.'!$H:$H,'[1]TERMELŐ_11.30.'!$A:$A,[1]publikáció!$B448,'[1]TERMELŐ_11.30.'!$L:$L,[1]publikáció!F$4)</f>
        <v>0</v>
      </c>
      <c r="G448" s="11">
        <f>+SUMIFS('[1]TERMELŐ_11.30.'!$H:$H,'[1]TERMELŐ_11.30.'!$A:$A,[1]publikáció!$B448,'[1]TERMELŐ_11.30.'!$L:$L,[1]publikáció!G$4)</f>
        <v>0</v>
      </c>
      <c r="H448" s="11">
        <f>+SUMIFS('[1]TERMELŐ_11.30.'!$H:$H,'[1]TERMELŐ_11.30.'!$A:$A,[1]publikáció!$B448,'[1]TERMELŐ_11.30.'!$L:$L,[1]publikáció!H$4)</f>
        <v>0</v>
      </c>
      <c r="I448" s="11">
        <f>+SUMIFS('[1]TERMELŐ_11.30.'!$H:$H,'[1]TERMELŐ_11.30.'!$A:$A,[1]publikáció!$B448,'[1]TERMELŐ_11.30.'!$L:$L,[1]publikáció!I$4)</f>
        <v>5.4</v>
      </c>
      <c r="J448" s="11">
        <f>+SUMIFS('[1]TERMELŐ_11.30.'!$H:$H,'[1]TERMELŐ_11.30.'!$A:$A,[1]publikáció!$B448,'[1]TERMELŐ_11.30.'!$L:$L,[1]publikáció!J$4)</f>
        <v>0</v>
      </c>
      <c r="K448" s="11" t="str">
        <f>+IF(VLOOKUP(B448,'[1]TERMELŐ_11.30.'!A:U,21,FALSE)="igen","Technológia módosítás",IF(VLOOKUP(B448,'[1]TERMELŐ_11.30.'!A:U,20,FALSE)&lt;&gt;"nem","Ismétlő","Új igény"))</f>
        <v>Új igény</v>
      </c>
      <c r="L448" s="12">
        <f>+_xlfn.MAXIFS('[1]TERMELŐ_11.30.'!$P:$P,'[1]TERMELŐ_11.30.'!$A:$A,[1]publikáció!$B448)</f>
        <v>5.4</v>
      </c>
      <c r="M448" s="12">
        <f>+_xlfn.MAXIFS('[1]TERMELŐ_11.30.'!$Q:$Q,'[1]TERMELŐ_11.30.'!$A:$A,[1]publikáció!$B448)</f>
        <v>0</v>
      </c>
      <c r="N448" s="10" t="str">
        <f>+IF(VLOOKUP(B448,'[1]TERMELŐ_11.30.'!A:G,7,FALSE)="","",VLOOKUP(B448,'[1]TERMELŐ_11.30.'!A:G,7,FALSE))</f>
        <v>SZEK</v>
      </c>
      <c r="O448" s="10">
        <f>+VLOOKUP(B448,'[1]TERMELŐ_11.30.'!A:I,9,FALSE)</f>
        <v>22</v>
      </c>
      <c r="P448" s="10" t="str">
        <f>+IF(OR(VLOOKUP(B448,'[1]TERMELŐ_11.30.'!A:D,4,FALSE)="elutasított",(VLOOKUP(B448,'[1]TERMELŐ_11.30.'!A:D,4,FALSE)="kiesett")),"igen","nem")</f>
        <v>igen</v>
      </c>
      <c r="Q448" s="10" t="str">
        <f>+_xlfn.IFNA(VLOOKUP(IF(VLOOKUP(B448,'[1]TERMELŐ_11.30.'!A:BQ,69,FALSE)="","",VLOOKUP(B448,'[1]TERMELŐ_11.30.'!A:BQ,69,FALSE)),'[1]publikáció segéd tábla'!$D$1:$E$16,2,FALSE),"")</f>
        <v>54/2024 kormány rendelet</v>
      </c>
      <c r="R448" s="10" t="str">
        <f>IF(VLOOKUP(B448,'[1]TERMELŐ_11.30.'!A:AT,46,FALSE)="","",VLOOKUP(B448,'[1]TERMELŐ_11.30.'!A:AT,46,FALSE))</f>
        <v/>
      </c>
      <c r="S448" s="10"/>
      <c r="T448" s="13">
        <f>+VLOOKUP(B448,'[1]TERMELŐ_11.30.'!$A:$AR,37,FALSE)</f>
        <v>0</v>
      </c>
      <c r="U448" s="13">
        <f>+VLOOKUP(B448,'[1]TERMELŐ_11.30.'!$A:$AR,38,FALSE)+VLOOKUP(B448,'[1]TERMELŐ_11.30.'!$A:$AR,39,FALSE)+VLOOKUP(B448,'[1]TERMELŐ_11.30.'!$A:$AR,40,FALSE)+VLOOKUP(B448,'[1]TERMELŐ_11.30.'!$A:$AR,41,FALSE)+VLOOKUP(B448,'[1]TERMELŐ_11.30.'!$A:$AR,42,FALSE)+VLOOKUP(B448,'[1]TERMELŐ_11.30.'!$A:$AR,43,FALSE)+VLOOKUP(B448,'[1]TERMELŐ_11.30.'!$A:$AR,44,FALSE)</f>
        <v>0</v>
      </c>
      <c r="V448" s="14" t="str">
        <f>+IF(VLOOKUP(B448,'[1]TERMELŐ_11.30.'!A:AS,45,FALSE)="","",VLOOKUP(B448,'[1]TERMELŐ_11.30.'!A:AS,45,FALSE))</f>
        <v/>
      </c>
      <c r="W448" s="14" t="str">
        <f>IF(VLOOKUP(B448,'[1]TERMELŐ_11.30.'!A:AJ,36,FALSE)="","",VLOOKUP(B448,'[1]TERMELŐ_11.30.'!A:AJ,36,FALSE))</f>
        <v/>
      </c>
      <c r="X448" s="10"/>
      <c r="Y448" s="13">
        <f>+VLOOKUP(B448,'[1]TERMELŐ_11.30.'!$A:$BH,53,FALSE)</f>
        <v>0</v>
      </c>
      <c r="Z448" s="13">
        <f>+VLOOKUP(B448,'[1]TERMELŐ_11.30.'!$A:$BH,54,FALSE)+VLOOKUP(B448,'[1]TERMELŐ_11.30.'!$A:$BH,55,FALSE)+VLOOKUP(B448,'[1]TERMELŐ_11.30.'!$A:$BH,56,FALSE)+VLOOKUP(B448,'[1]TERMELŐ_11.30.'!$A:$BH,57,FALSE)+VLOOKUP(B448,'[1]TERMELŐ_11.30.'!$A:$BH,58,FALSE)+VLOOKUP(B448,'[1]TERMELŐ_11.30.'!$A:$BH,59,FALSE)+VLOOKUP(B448,'[1]TERMELŐ_11.30.'!$A:$BH,60,FALSE)</f>
        <v>0</v>
      </c>
      <c r="AA448" s="14" t="str">
        <f>IF(VLOOKUP(B448,'[1]TERMELŐ_11.30.'!A:AZ,51,FALSE)="","",VLOOKUP(B448,'[1]TERMELŐ_11.30.'!A:AZ,51,FALSE))</f>
        <v/>
      </c>
      <c r="AB448" s="14" t="str">
        <f>IF(VLOOKUP(B448,'[1]TERMELŐ_11.30.'!A:AZ,52,FALSE)="","",VLOOKUP(B448,'[1]TERMELŐ_11.30.'!A:AZ,52,FALSE))</f>
        <v/>
      </c>
    </row>
    <row r="449" spans="1:28" x14ac:dyDescent="0.3">
      <c r="A449" s="10" t="str">
        <f>VLOOKUP(VLOOKUP(B449,'[1]TERMELŐ_11.30.'!A:F,6,FALSE),'[1]publikáció segéd tábla'!$A$1:$B$7,2,FALSE)</f>
        <v>E.ON Dél-dunántúli Áramhálózati Zrt.</v>
      </c>
      <c r="B449" s="10" t="s">
        <v>415</v>
      </c>
      <c r="C449" s="11">
        <f>+SUMIFS('[1]TERMELŐ_11.30.'!$H:$H,'[1]TERMELŐ_11.30.'!$A:$A,[1]publikáció!$B449,'[1]TERMELŐ_11.30.'!$L:$L,[1]publikáció!C$4)</f>
        <v>6</v>
      </c>
      <c r="D449" s="11">
        <f>+SUMIFS('[1]TERMELŐ_11.30.'!$H:$H,'[1]TERMELŐ_11.30.'!$A:$A,[1]publikáció!$B449,'[1]TERMELŐ_11.30.'!$L:$L,[1]publikáció!D$4)</f>
        <v>0</v>
      </c>
      <c r="E449" s="11">
        <f>+SUMIFS('[1]TERMELŐ_11.30.'!$H:$H,'[1]TERMELŐ_11.30.'!$A:$A,[1]publikáció!$B449,'[1]TERMELŐ_11.30.'!$L:$L,[1]publikáció!E$4)</f>
        <v>2.2999999999999998</v>
      </c>
      <c r="F449" s="11">
        <f>+SUMIFS('[1]TERMELŐ_11.30.'!$H:$H,'[1]TERMELŐ_11.30.'!$A:$A,[1]publikáció!$B449,'[1]TERMELŐ_11.30.'!$L:$L,[1]publikáció!F$4)</f>
        <v>0</v>
      </c>
      <c r="G449" s="11">
        <f>+SUMIFS('[1]TERMELŐ_11.30.'!$H:$H,'[1]TERMELŐ_11.30.'!$A:$A,[1]publikáció!$B449,'[1]TERMELŐ_11.30.'!$L:$L,[1]publikáció!G$4)</f>
        <v>0</v>
      </c>
      <c r="H449" s="11">
        <f>+SUMIFS('[1]TERMELŐ_11.30.'!$H:$H,'[1]TERMELŐ_11.30.'!$A:$A,[1]publikáció!$B449,'[1]TERMELŐ_11.30.'!$L:$L,[1]publikáció!H$4)</f>
        <v>0</v>
      </c>
      <c r="I449" s="11">
        <f>+SUMIFS('[1]TERMELŐ_11.30.'!$H:$H,'[1]TERMELŐ_11.30.'!$A:$A,[1]publikáció!$B449,'[1]TERMELŐ_11.30.'!$L:$L,[1]publikáció!I$4)</f>
        <v>0</v>
      </c>
      <c r="J449" s="11">
        <f>+SUMIFS('[1]TERMELŐ_11.30.'!$H:$H,'[1]TERMELŐ_11.30.'!$A:$A,[1]publikáció!$B449,'[1]TERMELŐ_11.30.'!$L:$L,[1]publikáció!J$4)</f>
        <v>0</v>
      </c>
      <c r="K449" s="11" t="str">
        <f>+IF(VLOOKUP(B449,'[1]TERMELŐ_11.30.'!A:U,21,FALSE)="igen","Technológia módosítás",IF(VLOOKUP(B449,'[1]TERMELŐ_11.30.'!A:U,20,FALSE)&lt;&gt;"nem","Ismétlő","Új igény"))</f>
        <v>Új igény</v>
      </c>
      <c r="L449" s="12">
        <f>+_xlfn.MAXIFS('[1]TERMELŐ_11.30.'!$P:$P,'[1]TERMELŐ_11.30.'!$A:$A,[1]publikáció!$B449)</f>
        <v>6</v>
      </c>
      <c r="M449" s="12">
        <f>+_xlfn.MAXIFS('[1]TERMELŐ_11.30.'!$Q:$Q,'[1]TERMELŐ_11.30.'!$A:$A,[1]publikáció!$B449)</f>
        <v>2.2999999999999998</v>
      </c>
      <c r="N449" s="10" t="str">
        <f>+IF(VLOOKUP(B449,'[1]TERMELŐ_11.30.'!A:G,7,FALSE)="","",VLOOKUP(B449,'[1]TERMELŐ_11.30.'!A:G,7,FALSE))</f>
        <v>KERT</v>
      </c>
      <c r="O449" s="10">
        <f>+VLOOKUP(B449,'[1]TERMELŐ_11.30.'!A:I,9,FALSE)</f>
        <v>22</v>
      </c>
      <c r="P449" s="10" t="str">
        <f>+IF(OR(VLOOKUP(B449,'[1]TERMELŐ_11.30.'!A:D,4,FALSE)="elutasított",(VLOOKUP(B449,'[1]TERMELŐ_11.30.'!A:D,4,FALSE)="kiesett")),"igen","nem")</f>
        <v>igen</v>
      </c>
      <c r="Q449" s="10" t="str">
        <f>+_xlfn.IFNA(VLOOKUP(IF(VLOOKUP(B449,'[1]TERMELŐ_11.30.'!A:BQ,69,FALSE)="","",VLOOKUP(B449,'[1]TERMELŐ_11.30.'!A:BQ,69,FALSE)),'[1]publikáció segéd tábla'!$D$1:$E$16,2,FALSE),"")</f>
        <v>54/2024 kormány rendelet</v>
      </c>
      <c r="R449" s="10" t="str">
        <f>IF(VLOOKUP(B449,'[1]TERMELŐ_11.30.'!A:AT,46,FALSE)="","",VLOOKUP(B449,'[1]TERMELŐ_11.30.'!A:AT,46,FALSE))</f>
        <v/>
      </c>
      <c r="S449" s="10"/>
      <c r="T449" s="13">
        <f>+VLOOKUP(B449,'[1]TERMELŐ_11.30.'!$A:$AR,37,FALSE)</f>
        <v>0</v>
      </c>
      <c r="U449" s="13">
        <f>+VLOOKUP(B449,'[1]TERMELŐ_11.30.'!$A:$AR,38,FALSE)+VLOOKUP(B449,'[1]TERMELŐ_11.30.'!$A:$AR,39,FALSE)+VLOOKUP(B449,'[1]TERMELŐ_11.30.'!$A:$AR,40,FALSE)+VLOOKUP(B449,'[1]TERMELŐ_11.30.'!$A:$AR,41,FALSE)+VLOOKUP(B449,'[1]TERMELŐ_11.30.'!$A:$AR,42,FALSE)+VLOOKUP(B449,'[1]TERMELŐ_11.30.'!$A:$AR,43,FALSE)+VLOOKUP(B449,'[1]TERMELŐ_11.30.'!$A:$AR,44,FALSE)</f>
        <v>0</v>
      </c>
      <c r="V449" s="14" t="str">
        <f>+IF(VLOOKUP(B449,'[1]TERMELŐ_11.30.'!A:AS,45,FALSE)="","",VLOOKUP(B449,'[1]TERMELŐ_11.30.'!A:AS,45,FALSE))</f>
        <v/>
      </c>
      <c r="W449" s="14" t="str">
        <f>IF(VLOOKUP(B449,'[1]TERMELŐ_11.30.'!A:AJ,36,FALSE)="","",VLOOKUP(B449,'[1]TERMELŐ_11.30.'!A:AJ,36,FALSE))</f>
        <v/>
      </c>
      <c r="X449" s="10"/>
      <c r="Y449" s="13">
        <f>+VLOOKUP(B449,'[1]TERMELŐ_11.30.'!$A:$BH,53,FALSE)</f>
        <v>0</v>
      </c>
      <c r="Z449" s="13">
        <f>+VLOOKUP(B449,'[1]TERMELŐ_11.30.'!$A:$BH,54,FALSE)+VLOOKUP(B449,'[1]TERMELŐ_11.30.'!$A:$BH,55,FALSE)+VLOOKUP(B449,'[1]TERMELŐ_11.30.'!$A:$BH,56,FALSE)+VLOOKUP(B449,'[1]TERMELŐ_11.30.'!$A:$BH,57,FALSE)+VLOOKUP(B449,'[1]TERMELŐ_11.30.'!$A:$BH,58,FALSE)+VLOOKUP(B449,'[1]TERMELŐ_11.30.'!$A:$BH,59,FALSE)+VLOOKUP(B449,'[1]TERMELŐ_11.30.'!$A:$BH,60,FALSE)</f>
        <v>0</v>
      </c>
      <c r="AA449" s="14" t="str">
        <f>IF(VLOOKUP(B449,'[1]TERMELŐ_11.30.'!A:AZ,51,FALSE)="","",VLOOKUP(B449,'[1]TERMELŐ_11.30.'!A:AZ,51,FALSE))</f>
        <v/>
      </c>
      <c r="AB449" s="14" t="str">
        <f>IF(VLOOKUP(B449,'[1]TERMELŐ_11.30.'!A:AZ,52,FALSE)="","",VLOOKUP(B449,'[1]TERMELŐ_11.30.'!A:AZ,52,FALSE))</f>
        <v/>
      </c>
    </row>
    <row r="450" spans="1:28" x14ac:dyDescent="0.3">
      <c r="A450" s="10" t="str">
        <f>VLOOKUP(VLOOKUP(B450,'[1]TERMELŐ_11.30.'!A:F,6,FALSE),'[1]publikáció segéd tábla'!$A$1:$B$7,2,FALSE)</f>
        <v>E.ON Dél-dunántúli Áramhálózati Zrt.</v>
      </c>
      <c r="B450" s="10" t="s">
        <v>416</v>
      </c>
      <c r="C450" s="11">
        <f>+SUMIFS('[1]TERMELŐ_11.30.'!$H:$H,'[1]TERMELŐ_11.30.'!$A:$A,[1]publikáció!$B450,'[1]TERMELŐ_11.30.'!$L:$L,[1]publikáció!C$4)</f>
        <v>6</v>
      </c>
      <c r="D450" s="11">
        <f>+SUMIFS('[1]TERMELŐ_11.30.'!$H:$H,'[1]TERMELŐ_11.30.'!$A:$A,[1]publikáció!$B450,'[1]TERMELŐ_11.30.'!$L:$L,[1]publikáció!D$4)</f>
        <v>0</v>
      </c>
      <c r="E450" s="11">
        <f>+SUMIFS('[1]TERMELŐ_11.30.'!$H:$H,'[1]TERMELŐ_11.30.'!$A:$A,[1]publikáció!$B450,'[1]TERMELŐ_11.30.'!$L:$L,[1]publikáció!E$4)</f>
        <v>2.2999999999999998</v>
      </c>
      <c r="F450" s="11">
        <f>+SUMIFS('[1]TERMELŐ_11.30.'!$H:$H,'[1]TERMELŐ_11.30.'!$A:$A,[1]publikáció!$B450,'[1]TERMELŐ_11.30.'!$L:$L,[1]publikáció!F$4)</f>
        <v>0</v>
      </c>
      <c r="G450" s="11">
        <f>+SUMIFS('[1]TERMELŐ_11.30.'!$H:$H,'[1]TERMELŐ_11.30.'!$A:$A,[1]publikáció!$B450,'[1]TERMELŐ_11.30.'!$L:$L,[1]publikáció!G$4)</f>
        <v>0</v>
      </c>
      <c r="H450" s="11">
        <f>+SUMIFS('[1]TERMELŐ_11.30.'!$H:$H,'[1]TERMELŐ_11.30.'!$A:$A,[1]publikáció!$B450,'[1]TERMELŐ_11.30.'!$L:$L,[1]publikáció!H$4)</f>
        <v>0</v>
      </c>
      <c r="I450" s="11">
        <f>+SUMIFS('[1]TERMELŐ_11.30.'!$H:$H,'[1]TERMELŐ_11.30.'!$A:$A,[1]publikáció!$B450,'[1]TERMELŐ_11.30.'!$L:$L,[1]publikáció!I$4)</f>
        <v>0</v>
      </c>
      <c r="J450" s="11">
        <f>+SUMIFS('[1]TERMELŐ_11.30.'!$H:$H,'[1]TERMELŐ_11.30.'!$A:$A,[1]publikáció!$B450,'[1]TERMELŐ_11.30.'!$L:$L,[1]publikáció!J$4)</f>
        <v>0</v>
      </c>
      <c r="K450" s="11" t="str">
        <f>+IF(VLOOKUP(B450,'[1]TERMELŐ_11.30.'!A:U,21,FALSE)="igen","Technológia módosítás",IF(VLOOKUP(B450,'[1]TERMELŐ_11.30.'!A:U,20,FALSE)&lt;&gt;"nem","Ismétlő","Új igény"))</f>
        <v>Új igény</v>
      </c>
      <c r="L450" s="12">
        <f>+_xlfn.MAXIFS('[1]TERMELŐ_11.30.'!$P:$P,'[1]TERMELŐ_11.30.'!$A:$A,[1]publikáció!$B450)</f>
        <v>6</v>
      </c>
      <c r="M450" s="12">
        <f>+_xlfn.MAXIFS('[1]TERMELŐ_11.30.'!$Q:$Q,'[1]TERMELŐ_11.30.'!$A:$A,[1]publikáció!$B450)</f>
        <v>2.2999999999999998</v>
      </c>
      <c r="N450" s="10" t="str">
        <f>+IF(VLOOKUP(B450,'[1]TERMELŐ_11.30.'!A:G,7,FALSE)="","",VLOOKUP(B450,'[1]TERMELŐ_11.30.'!A:G,7,FALSE))</f>
        <v>NTAD</v>
      </c>
      <c r="O450" s="10">
        <f>+VLOOKUP(B450,'[1]TERMELŐ_11.30.'!A:I,9,FALSE)</f>
        <v>22</v>
      </c>
      <c r="P450" s="10" t="str">
        <f>+IF(OR(VLOOKUP(B450,'[1]TERMELŐ_11.30.'!A:D,4,FALSE)="elutasított",(VLOOKUP(B450,'[1]TERMELŐ_11.30.'!A:D,4,FALSE)="kiesett")),"igen","nem")</f>
        <v>igen</v>
      </c>
      <c r="Q450" s="10" t="str">
        <f>+_xlfn.IFNA(VLOOKUP(IF(VLOOKUP(B450,'[1]TERMELŐ_11.30.'!A:BQ,69,FALSE)="","",VLOOKUP(B450,'[1]TERMELŐ_11.30.'!A:BQ,69,FALSE)),'[1]publikáció segéd tábla'!$D$1:$E$16,2,FALSE),"")</f>
        <v>54/2024 kormány rendelet</v>
      </c>
      <c r="R450" s="10" t="str">
        <f>IF(VLOOKUP(B450,'[1]TERMELŐ_11.30.'!A:AT,46,FALSE)="","",VLOOKUP(B450,'[1]TERMELŐ_11.30.'!A:AT,46,FALSE))</f>
        <v/>
      </c>
      <c r="S450" s="10"/>
      <c r="T450" s="13">
        <f>+VLOOKUP(B450,'[1]TERMELŐ_11.30.'!$A:$AR,37,FALSE)</f>
        <v>0</v>
      </c>
      <c r="U450" s="13">
        <f>+VLOOKUP(B450,'[1]TERMELŐ_11.30.'!$A:$AR,38,FALSE)+VLOOKUP(B450,'[1]TERMELŐ_11.30.'!$A:$AR,39,FALSE)+VLOOKUP(B450,'[1]TERMELŐ_11.30.'!$A:$AR,40,FALSE)+VLOOKUP(B450,'[1]TERMELŐ_11.30.'!$A:$AR,41,FALSE)+VLOOKUP(B450,'[1]TERMELŐ_11.30.'!$A:$AR,42,FALSE)+VLOOKUP(B450,'[1]TERMELŐ_11.30.'!$A:$AR,43,FALSE)+VLOOKUP(B450,'[1]TERMELŐ_11.30.'!$A:$AR,44,FALSE)</f>
        <v>0</v>
      </c>
      <c r="V450" s="14" t="str">
        <f>+IF(VLOOKUP(B450,'[1]TERMELŐ_11.30.'!A:AS,45,FALSE)="","",VLOOKUP(B450,'[1]TERMELŐ_11.30.'!A:AS,45,FALSE))</f>
        <v/>
      </c>
      <c r="W450" s="14" t="str">
        <f>IF(VLOOKUP(B450,'[1]TERMELŐ_11.30.'!A:AJ,36,FALSE)="","",VLOOKUP(B450,'[1]TERMELŐ_11.30.'!A:AJ,36,FALSE))</f>
        <v/>
      </c>
      <c r="X450" s="10"/>
      <c r="Y450" s="13">
        <f>+VLOOKUP(B450,'[1]TERMELŐ_11.30.'!$A:$BH,53,FALSE)</f>
        <v>0</v>
      </c>
      <c r="Z450" s="13">
        <f>+VLOOKUP(B450,'[1]TERMELŐ_11.30.'!$A:$BH,54,FALSE)+VLOOKUP(B450,'[1]TERMELŐ_11.30.'!$A:$BH,55,FALSE)+VLOOKUP(B450,'[1]TERMELŐ_11.30.'!$A:$BH,56,FALSE)+VLOOKUP(B450,'[1]TERMELŐ_11.30.'!$A:$BH,57,FALSE)+VLOOKUP(B450,'[1]TERMELŐ_11.30.'!$A:$BH,58,FALSE)+VLOOKUP(B450,'[1]TERMELŐ_11.30.'!$A:$BH,59,FALSE)+VLOOKUP(B450,'[1]TERMELŐ_11.30.'!$A:$BH,60,FALSE)</f>
        <v>0</v>
      </c>
      <c r="AA450" s="14" t="str">
        <f>IF(VLOOKUP(B450,'[1]TERMELŐ_11.30.'!A:AZ,51,FALSE)="","",VLOOKUP(B450,'[1]TERMELŐ_11.30.'!A:AZ,51,FALSE))</f>
        <v/>
      </c>
      <c r="AB450" s="14" t="str">
        <f>IF(VLOOKUP(B450,'[1]TERMELŐ_11.30.'!A:AZ,52,FALSE)="","",VLOOKUP(B450,'[1]TERMELŐ_11.30.'!A:AZ,52,FALSE))</f>
        <v/>
      </c>
    </row>
    <row r="451" spans="1:28" x14ac:dyDescent="0.3">
      <c r="A451" s="10" t="str">
        <f>VLOOKUP(VLOOKUP(B451,'[1]TERMELŐ_11.30.'!A:F,6,FALSE),'[1]publikáció segéd tábla'!$A$1:$B$7,2,FALSE)</f>
        <v>E.ON Dél-dunántúli Áramhálózati Zrt.</v>
      </c>
      <c r="B451" s="10" t="s">
        <v>417</v>
      </c>
      <c r="C451" s="11">
        <f>+SUMIFS('[1]TERMELŐ_11.30.'!$H:$H,'[1]TERMELŐ_11.30.'!$A:$A,[1]publikáció!$B451,'[1]TERMELŐ_11.30.'!$L:$L,[1]publikáció!C$4)</f>
        <v>6</v>
      </c>
      <c r="D451" s="11">
        <f>+SUMIFS('[1]TERMELŐ_11.30.'!$H:$H,'[1]TERMELŐ_11.30.'!$A:$A,[1]publikáció!$B451,'[1]TERMELŐ_11.30.'!$L:$L,[1]publikáció!D$4)</f>
        <v>0</v>
      </c>
      <c r="E451" s="11">
        <f>+SUMIFS('[1]TERMELŐ_11.30.'!$H:$H,'[1]TERMELŐ_11.30.'!$A:$A,[1]publikáció!$B451,'[1]TERMELŐ_11.30.'!$L:$L,[1]publikáció!E$4)</f>
        <v>2.2999999999999998</v>
      </c>
      <c r="F451" s="11">
        <f>+SUMIFS('[1]TERMELŐ_11.30.'!$H:$H,'[1]TERMELŐ_11.30.'!$A:$A,[1]publikáció!$B451,'[1]TERMELŐ_11.30.'!$L:$L,[1]publikáció!F$4)</f>
        <v>0</v>
      </c>
      <c r="G451" s="11">
        <f>+SUMIFS('[1]TERMELŐ_11.30.'!$H:$H,'[1]TERMELŐ_11.30.'!$A:$A,[1]publikáció!$B451,'[1]TERMELŐ_11.30.'!$L:$L,[1]publikáció!G$4)</f>
        <v>0</v>
      </c>
      <c r="H451" s="11">
        <f>+SUMIFS('[1]TERMELŐ_11.30.'!$H:$H,'[1]TERMELŐ_11.30.'!$A:$A,[1]publikáció!$B451,'[1]TERMELŐ_11.30.'!$L:$L,[1]publikáció!H$4)</f>
        <v>0</v>
      </c>
      <c r="I451" s="11">
        <f>+SUMIFS('[1]TERMELŐ_11.30.'!$H:$H,'[1]TERMELŐ_11.30.'!$A:$A,[1]publikáció!$B451,'[1]TERMELŐ_11.30.'!$L:$L,[1]publikáció!I$4)</f>
        <v>0</v>
      </c>
      <c r="J451" s="11">
        <f>+SUMIFS('[1]TERMELŐ_11.30.'!$H:$H,'[1]TERMELŐ_11.30.'!$A:$A,[1]publikáció!$B451,'[1]TERMELŐ_11.30.'!$L:$L,[1]publikáció!J$4)</f>
        <v>0</v>
      </c>
      <c r="K451" s="11" t="str">
        <f>+IF(VLOOKUP(B451,'[1]TERMELŐ_11.30.'!A:U,21,FALSE)="igen","Technológia módosítás",IF(VLOOKUP(B451,'[1]TERMELŐ_11.30.'!A:U,20,FALSE)&lt;&gt;"nem","Ismétlő","Új igény"))</f>
        <v>Új igény</v>
      </c>
      <c r="L451" s="12">
        <f>+_xlfn.MAXIFS('[1]TERMELŐ_11.30.'!$P:$P,'[1]TERMELŐ_11.30.'!$A:$A,[1]publikáció!$B451)</f>
        <v>6</v>
      </c>
      <c r="M451" s="12">
        <f>+_xlfn.MAXIFS('[1]TERMELŐ_11.30.'!$Q:$Q,'[1]TERMELŐ_11.30.'!$A:$A,[1]publikáció!$B451)</f>
        <v>2.2999999999999998</v>
      </c>
      <c r="N451" s="10" t="str">
        <f>+IF(VLOOKUP(B451,'[1]TERMELŐ_11.30.'!A:G,7,FALSE)="","",VLOOKUP(B451,'[1]TERMELŐ_11.30.'!A:G,7,FALSE))</f>
        <v>DUJ2</v>
      </c>
      <c r="O451" s="10">
        <f>+VLOOKUP(B451,'[1]TERMELŐ_11.30.'!A:I,9,FALSE)</f>
        <v>11</v>
      </c>
      <c r="P451" s="10" t="str">
        <f>+IF(OR(VLOOKUP(B451,'[1]TERMELŐ_11.30.'!A:D,4,FALSE)="elutasított",(VLOOKUP(B451,'[1]TERMELŐ_11.30.'!A:D,4,FALSE)="kiesett")),"igen","nem")</f>
        <v>igen</v>
      </c>
      <c r="Q451" s="10" t="str">
        <f>+_xlfn.IFNA(VLOOKUP(IF(VLOOKUP(B451,'[1]TERMELŐ_11.30.'!A:BQ,69,FALSE)="","",VLOOKUP(B451,'[1]TERMELŐ_11.30.'!A:BQ,69,FALSE)),'[1]publikáció segéd tábla'!$D$1:$E$16,2,FALSE),"")</f>
        <v>54/2024 kormány rendelet</v>
      </c>
      <c r="R451" s="10" t="str">
        <f>IF(VLOOKUP(B451,'[1]TERMELŐ_11.30.'!A:AT,46,FALSE)="","",VLOOKUP(B451,'[1]TERMELŐ_11.30.'!A:AT,46,FALSE))</f>
        <v/>
      </c>
      <c r="S451" s="10"/>
      <c r="T451" s="13">
        <f>+VLOOKUP(B451,'[1]TERMELŐ_11.30.'!$A:$AR,37,FALSE)</f>
        <v>0</v>
      </c>
      <c r="U451" s="13">
        <f>+VLOOKUP(B451,'[1]TERMELŐ_11.30.'!$A:$AR,38,FALSE)+VLOOKUP(B451,'[1]TERMELŐ_11.30.'!$A:$AR,39,FALSE)+VLOOKUP(B451,'[1]TERMELŐ_11.30.'!$A:$AR,40,FALSE)+VLOOKUP(B451,'[1]TERMELŐ_11.30.'!$A:$AR,41,FALSE)+VLOOKUP(B451,'[1]TERMELŐ_11.30.'!$A:$AR,42,FALSE)+VLOOKUP(B451,'[1]TERMELŐ_11.30.'!$A:$AR,43,FALSE)+VLOOKUP(B451,'[1]TERMELŐ_11.30.'!$A:$AR,44,FALSE)</f>
        <v>0</v>
      </c>
      <c r="V451" s="14" t="str">
        <f>+IF(VLOOKUP(B451,'[1]TERMELŐ_11.30.'!A:AS,45,FALSE)="","",VLOOKUP(B451,'[1]TERMELŐ_11.30.'!A:AS,45,FALSE))</f>
        <v/>
      </c>
      <c r="W451" s="14" t="str">
        <f>IF(VLOOKUP(B451,'[1]TERMELŐ_11.30.'!A:AJ,36,FALSE)="","",VLOOKUP(B451,'[1]TERMELŐ_11.30.'!A:AJ,36,FALSE))</f>
        <v/>
      </c>
      <c r="X451" s="10"/>
      <c r="Y451" s="13">
        <f>+VLOOKUP(B451,'[1]TERMELŐ_11.30.'!$A:$BH,53,FALSE)</f>
        <v>0</v>
      </c>
      <c r="Z451" s="13">
        <f>+VLOOKUP(B451,'[1]TERMELŐ_11.30.'!$A:$BH,54,FALSE)+VLOOKUP(B451,'[1]TERMELŐ_11.30.'!$A:$BH,55,FALSE)+VLOOKUP(B451,'[1]TERMELŐ_11.30.'!$A:$BH,56,FALSE)+VLOOKUP(B451,'[1]TERMELŐ_11.30.'!$A:$BH,57,FALSE)+VLOOKUP(B451,'[1]TERMELŐ_11.30.'!$A:$BH,58,FALSE)+VLOOKUP(B451,'[1]TERMELŐ_11.30.'!$A:$BH,59,FALSE)+VLOOKUP(B451,'[1]TERMELŐ_11.30.'!$A:$BH,60,FALSE)</f>
        <v>0</v>
      </c>
      <c r="AA451" s="14" t="str">
        <f>IF(VLOOKUP(B451,'[1]TERMELŐ_11.30.'!A:AZ,51,FALSE)="","",VLOOKUP(B451,'[1]TERMELŐ_11.30.'!A:AZ,51,FALSE))</f>
        <v/>
      </c>
      <c r="AB451" s="14" t="str">
        <f>IF(VLOOKUP(B451,'[1]TERMELŐ_11.30.'!A:AZ,52,FALSE)="","",VLOOKUP(B451,'[1]TERMELŐ_11.30.'!A:AZ,52,FALSE))</f>
        <v/>
      </c>
    </row>
    <row r="452" spans="1:28" x14ac:dyDescent="0.3">
      <c r="A452" s="10" t="str">
        <f>VLOOKUP(VLOOKUP(B452,'[1]TERMELŐ_11.30.'!A:F,6,FALSE),'[1]publikáció segéd tábla'!$A$1:$B$7,2,FALSE)</f>
        <v>E.ON Dél-dunántúli Áramhálózati Zrt.</v>
      </c>
      <c r="B452" s="10" t="s">
        <v>418</v>
      </c>
      <c r="C452" s="11">
        <f>+SUMIFS('[1]TERMELŐ_11.30.'!$H:$H,'[1]TERMELŐ_11.30.'!$A:$A,[1]publikáció!$B452,'[1]TERMELŐ_11.30.'!$L:$L,[1]publikáció!C$4)</f>
        <v>4.99</v>
      </c>
      <c r="D452" s="11">
        <f>+SUMIFS('[1]TERMELŐ_11.30.'!$H:$H,'[1]TERMELŐ_11.30.'!$A:$A,[1]publikáció!$B452,'[1]TERMELŐ_11.30.'!$L:$L,[1]publikáció!D$4)</f>
        <v>0</v>
      </c>
      <c r="E452" s="11">
        <f>+SUMIFS('[1]TERMELŐ_11.30.'!$H:$H,'[1]TERMELŐ_11.30.'!$A:$A,[1]publikáció!$B452,'[1]TERMELŐ_11.30.'!$L:$L,[1]publikáció!E$4)</f>
        <v>4</v>
      </c>
      <c r="F452" s="11">
        <f>+SUMIFS('[1]TERMELŐ_11.30.'!$H:$H,'[1]TERMELŐ_11.30.'!$A:$A,[1]publikáció!$B452,'[1]TERMELŐ_11.30.'!$L:$L,[1]publikáció!F$4)</f>
        <v>0</v>
      </c>
      <c r="G452" s="11">
        <f>+SUMIFS('[1]TERMELŐ_11.30.'!$H:$H,'[1]TERMELŐ_11.30.'!$A:$A,[1]publikáció!$B452,'[1]TERMELŐ_11.30.'!$L:$L,[1]publikáció!G$4)</f>
        <v>0</v>
      </c>
      <c r="H452" s="11">
        <f>+SUMIFS('[1]TERMELŐ_11.30.'!$H:$H,'[1]TERMELŐ_11.30.'!$A:$A,[1]publikáció!$B452,'[1]TERMELŐ_11.30.'!$L:$L,[1]publikáció!H$4)</f>
        <v>0</v>
      </c>
      <c r="I452" s="11">
        <f>+SUMIFS('[1]TERMELŐ_11.30.'!$H:$H,'[1]TERMELŐ_11.30.'!$A:$A,[1]publikáció!$B452,'[1]TERMELŐ_11.30.'!$L:$L,[1]publikáció!I$4)</f>
        <v>0</v>
      </c>
      <c r="J452" s="11">
        <f>+SUMIFS('[1]TERMELŐ_11.30.'!$H:$H,'[1]TERMELŐ_11.30.'!$A:$A,[1]publikáció!$B452,'[1]TERMELŐ_11.30.'!$L:$L,[1]publikáció!J$4)</f>
        <v>0</v>
      </c>
      <c r="K452" s="11" t="str">
        <f>+IF(VLOOKUP(B452,'[1]TERMELŐ_11.30.'!A:U,21,FALSE)="igen","Technológia módosítás",IF(VLOOKUP(B452,'[1]TERMELŐ_11.30.'!A:U,20,FALSE)&lt;&gt;"nem","Ismétlő","Új igény"))</f>
        <v>Új igény</v>
      </c>
      <c r="L452" s="12">
        <f>+_xlfn.MAXIFS('[1]TERMELŐ_11.30.'!$P:$P,'[1]TERMELŐ_11.30.'!$A:$A,[1]publikáció!$B452)</f>
        <v>8.99</v>
      </c>
      <c r="M452" s="12">
        <f>+_xlfn.MAXIFS('[1]TERMELŐ_11.30.'!$Q:$Q,'[1]TERMELŐ_11.30.'!$A:$A,[1]publikáció!$B452)</f>
        <v>4.016</v>
      </c>
      <c r="N452" s="10" t="str">
        <f>+IF(VLOOKUP(B452,'[1]TERMELŐ_11.30.'!A:G,7,FALSE)="","",VLOOKUP(B452,'[1]TERMELŐ_11.30.'!A:G,7,FALSE))</f>
        <v>NTAD</v>
      </c>
      <c r="O452" s="10">
        <f>+VLOOKUP(B452,'[1]TERMELŐ_11.30.'!A:I,9,FALSE)</f>
        <v>22</v>
      </c>
      <c r="P452" s="10" t="str">
        <f>+IF(OR(VLOOKUP(B452,'[1]TERMELŐ_11.30.'!A:D,4,FALSE)="elutasított",(VLOOKUP(B452,'[1]TERMELŐ_11.30.'!A:D,4,FALSE)="kiesett")),"igen","nem")</f>
        <v>igen</v>
      </c>
      <c r="Q452" s="10" t="str">
        <f>+_xlfn.IFNA(VLOOKUP(IF(VLOOKUP(B452,'[1]TERMELŐ_11.30.'!A:BQ,69,FALSE)="","",VLOOKUP(B452,'[1]TERMELŐ_11.30.'!A:BQ,69,FALSE)),'[1]publikáció segéd tábla'!$D$1:$E$16,2,FALSE),"")</f>
        <v>54/2024 kormány rendelet</v>
      </c>
      <c r="R452" s="10" t="str">
        <f>IF(VLOOKUP(B452,'[1]TERMELŐ_11.30.'!A:AT,46,FALSE)="","",VLOOKUP(B452,'[1]TERMELŐ_11.30.'!A:AT,46,FALSE))</f>
        <v/>
      </c>
      <c r="S452" s="10"/>
      <c r="T452" s="13">
        <f>+VLOOKUP(B452,'[1]TERMELŐ_11.30.'!$A:$AR,37,FALSE)</f>
        <v>0</v>
      </c>
      <c r="U452" s="13">
        <f>+VLOOKUP(B452,'[1]TERMELŐ_11.30.'!$A:$AR,38,FALSE)+VLOOKUP(B452,'[1]TERMELŐ_11.30.'!$A:$AR,39,FALSE)+VLOOKUP(B452,'[1]TERMELŐ_11.30.'!$A:$AR,40,FALSE)+VLOOKUP(B452,'[1]TERMELŐ_11.30.'!$A:$AR,41,FALSE)+VLOOKUP(B452,'[1]TERMELŐ_11.30.'!$A:$AR,42,FALSE)+VLOOKUP(B452,'[1]TERMELŐ_11.30.'!$A:$AR,43,FALSE)+VLOOKUP(B452,'[1]TERMELŐ_11.30.'!$A:$AR,44,FALSE)</f>
        <v>0</v>
      </c>
      <c r="V452" s="14" t="str">
        <f>+IF(VLOOKUP(B452,'[1]TERMELŐ_11.30.'!A:AS,45,FALSE)="","",VLOOKUP(B452,'[1]TERMELŐ_11.30.'!A:AS,45,FALSE))</f>
        <v/>
      </c>
      <c r="W452" s="14" t="str">
        <f>IF(VLOOKUP(B452,'[1]TERMELŐ_11.30.'!A:AJ,36,FALSE)="","",VLOOKUP(B452,'[1]TERMELŐ_11.30.'!A:AJ,36,FALSE))</f>
        <v/>
      </c>
      <c r="X452" s="10"/>
      <c r="Y452" s="13">
        <f>+VLOOKUP(B452,'[1]TERMELŐ_11.30.'!$A:$BH,53,FALSE)</f>
        <v>0</v>
      </c>
      <c r="Z452" s="13">
        <f>+VLOOKUP(B452,'[1]TERMELŐ_11.30.'!$A:$BH,54,FALSE)+VLOOKUP(B452,'[1]TERMELŐ_11.30.'!$A:$BH,55,FALSE)+VLOOKUP(B452,'[1]TERMELŐ_11.30.'!$A:$BH,56,FALSE)+VLOOKUP(B452,'[1]TERMELŐ_11.30.'!$A:$BH,57,FALSE)+VLOOKUP(B452,'[1]TERMELŐ_11.30.'!$A:$BH,58,FALSE)+VLOOKUP(B452,'[1]TERMELŐ_11.30.'!$A:$BH,59,FALSE)+VLOOKUP(B452,'[1]TERMELŐ_11.30.'!$A:$BH,60,FALSE)</f>
        <v>0</v>
      </c>
      <c r="AA452" s="14" t="str">
        <f>IF(VLOOKUP(B452,'[1]TERMELŐ_11.30.'!A:AZ,51,FALSE)="","",VLOOKUP(B452,'[1]TERMELŐ_11.30.'!A:AZ,51,FALSE))</f>
        <v/>
      </c>
      <c r="AB452" s="14" t="str">
        <f>IF(VLOOKUP(B452,'[1]TERMELŐ_11.30.'!A:AZ,52,FALSE)="","",VLOOKUP(B452,'[1]TERMELŐ_11.30.'!A:AZ,52,FALSE))</f>
        <v/>
      </c>
    </row>
    <row r="453" spans="1:28" x14ac:dyDescent="0.3">
      <c r="A453" s="10" t="str">
        <f>VLOOKUP(VLOOKUP(B453,'[1]TERMELŐ_11.30.'!A:F,6,FALSE),'[1]publikáció segéd tábla'!$A$1:$B$7,2,FALSE)</f>
        <v>E.ON Dél-dunántúli Áramhálózati Zrt.</v>
      </c>
      <c r="B453" s="10" t="s">
        <v>419</v>
      </c>
      <c r="C453" s="11">
        <f>+SUMIFS('[1]TERMELŐ_11.30.'!$H:$H,'[1]TERMELŐ_11.30.'!$A:$A,[1]publikáció!$B453,'[1]TERMELŐ_11.30.'!$L:$L,[1]publikáció!C$4)</f>
        <v>10</v>
      </c>
      <c r="D453" s="11">
        <f>+SUMIFS('[1]TERMELŐ_11.30.'!$H:$H,'[1]TERMELŐ_11.30.'!$A:$A,[1]publikáció!$B453,'[1]TERMELŐ_11.30.'!$L:$L,[1]publikáció!D$4)</f>
        <v>0</v>
      </c>
      <c r="E453" s="11">
        <f>+SUMIFS('[1]TERMELŐ_11.30.'!$H:$H,'[1]TERMELŐ_11.30.'!$A:$A,[1]publikáció!$B453,'[1]TERMELŐ_11.30.'!$L:$L,[1]publikáció!E$4)</f>
        <v>0</v>
      </c>
      <c r="F453" s="11">
        <f>+SUMIFS('[1]TERMELŐ_11.30.'!$H:$H,'[1]TERMELŐ_11.30.'!$A:$A,[1]publikáció!$B453,'[1]TERMELŐ_11.30.'!$L:$L,[1]publikáció!F$4)</f>
        <v>0</v>
      </c>
      <c r="G453" s="11">
        <f>+SUMIFS('[1]TERMELŐ_11.30.'!$H:$H,'[1]TERMELŐ_11.30.'!$A:$A,[1]publikáció!$B453,'[1]TERMELŐ_11.30.'!$L:$L,[1]publikáció!G$4)</f>
        <v>0</v>
      </c>
      <c r="H453" s="11">
        <f>+SUMIFS('[1]TERMELŐ_11.30.'!$H:$H,'[1]TERMELŐ_11.30.'!$A:$A,[1]publikáció!$B453,'[1]TERMELŐ_11.30.'!$L:$L,[1]publikáció!H$4)</f>
        <v>0</v>
      </c>
      <c r="I453" s="11">
        <f>+SUMIFS('[1]TERMELŐ_11.30.'!$H:$H,'[1]TERMELŐ_11.30.'!$A:$A,[1]publikáció!$B453,'[1]TERMELŐ_11.30.'!$L:$L,[1]publikáció!I$4)</f>
        <v>0</v>
      </c>
      <c r="J453" s="11">
        <f>+SUMIFS('[1]TERMELŐ_11.30.'!$H:$H,'[1]TERMELŐ_11.30.'!$A:$A,[1]publikáció!$B453,'[1]TERMELŐ_11.30.'!$L:$L,[1]publikáció!J$4)</f>
        <v>0</v>
      </c>
      <c r="K453" s="11" t="str">
        <f>+IF(VLOOKUP(B453,'[1]TERMELŐ_11.30.'!A:U,21,FALSE)="igen","Technológia módosítás",IF(VLOOKUP(B453,'[1]TERMELŐ_11.30.'!A:U,20,FALSE)&lt;&gt;"nem","Ismétlő","Új igény"))</f>
        <v>Új igény</v>
      </c>
      <c r="L453" s="12">
        <f>+_xlfn.MAXIFS('[1]TERMELŐ_11.30.'!$P:$P,'[1]TERMELŐ_11.30.'!$A:$A,[1]publikáció!$B453)</f>
        <v>10</v>
      </c>
      <c r="M453" s="12">
        <f>+_xlfn.MAXIFS('[1]TERMELŐ_11.30.'!$Q:$Q,'[1]TERMELŐ_11.30.'!$A:$A,[1]publikáció!$B453)</f>
        <v>0.05</v>
      </c>
      <c r="N453" s="10" t="str">
        <f>+IF(VLOOKUP(B453,'[1]TERMELŐ_11.30.'!A:G,7,FALSE)="","",VLOOKUP(B453,'[1]TERMELŐ_11.30.'!A:G,7,FALSE))</f>
        <v>CSUR</v>
      </c>
      <c r="O453" s="10">
        <f>+VLOOKUP(B453,'[1]TERMELŐ_11.30.'!A:I,9,FALSE)</f>
        <v>22</v>
      </c>
      <c r="P453" s="10" t="str">
        <f>+IF(OR(VLOOKUP(B453,'[1]TERMELŐ_11.30.'!A:D,4,FALSE)="elutasított",(VLOOKUP(B453,'[1]TERMELŐ_11.30.'!A:D,4,FALSE)="kiesett")),"igen","nem")</f>
        <v>igen</v>
      </c>
      <c r="Q453" s="10" t="str">
        <f>+_xlfn.IFNA(VLOOKUP(IF(VLOOKUP(B453,'[1]TERMELŐ_11.30.'!A:BQ,69,FALSE)="","",VLOOKUP(B453,'[1]TERMELŐ_11.30.'!A:BQ,69,FALSE)),'[1]publikáció segéd tábla'!$D$1:$E$16,2,FALSE),"")</f>
        <v>54/2024 kormány rendelet</v>
      </c>
      <c r="R453" s="10" t="str">
        <f>IF(VLOOKUP(B453,'[1]TERMELŐ_11.30.'!A:AT,46,FALSE)="","",VLOOKUP(B453,'[1]TERMELŐ_11.30.'!A:AT,46,FALSE))</f>
        <v/>
      </c>
      <c r="S453" s="10"/>
      <c r="T453" s="13">
        <f>+VLOOKUP(B453,'[1]TERMELŐ_11.30.'!$A:$AR,37,FALSE)</f>
        <v>0</v>
      </c>
      <c r="U453" s="13">
        <f>+VLOOKUP(B453,'[1]TERMELŐ_11.30.'!$A:$AR,38,FALSE)+VLOOKUP(B453,'[1]TERMELŐ_11.30.'!$A:$AR,39,FALSE)+VLOOKUP(B453,'[1]TERMELŐ_11.30.'!$A:$AR,40,FALSE)+VLOOKUP(B453,'[1]TERMELŐ_11.30.'!$A:$AR,41,FALSE)+VLOOKUP(B453,'[1]TERMELŐ_11.30.'!$A:$AR,42,FALSE)+VLOOKUP(B453,'[1]TERMELŐ_11.30.'!$A:$AR,43,FALSE)+VLOOKUP(B453,'[1]TERMELŐ_11.30.'!$A:$AR,44,FALSE)</f>
        <v>0</v>
      </c>
      <c r="V453" s="14" t="str">
        <f>+IF(VLOOKUP(B453,'[1]TERMELŐ_11.30.'!A:AS,45,FALSE)="","",VLOOKUP(B453,'[1]TERMELŐ_11.30.'!A:AS,45,FALSE))</f>
        <v/>
      </c>
      <c r="W453" s="14" t="str">
        <f>IF(VLOOKUP(B453,'[1]TERMELŐ_11.30.'!A:AJ,36,FALSE)="","",VLOOKUP(B453,'[1]TERMELŐ_11.30.'!A:AJ,36,FALSE))</f>
        <v/>
      </c>
      <c r="X453" s="10"/>
      <c r="Y453" s="13">
        <f>+VLOOKUP(B453,'[1]TERMELŐ_11.30.'!$A:$BH,53,FALSE)</f>
        <v>0</v>
      </c>
      <c r="Z453" s="13">
        <f>+VLOOKUP(B453,'[1]TERMELŐ_11.30.'!$A:$BH,54,FALSE)+VLOOKUP(B453,'[1]TERMELŐ_11.30.'!$A:$BH,55,FALSE)+VLOOKUP(B453,'[1]TERMELŐ_11.30.'!$A:$BH,56,FALSE)+VLOOKUP(B453,'[1]TERMELŐ_11.30.'!$A:$BH,57,FALSE)+VLOOKUP(B453,'[1]TERMELŐ_11.30.'!$A:$BH,58,FALSE)+VLOOKUP(B453,'[1]TERMELŐ_11.30.'!$A:$BH,59,FALSE)+VLOOKUP(B453,'[1]TERMELŐ_11.30.'!$A:$BH,60,FALSE)</f>
        <v>0</v>
      </c>
      <c r="AA453" s="14" t="str">
        <f>IF(VLOOKUP(B453,'[1]TERMELŐ_11.30.'!A:AZ,51,FALSE)="","",VLOOKUP(B453,'[1]TERMELŐ_11.30.'!A:AZ,51,FALSE))</f>
        <v/>
      </c>
      <c r="AB453" s="14" t="str">
        <f>IF(VLOOKUP(B453,'[1]TERMELŐ_11.30.'!A:AZ,52,FALSE)="","",VLOOKUP(B453,'[1]TERMELŐ_11.30.'!A:AZ,52,FALSE))</f>
        <v/>
      </c>
    </row>
    <row r="454" spans="1:28" x14ac:dyDescent="0.3">
      <c r="A454" s="10" t="str">
        <f>VLOOKUP(VLOOKUP(B454,'[1]TERMELŐ_11.30.'!A:F,6,FALSE),'[1]publikáció segéd tábla'!$A$1:$B$7,2,FALSE)</f>
        <v>E.ON Dél-dunántúli Áramhálózati Zrt.</v>
      </c>
      <c r="B454" s="10" t="s">
        <v>420</v>
      </c>
      <c r="C454" s="11">
        <f>+SUMIFS('[1]TERMELŐ_11.30.'!$H:$H,'[1]TERMELŐ_11.30.'!$A:$A,[1]publikáció!$B454,'[1]TERMELŐ_11.30.'!$L:$L,[1]publikáció!C$4)</f>
        <v>0</v>
      </c>
      <c r="D454" s="11">
        <f>+SUMIFS('[1]TERMELŐ_11.30.'!$H:$H,'[1]TERMELŐ_11.30.'!$A:$A,[1]publikáció!$B454,'[1]TERMELŐ_11.30.'!$L:$L,[1]publikáció!D$4)</f>
        <v>0</v>
      </c>
      <c r="E454" s="11">
        <f>+SUMIFS('[1]TERMELŐ_11.30.'!$H:$H,'[1]TERMELŐ_11.30.'!$A:$A,[1]publikáció!$B454,'[1]TERMELŐ_11.30.'!$L:$L,[1]publikáció!E$4)</f>
        <v>12</v>
      </c>
      <c r="F454" s="11">
        <f>+SUMIFS('[1]TERMELŐ_11.30.'!$H:$H,'[1]TERMELŐ_11.30.'!$A:$A,[1]publikáció!$B454,'[1]TERMELŐ_11.30.'!$L:$L,[1]publikáció!F$4)</f>
        <v>0</v>
      </c>
      <c r="G454" s="11">
        <f>+SUMIFS('[1]TERMELŐ_11.30.'!$H:$H,'[1]TERMELŐ_11.30.'!$A:$A,[1]publikáció!$B454,'[1]TERMELŐ_11.30.'!$L:$L,[1]publikáció!G$4)</f>
        <v>0</v>
      </c>
      <c r="H454" s="11">
        <f>+SUMIFS('[1]TERMELŐ_11.30.'!$H:$H,'[1]TERMELŐ_11.30.'!$A:$A,[1]publikáció!$B454,'[1]TERMELŐ_11.30.'!$L:$L,[1]publikáció!H$4)</f>
        <v>0</v>
      </c>
      <c r="I454" s="11">
        <f>+SUMIFS('[1]TERMELŐ_11.30.'!$H:$H,'[1]TERMELŐ_11.30.'!$A:$A,[1]publikáció!$B454,'[1]TERMELŐ_11.30.'!$L:$L,[1]publikáció!I$4)</f>
        <v>0</v>
      </c>
      <c r="J454" s="11">
        <f>+SUMIFS('[1]TERMELŐ_11.30.'!$H:$H,'[1]TERMELŐ_11.30.'!$A:$A,[1]publikáció!$B454,'[1]TERMELŐ_11.30.'!$L:$L,[1]publikáció!J$4)</f>
        <v>0</v>
      </c>
      <c r="K454" s="11" t="str">
        <f>+IF(VLOOKUP(B454,'[1]TERMELŐ_11.30.'!A:U,21,FALSE)="igen","Technológia módosítás",IF(VLOOKUP(B454,'[1]TERMELŐ_11.30.'!A:U,20,FALSE)&lt;&gt;"nem","Ismétlő","Új igény"))</f>
        <v>Új igény</v>
      </c>
      <c r="L454" s="12">
        <f>+_xlfn.MAXIFS('[1]TERMELŐ_11.30.'!$P:$P,'[1]TERMELŐ_11.30.'!$A:$A,[1]publikáció!$B454)</f>
        <v>12</v>
      </c>
      <c r="M454" s="12">
        <f>+_xlfn.MAXIFS('[1]TERMELŐ_11.30.'!$Q:$Q,'[1]TERMELŐ_11.30.'!$A:$A,[1]publikáció!$B454)</f>
        <v>12</v>
      </c>
      <c r="N454" s="10" t="str">
        <f>+IF(VLOOKUP(B454,'[1]TERMELŐ_11.30.'!A:G,7,FALSE)="","",VLOOKUP(B454,'[1]TERMELŐ_11.30.'!A:G,7,FALSE))</f>
        <v>BARC</v>
      </c>
      <c r="O454" s="10">
        <f>+VLOOKUP(B454,'[1]TERMELŐ_11.30.'!A:I,9,FALSE)</f>
        <v>22</v>
      </c>
      <c r="P454" s="10" t="str">
        <f>+IF(OR(VLOOKUP(B454,'[1]TERMELŐ_11.30.'!A:D,4,FALSE)="elutasított",(VLOOKUP(B454,'[1]TERMELŐ_11.30.'!A:D,4,FALSE)="kiesett")),"igen","nem")</f>
        <v>igen</v>
      </c>
      <c r="Q454" s="10" t="str">
        <f>+_xlfn.IFNA(VLOOKUP(IF(VLOOKUP(B454,'[1]TERMELŐ_11.30.'!A:BQ,69,FALSE)="","",VLOOKUP(B454,'[1]TERMELŐ_11.30.'!A:BQ,69,FALSE)),'[1]publikáció segéd tábla'!$D$1:$E$16,2,FALSE),"")</f>
        <v>54/2024 kormány rendelet</v>
      </c>
      <c r="R454" s="10" t="str">
        <f>IF(VLOOKUP(B454,'[1]TERMELŐ_11.30.'!A:AT,46,FALSE)="","",VLOOKUP(B454,'[1]TERMELŐ_11.30.'!A:AT,46,FALSE))</f>
        <v/>
      </c>
      <c r="S454" s="10"/>
      <c r="T454" s="13">
        <f>+VLOOKUP(B454,'[1]TERMELŐ_11.30.'!$A:$AR,37,FALSE)</f>
        <v>0</v>
      </c>
      <c r="U454" s="13">
        <f>+VLOOKUP(B454,'[1]TERMELŐ_11.30.'!$A:$AR,38,FALSE)+VLOOKUP(B454,'[1]TERMELŐ_11.30.'!$A:$AR,39,FALSE)+VLOOKUP(B454,'[1]TERMELŐ_11.30.'!$A:$AR,40,FALSE)+VLOOKUP(B454,'[1]TERMELŐ_11.30.'!$A:$AR,41,FALSE)+VLOOKUP(B454,'[1]TERMELŐ_11.30.'!$A:$AR,42,FALSE)+VLOOKUP(B454,'[1]TERMELŐ_11.30.'!$A:$AR,43,FALSE)+VLOOKUP(B454,'[1]TERMELŐ_11.30.'!$A:$AR,44,FALSE)</f>
        <v>0</v>
      </c>
      <c r="V454" s="14" t="str">
        <f>+IF(VLOOKUP(B454,'[1]TERMELŐ_11.30.'!A:AS,45,FALSE)="","",VLOOKUP(B454,'[1]TERMELŐ_11.30.'!A:AS,45,FALSE))</f>
        <v/>
      </c>
      <c r="W454" s="14" t="str">
        <f>IF(VLOOKUP(B454,'[1]TERMELŐ_11.30.'!A:AJ,36,FALSE)="","",VLOOKUP(B454,'[1]TERMELŐ_11.30.'!A:AJ,36,FALSE))</f>
        <v/>
      </c>
      <c r="X454" s="10"/>
      <c r="Y454" s="13">
        <f>+VLOOKUP(B454,'[1]TERMELŐ_11.30.'!$A:$BH,53,FALSE)</f>
        <v>0</v>
      </c>
      <c r="Z454" s="13">
        <f>+VLOOKUP(B454,'[1]TERMELŐ_11.30.'!$A:$BH,54,FALSE)+VLOOKUP(B454,'[1]TERMELŐ_11.30.'!$A:$BH,55,FALSE)+VLOOKUP(B454,'[1]TERMELŐ_11.30.'!$A:$BH,56,FALSE)+VLOOKUP(B454,'[1]TERMELŐ_11.30.'!$A:$BH,57,FALSE)+VLOOKUP(B454,'[1]TERMELŐ_11.30.'!$A:$BH,58,FALSE)+VLOOKUP(B454,'[1]TERMELŐ_11.30.'!$A:$BH,59,FALSE)+VLOOKUP(B454,'[1]TERMELŐ_11.30.'!$A:$BH,60,FALSE)</f>
        <v>0</v>
      </c>
      <c r="AA454" s="14" t="str">
        <f>IF(VLOOKUP(B454,'[1]TERMELŐ_11.30.'!A:AZ,51,FALSE)="","",VLOOKUP(B454,'[1]TERMELŐ_11.30.'!A:AZ,51,FALSE))</f>
        <v/>
      </c>
      <c r="AB454" s="14" t="str">
        <f>IF(VLOOKUP(B454,'[1]TERMELŐ_11.30.'!A:AZ,52,FALSE)="","",VLOOKUP(B454,'[1]TERMELŐ_11.30.'!A:AZ,52,FALSE))</f>
        <v/>
      </c>
    </row>
    <row r="455" spans="1:28" x14ac:dyDescent="0.3">
      <c r="A455" s="10" t="str">
        <f>VLOOKUP(VLOOKUP(B455,'[1]TERMELŐ_11.30.'!A:F,6,FALSE),'[1]publikáció segéd tábla'!$A$1:$B$7,2,FALSE)</f>
        <v>E.ON Dél-dunántúli Áramhálózati Zrt.</v>
      </c>
      <c r="B455" s="10" t="s">
        <v>421</v>
      </c>
      <c r="C455" s="11">
        <f>+SUMIFS('[1]TERMELŐ_11.30.'!$H:$H,'[1]TERMELŐ_11.30.'!$A:$A,[1]publikáció!$B455,'[1]TERMELŐ_11.30.'!$L:$L,[1]publikáció!C$4)</f>
        <v>13</v>
      </c>
      <c r="D455" s="11">
        <f>+SUMIFS('[1]TERMELŐ_11.30.'!$H:$H,'[1]TERMELŐ_11.30.'!$A:$A,[1]publikáció!$B455,'[1]TERMELŐ_11.30.'!$L:$L,[1]publikáció!D$4)</f>
        <v>0</v>
      </c>
      <c r="E455" s="11">
        <f>+SUMIFS('[1]TERMELŐ_11.30.'!$H:$H,'[1]TERMELŐ_11.30.'!$A:$A,[1]publikáció!$B455,'[1]TERMELŐ_11.30.'!$L:$L,[1]publikáció!E$4)</f>
        <v>4</v>
      </c>
      <c r="F455" s="11">
        <f>+SUMIFS('[1]TERMELŐ_11.30.'!$H:$H,'[1]TERMELŐ_11.30.'!$A:$A,[1]publikáció!$B455,'[1]TERMELŐ_11.30.'!$L:$L,[1]publikáció!F$4)</f>
        <v>0</v>
      </c>
      <c r="G455" s="11">
        <f>+SUMIFS('[1]TERMELŐ_11.30.'!$H:$H,'[1]TERMELŐ_11.30.'!$A:$A,[1]publikáció!$B455,'[1]TERMELŐ_11.30.'!$L:$L,[1]publikáció!G$4)</f>
        <v>0</v>
      </c>
      <c r="H455" s="11">
        <f>+SUMIFS('[1]TERMELŐ_11.30.'!$H:$H,'[1]TERMELŐ_11.30.'!$A:$A,[1]publikáció!$B455,'[1]TERMELŐ_11.30.'!$L:$L,[1]publikáció!H$4)</f>
        <v>0</v>
      </c>
      <c r="I455" s="11">
        <f>+SUMIFS('[1]TERMELŐ_11.30.'!$H:$H,'[1]TERMELŐ_11.30.'!$A:$A,[1]publikáció!$B455,'[1]TERMELŐ_11.30.'!$L:$L,[1]publikáció!I$4)</f>
        <v>0</v>
      </c>
      <c r="J455" s="11">
        <f>+SUMIFS('[1]TERMELŐ_11.30.'!$H:$H,'[1]TERMELŐ_11.30.'!$A:$A,[1]publikáció!$B455,'[1]TERMELŐ_11.30.'!$L:$L,[1]publikáció!J$4)</f>
        <v>0</v>
      </c>
      <c r="K455" s="11" t="str">
        <f>+IF(VLOOKUP(B455,'[1]TERMELŐ_11.30.'!A:U,21,FALSE)="igen","Technológia módosítás",IF(VLOOKUP(B455,'[1]TERMELŐ_11.30.'!A:U,20,FALSE)&lt;&gt;"nem","Ismétlő","Új igény"))</f>
        <v>Új igény</v>
      </c>
      <c r="L455" s="12">
        <f>+_xlfn.MAXIFS('[1]TERMELŐ_11.30.'!$P:$P,'[1]TERMELŐ_11.30.'!$A:$A,[1]publikáció!$B455)</f>
        <v>13</v>
      </c>
      <c r="M455" s="12">
        <f>+_xlfn.MAXIFS('[1]TERMELŐ_11.30.'!$Q:$Q,'[1]TERMELŐ_11.30.'!$A:$A,[1]publikáció!$B455)</f>
        <v>4</v>
      </c>
      <c r="N455" s="10" t="str">
        <f>+IF(VLOOKUP(B455,'[1]TERMELŐ_11.30.'!A:G,7,FALSE)="","",VLOOKUP(B455,'[1]TERMELŐ_11.30.'!A:G,7,FALSE))</f>
        <v>NTAD</v>
      </c>
      <c r="O455" s="10">
        <f>+VLOOKUP(B455,'[1]TERMELŐ_11.30.'!A:I,9,FALSE)</f>
        <v>132</v>
      </c>
      <c r="P455" s="10" t="str">
        <f>+IF(OR(VLOOKUP(B455,'[1]TERMELŐ_11.30.'!A:D,4,FALSE)="elutasított",(VLOOKUP(B455,'[1]TERMELŐ_11.30.'!A:D,4,FALSE)="kiesett")),"igen","nem")</f>
        <v>igen</v>
      </c>
      <c r="Q455" s="10" t="str">
        <f>+_xlfn.IFNA(VLOOKUP(IF(VLOOKUP(B455,'[1]TERMELŐ_11.30.'!A:BQ,69,FALSE)="","",VLOOKUP(B455,'[1]TERMELŐ_11.30.'!A:BQ,69,FALSE)),'[1]publikáció segéd tábla'!$D$1:$E$16,2,FALSE),"")</f>
        <v>54/2024 kormány rendelet</v>
      </c>
      <c r="R455" s="10" t="str">
        <f>IF(VLOOKUP(B455,'[1]TERMELŐ_11.30.'!A:AT,46,FALSE)="","",VLOOKUP(B455,'[1]TERMELŐ_11.30.'!A:AT,46,FALSE))</f>
        <v/>
      </c>
      <c r="S455" s="10"/>
      <c r="T455" s="13">
        <f>+VLOOKUP(B455,'[1]TERMELŐ_11.30.'!$A:$AR,37,FALSE)</f>
        <v>0</v>
      </c>
      <c r="U455" s="13">
        <f>+VLOOKUP(B455,'[1]TERMELŐ_11.30.'!$A:$AR,38,FALSE)+VLOOKUP(B455,'[1]TERMELŐ_11.30.'!$A:$AR,39,FALSE)+VLOOKUP(B455,'[1]TERMELŐ_11.30.'!$A:$AR,40,FALSE)+VLOOKUP(B455,'[1]TERMELŐ_11.30.'!$A:$AR,41,FALSE)+VLOOKUP(B455,'[1]TERMELŐ_11.30.'!$A:$AR,42,FALSE)+VLOOKUP(B455,'[1]TERMELŐ_11.30.'!$A:$AR,43,FALSE)+VLOOKUP(B455,'[1]TERMELŐ_11.30.'!$A:$AR,44,FALSE)</f>
        <v>0</v>
      </c>
      <c r="V455" s="14" t="str">
        <f>+IF(VLOOKUP(B455,'[1]TERMELŐ_11.30.'!A:AS,45,FALSE)="","",VLOOKUP(B455,'[1]TERMELŐ_11.30.'!A:AS,45,FALSE))</f>
        <v/>
      </c>
      <c r="W455" s="14" t="str">
        <f>IF(VLOOKUP(B455,'[1]TERMELŐ_11.30.'!A:AJ,36,FALSE)="","",VLOOKUP(B455,'[1]TERMELŐ_11.30.'!A:AJ,36,FALSE))</f>
        <v/>
      </c>
      <c r="X455" s="10"/>
      <c r="Y455" s="13">
        <f>+VLOOKUP(B455,'[1]TERMELŐ_11.30.'!$A:$BH,53,FALSE)</f>
        <v>0</v>
      </c>
      <c r="Z455" s="13">
        <f>+VLOOKUP(B455,'[1]TERMELŐ_11.30.'!$A:$BH,54,FALSE)+VLOOKUP(B455,'[1]TERMELŐ_11.30.'!$A:$BH,55,FALSE)+VLOOKUP(B455,'[1]TERMELŐ_11.30.'!$A:$BH,56,FALSE)+VLOOKUP(B455,'[1]TERMELŐ_11.30.'!$A:$BH,57,FALSE)+VLOOKUP(B455,'[1]TERMELŐ_11.30.'!$A:$BH,58,FALSE)+VLOOKUP(B455,'[1]TERMELŐ_11.30.'!$A:$BH,59,FALSE)+VLOOKUP(B455,'[1]TERMELŐ_11.30.'!$A:$BH,60,FALSE)</f>
        <v>0</v>
      </c>
      <c r="AA455" s="14" t="str">
        <f>IF(VLOOKUP(B455,'[1]TERMELŐ_11.30.'!A:AZ,51,FALSE)="","",VLOOKUP(B455,'[1]TERMELŐ_11.30.'!A:AZ,51,FALSE))</f>
        <v/>
      </c>
      <c r="AB455" s="14" t="str">
        <f>IF(VLOOKUP(B455,'[1]TERMELŐ_11.30.'!A:AZ,52,FALSE)="","",VLOOKUP(B455,'[1]TERMELŐ_11.30.'!A:AZ,52,FALSE))</f>
        <v/>
      </c>
    </row>
    <row r="456" spans="1:28" x14ac:dyDescent="0.3">
      <c r="A456" s="10" t="str">
        <f>VLOOKUP(VLOOKUP(B456,'[1]TERMELŐ_11.30.'!A:F,6,FALSE),'[1]publikáció segéd tábla'!$A$1:$B$7,2,FALSE)</f>
        <v>E.ON Dél-dunántúli Áramhálózati Zrt.</v>
      </c>
      <c r="B456" s="10" t="s">
        <v>422</v>
      </c>
      <c r="C456" s="11">
        <f>+SUMIFS('[1]TERMELŐ_11.30.'!$H:$H,'[1]TERMELŐ_11.30.'!$A:$A,[1]publikáció!$B456,'[1]TERMELŐ_11.30.'!$L:$L,[1]publikáció!C$4)</f>
        <v>0</v>
      </c>
      <c r="D456" s="11">
        <f>+SUMIFS('[1]TERMELŐ_11.30.'!$H:$H,'[1]TERMELŐ_11.30.'!$A:$A,[1]publikáció!$B456,'[1]TERMELŐ_11.30.'!$L:$L,[1]publikáció!D$4)</f>
        <v>0</v>
      </c>
      <c r="E456" s="11">
        <f>+SUMIFS('[1]TERMELŐ_11.30.'!$H:$H,'[1]TERMELŐ_11.30.'!$A:$A,[1]publikáció!$B456,'[1]TERMELŐ_11.30.'!$L:$L,[1]publikáció!E$4)</f>
        <v>15</v>
      </c>
      <c r="F456" s="11">
        <f>+SUMIFS('[1]TERMELŐ_11.30.'!$H:$H,'[1]TERMELŐ_11.30.'!$A:$A,[1]publikáció!$B456,'[1]TERMELŐ_11.30.'!$L:$L,[1]publikáció!F$4)</f>
        <v>0</v>
      </c>
      <c r="G456" s="11">
        <f>+SUMIFS('[1]TERMELŐ_11.30.'!$H:$H,'[1]TERMELŐ_11.30.'!$A:$A,[1]publikáció!$B456,'[1]TERMELŐ_11.30.'!$L:$L,[1]publikáció!G$4)</f>
        <v>0</v>
      </c>
      <c r="H456" s="11">
        <f>+SUMIFS('[1]TERMELŐ_11.30.'!$H:$H,'[1]TERMELŐ_11.30.'!$A:$A,[1]publikáció!$B456,'[1]TERMELŐ_11.30.'!$L:$L,[1]publikáció!H$4)</f>
        <v>0</v>
      </c>
      <c r="I456" s="11">
        <f>+SUMIFS('[1]TERMELŐ_11.30.'!$H:$H,'[1]TERMELŐ_11.30.'!$A:$A,[1]publikáció!$B456,'[1]TERMELŐ_11.30.'!$L:$L,[1]publikáció!I$4)</f>
        <v>0</v>
      </c>
      <c r="J456" s="11">
        <f>+SUMIFS('[1]TERMELŐ_11.30.'!$H:$H,'[1]TERMELŐ_11.30.'!$A:$A,[1]publikáció!$B456,'[1]TERMELŐ_11.30.'!$L:$L,[1]publikáció!J$4)</f>
        <v>0</v>
      </c>
      <c r="K456" s="11" t="str">
        <f>+IF(VLOOKUP(B456,'[1]TERMELŐ_11.30.'!A:U,21,FALSE)="igen","Technológia módosítás",IF(VLOOKUP(B456,'[1]TERMELŐ_11.30.'!A:U,20,FALSE)&lt;&gt;"nem","Ismétlő","Új igény"))</f>
        <v>Új igény</v>
      </c>
      <c r="L456" s="12">
        <f>+_xlfn.MAXIFS('[1]TERMELŐ_11.30.'!$P:$P,'[1]TERMELŐ_11.30.'!$A:$A,[1]publikáció!$B456)</f>
        <v>15</v>
      </c>
      <c r="M456" s="12">
        <f>+_xlfn.MAXIFS('[1]TERMELŐ_11.30.'!$Q:$Q,'[1]TERMELŐ_11.30.'!$A:$A,[1]publikáció!$B456)</f>
        <v>15</v>
      </c>
      <c r="N456" s="10" t="str">
        <f>+IF(VLOOKUP(B456,'[1]TERMELŐ_11.30.'!A:G,7,FALSE)="","",VLOOKUP(B456,'[1]TERMELŐ_11.30.'!A:G,7,FALSE))</f>
        <v>KAPV</v>
      </c>
      <c r="O456" s="10">
        <f>+VLOOKUP(B456,'[1]TERMELŐ_11.30.'!A:I,9,FALSE)</f>
        <v>22</v>
      </c>
      <c r="P456" s="10" t="str">
        <f>+IF(OR(VLOOKUP(B456,'[1]TERMELŐ_11.30.'!A:D,4,FALSE)="elutasított",(VLOOKUP(B456,'[1]TERMELŐ_11.30.'!A:D,4,FALSE)="kiesett")),"igen","nem")</f>
        <v>igen</v>
      </c>
      <c r="Q456" s="10" t="str">
        <f>+_xlfn.IFNA(VLOOKUP(IF(VLOOKUP(B456,'[1]TERMELŐ_11.30.'!A:BQ,69,FALSE)="","",VLOOKUP(B456,'[1]TERMELŐ_11.30.'!A:BQ,69,FALSE)),'[1]publikáció segéd tábla'!$D$1:$E$16,2,FALSE),"")</f>
        <v>54/2024 kormány rendelet</v>
      </c>
      <c r="R456" s="10" t="str">
        <f>IF(VLOOKUP(B456,'[1]TERMELŐ_11.30.'!A:AT,46,FALSE)="","",VLOOKUP(B456,'[1]TERMELŐ_11.30.'!A:AT,46,FALSE))</f>
        <v/>
      </c>
      <c r="S456" s="10"/>
      <c r="T456" s="13">
        <f>+VLOOKUP(B456,'[1]TERMELŐ_11.30.'!$A:$AR,37,FALSE)</f>
        <v>0</v>
      </c>
      <c r="U456" s="13">
        <f>+VLOOKUP(B456,'[1]TERMELŐ_11.30.'!$A:$AR,38,FALSE)+VLOOKUP(B456,'[1]TERMELŐ_11.30.'!$A:$AR,39,FALSE)+VLOOKUP(B456,'[1]TERMELŐ_11.30.'!$A:$AR,40,FALSE)+VLOOKUP(B456,'[1]TERMELŐ_11.30.'!$A:$AR,41,FALSE)+VLOOKUP(B456,'[1]TERMELŐ_11.30.'!$A:$AR,42,FALSE)+VLOOKUP(B456,'[1]TERMELŐ_11.30.'!$A:$AR,43,FALSE)+VLOOKUP(B456,'[1]TERMELŐ_11.30.'!$A:$AR,44,FALSE)</f>
        <v>0</v>
      </c>
      <c r="V456" s="14" t="str">
        <f>+IF(VLOOKUP(B456,'[1]TERMELŐ_11.30.'!A:AS,45,FALSE)="","",VLOOKUP(B456,'[1]TERMELŐ_11.30.'!A:AS,45,FALSE))</f>
        <v/>
      </c>
      <c r="W456" s="14" t="str">
        <f>IF(VLOOKUP(B456,'[1]TERMELŐ_11.30.'!A:AJ,36,FALSE)="","",VLOOKUP(B456,'[1]TERMELŐ_11.30.'!A:AJ,36,FALSE))</f>
        <v/>
      </c>
      <c r="X456" s="10"/>
      <c r="Y456" s="13">
        <f>+VLOOKUP(B456,'[1]TERMELŐ_11.30.'!$A:$BH,53,FALSE)</f>
        <v>0</v>
      </c>
      <c r="Z456" s="13">
        <f>+VLOOKUP(B456,'[1]TERMELŐ_11.30.'!$A:$BH,54,FALSE)+VLOOKUP(B456,'[1]TERMELŐ_11.30.'!$A:$BH,55,FALSE)+VLOOKUP(B456,'[1]TERMELŐ_11.30.'!$A:$BH,56,FALSE)+VLOOKUP(B456,'[1]TERMELŐ_11.30.'!$A:$BH,57,FALSE)+VLOOKUP(B456,'[1]TERMELŐ_11.30.'!$A:$BH,58,FALSE)+VLOOKUP(B456,'[1]TERMELŐ_11.30.'!$A:$BH,59,FALSE)+VLOOKUP(B456,'[1]TERMELŐ_11.30.'!$A:$BH,60,FALSE)</f>
        <v>0</v>
      </c>
      <c r="AA456" s="14" t="str">
        <f>IF(VLOOKUP(B456,'[1]TERMELŐ_11.30.'!A:AZ,51,FALSE)="","",VLOOKUP(B456,'[1]TERMELŐ_11.30.'!A:AZ,51,FALSE))</f>
        <v/>
      </c>
      <c r="AB456" s="14" t="str">
        <f>IF(VLOOKUP(B456,'[1]TERMELŐ_11.30.'!A:AZ,52,FALSE)="","",VLOOKUP(B456,'[1]TERMELŐ_11.30.'!A:AZ,52,FALSE))</f>
        <v/>
      </c>
    </row>
    <row r="457" spans="1:28" x14ac:dyDescent="0.3">
      <c r="A457" s="10" t="str">
        <f>VLOOKUP(VLOOKUP(B457,'[1]TERMELŐ_11.30.'!A:F,6,FALSE),'[1]publikáció segéd tábla'!$A$1:$B$7,2,FALSE)</f>
        <v>E.ON Dél-dunántúli Áramhálózati Zrt.</v>
      </c>
      <c r="B457" s="10" t="s">
        <v>423</v>
      </c>
      <c r="C457" s="11">
        <f>+SUMIFS('[1]TERMELŐ_11.30.'!$H:$H,'[1]TERMELŐ_11.30.'!$A:$A,[1]publikáció!$B457,'[1]TERMELŐ_11.30.'!$L:$L,[1]publikáció!C$4)</f>
        <v>0</v>
      </c>
      <c r="D457" s="11">
        <f>+SUMIFS('[1]TERMELŐ_11.30.'!$H:$H,'[1]TERMELŐ_11.30.'!$A:$A,[1]publikáció!$B457,'[1]TERMELŐ_11.30.'!$L:$L,[1]publikáció!D$4)</f>
        <v>0</v>
      </c>
      <c r="E457" s="11">
        <f>+SUMIFS('[1]TERMELŐ_11.30.'!$H:$H,'[1]TERMELŐ_11.30.'!$A:$A,[1]publikáció!$B457,'[1]TERMELŐ_11.30.'!$L:$L,[1]publikáció!E$4)</f>
        <v>16</v>
      </c>
      <c r="F457" s="11">
        <f>+SUMIFS('[1]TERMELŐ_11.30.'!$H:$H,'[1]TERMELŐ_11.30.'!$A:$A,[1]publikáció!$B457,'[1]TERMELŐ_11.30.'!$L:$L,[1]publikáció!F$4)</f>
        <v>0</v>
      </c>
      <c r="G457" s="11">
        <f>+SUMIFS('[1]TERMELŐ_11.30.'!$H:$H,'[1]TERMELŐ_11.30.'!$A:$A,[1]publikáció!$B457,'[1]TERMELŐ_11.30.'!$L:$L,[1]publikáció!G$4)</f>
        <v>0</v>
      </c>
      <c r="H457" s="11">
        <f>+SUMIFS('[1]TERMELŐ_11.30.'!$H:$H,'[1]TERMELŐ_11.30.'!$A:$A,[1]publikáció!$B457,'[1]TERMELŐ_11.30.'!$L:$L,[1]publikáció!H$4)</f>
        <v>0</v>
      </c>
      <c r="I457" s="11">
        <f>+SUMIFS('[1]TERMELŐ_11.30.'!$H:$H,'[1]TERMELŐ_11.30.'!$A:$A,[1]publikáció!$B457,'[1]TERMELŐ_11.30.'!$L:$L,[1]publikáció!I$4)</f>
        <v>0</v>
      </c>
      <c r="J457" s="11">
        <f>+SUMIFS('[1]TERMELŐ_11.30.'!$H:$H,'[1]TERMELŐ_11.30.'!$A:$A,[1]publikáció!$B457,'[1]TERMELŐ_11.30.'!$L:$L,[1]publikáció!J$4)</f>
        <v>0</v>
      </c>
      <c r="K457" s="11" t="str">
        <f>+IF(VLOOKUP(B457,'[1]TERMELŐ_11.30.'!A:U,21,FALSE)="igen","Technológia módosítás",IF(VLOOKUP(B457,'[1]TERMELŐ_11.30.'!A:U,20,FALSE)&lt;&gt;"nem","Ismétlő","Új igény"))</f>
        <v>Új igény</v>
      </c>
      <c r="L457" s="12">
        <f>+_xlfn.MAXIFS('[1]TERMELŐ_11.30.'!$P:$P,'[1]TERMELŐ_11.30.'!$A:$A,[1]publikáció!$B457)</f>
        <v>16</v>
      </c>
      <c r="M457" s="12">
        <f>+_xlfn.MAXIFS('[1]TERMELŐ_11.30.'!$Q:$Q,'[1]TERMELŐ_11.30.'!$A:$A,[1]publikáció!$B457)</f>
        <v>16</v>
      </c>
      <c r="N457" s="10" t="str">
        <f>+IF(VLOOKUP(B457,'[1]TERMELŐ_11.30.'!A:G,7,FALSE)="","",VLOOKUP(B457,'[1]TERMELŐ_11.30.'!A:G,7,FALSE))</f>
        <v>MOZS</v>
      </c>
      <c r="O457" s="10">
        <f>+VLOOKUP(B457,'[1]TERMELŐ_11.30.'!A:I,9,FALSE)</f>
        <v>22</v>
      </c>
      <c r="P457" s="10" t="str">
        <f>+IF(OR(VLOOKUP(B457,'[1]TERMELŐ_11.30.'!A:D,4,FALSE)="elutasított",(VLOOKUP(B457,'[1]TERMELŐ_11.30.'!A:D,4,FALSE)="kiesett")),"igen","nem")</f>
        <v>igen</v>
      </c>
      <c r="Q457" s="10" t="str">
        <f>+_xlfn.IFNA(VLOOKUP(IF(VLOOKUP(B457,'[1]TERMELŐ_11.30.'!A:BQ,69,FALSE)="","",VLOOKUP(B457,'[1]TERMELŐ_11.30.'!A:BQ,69,FALSE)),'[1]publikáció segéd tábla'!$D$1:$E$16,2,FALSE),"")</f>
        <v>54/2024 kormány rendelet</v>
      </c>
      <c r="R457" s="10" t="str">
        <f>IF(VLOOKUP(B457,'[1]TERMELŐ_11.30.'!A:AT,46,FALSE)="","",VLOOKUP(B457,'[1]TERMELŐ_11.30.'!A:AT,46,FALSE))</f>
        <v/>
      </c>
      <c r="S457" s="10"/>
      <c r="T457" s="13">
        <f>+VLOOKUP(B457,'[1]TERMELŐ_11.30.'!$A:$AR,37,FALSE)</f>
        <v>0</v>
      </c>
      <c r="U457" s="13">
        <f>+VLOOKUP(B457,'[1]TERMELŐ_11.30.'!$A:$AR,38,FALSE)+VLOOKUP(B457,'[1]TERMELŐ_11.30.'!$A:$AR,39,FALSE)+VLOOKUP(B457,'[1]TERMELŐ_11.30.'!$A:$AR,40,FALSE)+VLOOKUP(B457,'[1]TERMELŐ_11.30.'!$A:$AR,41,FALSE)+VLOOKUP(B457,'[1]TERMELŐ_11.30.'!$A:$AR,42,FALSE)+VLOOKUP(B457,'[1]TERMELŐ_11.30.'!$A:$AR,43,FALSE)+VLOOKUP(B457,'[1]TERMELŐ_11.30.'!$A:$AR,44,FALSE)</f>
        <v>0</v>
      </c>
      <c r="V457" s="14" t="str">
        <f>+IF(VLOOKUP(B457,'[1]TERMELŐ_11.30.'!A:AS,45,FALSE)="","",VLOOKUP(B457,'[1]TERMELŐ_11.30.'!A:AS,45,FALSE))</f>
        <v/>
      </c>
      <c r="W457" s="14" t="str">
        <f>IF(VLOOKUP(B457,'[1]TERMELŐ_11.30.'!A:AJ,36,FALSE)="","",VLOOKUP(B457,'[1]TERMELŐ_11.30.'!A:AJ,36,FALSE))</f>
        <v/>
      </c>
      <c r="X457" s="10"/>
      <c r="Y457" s="13">
        <f>+VLOOKUP(B457,'[1]TERMELŐ_11.30.'!$A:$BH,53,FALSE)</f>
        <v>0</v>
      </c>
      <c r="Z457" s="13">
        <f>+VLOOKUP(B457,'[1]TERMELŐ_11.30.'!$A:$BH,54,FALSE)+VLOOKUP(B457,'[1]TERMELŐ_11.30.'!$A:$BH,55,FALSE)+VLOOKUP(B457,'[1]TERMELŐ_11.30.'!$A:$BH,56,FALSE)+VLOOKUP(B457,'[1]TERMELŐ_11.30.'!$A:$BH,57,FALSE)+VLOOKUP(B457,'[1]TERMELŐ_11.30.'!$A:$BH,58,FALSE)+VLOOKUP(B457,'[1]TERMELŐ_11.30.'!$A:$BH,59,FALSE)+VLOOKUP(B457,'[1]TERMELŐ_11.30.'!$A:$BH,60,FALSE)</f>
        <v>0</v>
      </c>
      <c r="AA457" s="14" t="str">
        <f>IF(VLOOKUP(B457,'[1]TERMELŐ_11.30.'!A:AZ,51,FALSE)="","",VLOOKUP(B457,'[1]TERMELŐ_11.30.'!A:AZ,51,FALSE))</f>
        <v/>
      </c>
      <c r="AB457" s="14" t="str">
        <f>IF(VLOOKUP(B457,'[1]TERMELŐ_11.30.'!A:AZ,52,FALSE)="","",VLOOKUP(B457,'[1]TERMELŐ_11.30.'!A:AZ,52,FALSE))</f>
        <v/>
      </c>
    </row>
    <row r="458" spans="1:28" x14ac:dyDescent="0.3">
      <c r="A458" s="10" t="str">
        <f>VLOOKUP(VLOOKUP(B458,'[1]TERMELŐ_11.30.'!A:F,6,FALSE),'[1]publikáció segéd tábla'!$A$1:$B$7,2,FALSE)</f>
        <v>E.ON Dél-dunántúli Áramhálózati Zrt.</v>
      </c>
      <c r="B458" s="10" t="s">
        <v>424</v>
      </c>
      <c r="C458" s="11">
        <f>+SUMIFS('[1]TERMELŐ_11.30.'!$H:$H,'[1]TERMELŐ_11.30.'!$A:$A,[1]publikáció!$B458,'[1]TERMELŐ_11.30.'!$L:$L,[1]publikáció!C$4)</f>
        <v>19.899999999999999</v>
      </c>
      <c r="D458" s="11">
        <f>+SUMIFS('[1]TERMELŐ_11.30.'!$H:$H,'[1]TERMELŐ_11.30.'!$A:$A,[1]publikáció!$B458,'[1]TERMELŐ_11.30.'!$L:$L,[1]publikáció!D$4)</f>
        <v>0</v>
      </c>
      <c r="E458" s="11">
        <f>+SUMIFS('[1]TERMELŐ_11.30.'!$H:$H,'[1]TERMELŐ_11.30.'!$A:$A,[1]publikáció!$B458,'[1]TERMELŐ_11.30.'!$L:$L,[1]publikáció!E$4)</f>
        <v>0</v>
      </c>
      <c r="F458" s="11">
        <f>+SUMIFS('[1]TERMELŐ_11.30.'!$H:$H,'[1]TERMELŐ_11.30.'!$A:$A,[1]publikáció!$B458,'[1]TERMELŐ_11.30.'!$L:$L,[1]publikáció!F$4)</f>
        <v>0</v>
      </c>
      <c r="G458" s="11">
        <f>+SUMIFS('[1]TERMELŐ_11.30.'!$H:$H,'[1]TERMELŐ_11.30.'!$A:$A,[1]publikáció!$B458,'[1]TERMELŐ_11.30.'!$L:$L,[1]publikáció!G$4)</f>
        <v>0</v>
      </c>
      <c r="H458" s="11">
        <f>+SUMIFS('[1]TERMELŐ_11.30.'!$H:$H,'[1]TERMELŐ_11.30.'!$A:$A,[1]publikáció!$B458,'[1]TERMELŐ_11.30.'!$L:$L,[1]publikáció!H$4)</f>
        <v>0</v>
      </c>
      <c r="I458" s="11">
        <f>+SUMIFS('[1]TERMELŐ_11.30.'!$H:$H,'[1]TERMELŐ_11.30.'!$A:$A,[1]publikáció!$B458,'[1]TERMELŐ_11.30.'!$L:$L,[1]publikáció!I$4)</f>
        <v>0</v>
      </c>
      <c r="J458" s="11">
        <f>+SUMIFS('[1]TERMELŐ_11.30.'!$H:$H,'[1]TERMELŐ_11.30.'!$A:$A,[1]publikáció!$B458,'[1]TERMELŐ_11.30.'!$L:$L,[1]publikáció!J$4)</f>
        <v>0</v>
      </c>
      <c r="K458" s="11" t="str">
        <f>+IF(VLOOKUP(B458,'[1]TERMELŐ_11.30.'!A:U,21,FALSE)="igen","Technológia módosítás",IF(VLOOKUP(B458,'[1]TERMELŐ_11.30.'!A:U,20,FALSE)&lt;&gt;"nem","Ismétlő","Új igény"))</f>
        <v>Új igény</v>
      </c>
      <c r="L458" s="12">
        <f>+_xlfn.MAXIFS('[1]TERMELŐ_11.30.'!$P:$P,'[1]TERMELŐ_11.30.'!$A:$A,[1]publikáció!$B458)</f>
        <v>19.899999999999999</v>
      </c>
      <c r="M458" s="12">
        <f>+_xlfn.MAXIFS('[1]TERMELŐ_11.30.'!$Q:$Q,'[1]TERMELŐ_11.30.'!$A:$A,[1]publikáció!$B458)</f>
        <v>0.1</v>
      </c>
      <c r="N458" s="10" t="str">
        <f>+IF(VLOOKUP(B458,'[1]TERMELŐ_11.30.'!A:G,7,FALSE)="","",VLOOKUP(B458,'[1]TERMELŐ_11.30.'!A:G,7,FALSE))</f>
        <v>NTAD</v>
      </c>
      <c r="O458" s="10">
        <f>+VLOOKUP(B458,'[1]TERMELŐ_11.30.'!A:I,9,FALSE)</f>
        <v>132</v>
      </c>
      <c r="P458" s="10" t="str">
        <f>+IF(OR(VLOOKUP(B458,'[1]TERMELŐ_11.30.'!A:D,4,FALSE)="elutasított",(VLOOKUP(B458,'[1]TERMELŐ_11.30.'!A:D,4,FALSE)="kiesett")),"igen","nem")</f>
        <v>igen</v>
      </c>
      <c r="Q458" s="10" t="str">
        <f>+_xlfn.IFNA(VLOOKUP(IF(VLOOKUP(B458,'[1]TERMELŐ_11.30.'!A:BQ,69,FALSE)="","",VLOOKUP(B458,'[1]TERMELŐ_11.30.'!A:BQ,69,FALSE)),'[1]publikáció segéd tábla'!$D$1:$E$16,2,FALSE),"")</f>
        <v>54/2024 kormány rendelet</v>
      </c>
      <c r="R458" s="10" t="str">
        <f>IF(VLOOKUP(B458,'[1]TERMELŐ_11.30.'!A:AT,46,FALSE)="","",VLOOKUP(B458,'[1]TERMELŐ_11.30.'!A:AT,46,FALSE))</f>
        <v/>
      </c>
      <c r="S458" s="10"/>
      <c r="T458" s="13">
        <f>+VLOOKUP(B458,'[1]TERMELŐ_11.30.'!$A:$AR,37,FALSE)</f>
        <v>0</v>
      </c>
      <c r="U458" s="13">
        <f>+VLOOKUP(B458,'[1]TERMELŐ_11.30.'!$A:$AR,38,FALSE)+VLOOKUP(B458,'[1]TERMELŐ_11.30.'!$A:$AR,39,FALSE)+VLOOKUP(B458,'[1]TERMELŐ_11.30.'!$A:$AR,40,FALSE)+VLOOKUP(B458,'[1]TERMELŐ_11.30.'!$A:$AR,41,FALSE)+VLOOKUP(B458,'[1]TERMELŐ_11.30.'!$A:$AR,42,FALSE)+VLOOKUP(B458,'[1]TERMELŐ_11.30.'!$A:$AR,43,FALSE)+VLOOKUP(B458,'[1]TERMELŐ_11.30.'!$A:$AR,44,FALSE)</f>
        <v>0</v>
      </c>
      <c r="V458" s="14" t="str">
        <f>+IF(VLOOKUP(B458,'[1]TERMELŐ_11.30.'!A:AS,45,FALSE)="","",VLOOKUP(B458,'[1]TERMELŐ_11.30.'!A:AS,45,FALSE))</f>
        <v/>
      </c>
      <c r="W458" s="14" t="str">
        <f>IF(VLOOKUP(B458,'[1]TERMELŐ_11.30.'!A:AJ,36,FALSE)="","",VLOOKUP(B458,'[1]TERMELŐ_11.30.'!A:AJ,36,FALSE))</f>
        <v/>
      </c>
      <c r="X458" s="10"/>
      <c r="Y458" s="13">
        <f>+VLOOKUP(B458,'[1]TERMELŐ_11.30.'!$A:$BH,53,FALSE)</f>
        <v>0</v>
      </c>
      <c r="Z458" s="13">
        <f>+VLOOKUP(B458,'[1]TERMELŐ_11.30.'!$A:$BH,54,FALSE)+VLOOKUP(B458,'[1]TERMELŐ_11.30.'!$A:$BH,55,FALSE)+VLOOKUP(B458,'[1]TERMELŐ_11.30.'!$A:$BH,56,FALSE)+VLOOKUP(B458,'[1]TERMELŐ_11.30.'!$A:$BH,57,FALSE)+VLOOKUP(B458,'[1]TERMELŐ_11.30.'!$A:$BH,58,FALSE)+VLOOKUP(B458,'[1]TERMELŐ_11.30.'!$A:$BH,59,FALSE)+VLOOKUP(B458,'[1]TERMELŐ_11.30.'!$A:$BH,60,FALSE)</f>
        <v>0</v>
      </c>
      <c r="AA458" s="14" t="str">
        <f>IF(VLOOKUP(B458,'[1]TERMELŐ_11.30.'!A:AZ,51,FALSE)="","",VLOOKUP(B458,'[1]TERMELŐ_11.30.'!A:AZ,51,FALSE))</f>
        <v/>
      </c>
      <c r="AB458" s="14" t="str">
        <f>IF(VLOOKUP(B458,'[1]TERMELŐ_11.30.'!A:AZ,52,FALSE)="","",VLOOKUP(B458,'[1]TERMELŐ_11.30.'!A:AZ,52,FALSE))</f>
        <v/>
      </c>
    </row>
    <row r="459" spans="1:28" x14ac:dyDescent="0.3">
      <c r="A459" s="10" t="str">
        <f>VLOOKUP(VLOOKUP(B459,'[1]TERMELŐ_11.30.'!A:F,6,FALSE),'[1]publikáció segéd tábla'!$A$1:$B$7,2,FALSE)</f>
        <v>E.ON Dél-dunántúli Áramhálózati Zrt.</v>
      </c>
      <c r="B459" s="10" t="s">
        <v>425</v>
      </c>
      <c r="C459" s="11">
        <f>+SUMIFS('[1]TERMELŐ_11.30.'!$H:$H,'[1]TERMELŐ_11.30.'!$A:$A,[1]publikáció!$B459,'[1]TERMELŐ_11.30.'!$L:$L,[1]publikáció!C$4)</f>
        <v>19.989999999999998</v>
      </c>
      <c r="D459" s="11">
        <f>+SUMIFS('[1]TERMELŐ_11.30.'!$H:$H,'[1]TERMELŐ_11.30.'!$A:$A,[1]publikáció!$B459,'[1]TERMELŐ_11.30.'!$L:$L,[1]publikáció!D$4)</f>
        <v>0</v>
      </c>
      <c r="E459" s="11">
        <f>+SUMIFS('[1]TERMELŐ_11.30.'!$H:$H,'[1]TERMELŐ_11.30.'!$A:$A,[1]publikáció!$B459,'[1]TERMELŐ_11.30.'!$L:$L,[1]publikáció!E$4)</f>
        <v>0</v>
      </c>
      <c r="F459" s="11">
        <f>+SUMIFS('[1]TERMELŐ_11.30.'!$H:$H,'[1]TERMELŐ_11.30.'!$A:$A,[1]publikáció!$B459,'[1]TERMELŐ_11.30.'!$L:$L,[1]publikáció!F$4)</f>
        <v>0</v>
      </c>
      <c r="G459" s="11">
        <f>+SUMIFS('[1]TERMELŐ_11.30.'!$H:$H,'[1]TERMELŐ_11.30.'!$A:$A,[1]publikáció!$B459,'[1]TERMELŐ_11.30.'!$L:$L,[1]publikáció!G$4)</f>
        <v>0</v>
      </c>
      <c r="H459" s="11">
        <f>+SUMIFS('[1]TERMELŐ_11.30.'!$H:$H,'[1]TERMELŐ_11.30.'!$A:$A,[1]publikáció!$B459,'[1]TERMELŐ_11.30.'!$L:$L,[1]publikáció!H$4)</f>
        <v>0</v>
      </c>
      <c r="I459" s="11">
        <f>+SUMIFS('[1]TERMELŐ_11.30.'!$H:$H,'[1]TERMELŐ_11.30.'!$A:$A,[1]publikáció!$B459,'[1]TERMELŐ_11.30.'!$L:$L,[1]publikáció!I$4)</f>
        <v>0</v>
      </c>
      <c r="J459" s="11">
        <f>+SUMIFS('[1]TERMELŐ_11.30.'!$H:$H,'[1]TERMELŐ_11.30.'!$A:$A,[1]publikáció!$B459,'[1]TERMELŐ_11.30.'!$L:$L,[1]publikáció!J$4)</f>
        <v>0</v>
      </c>
      <c r="K459" s="11" t="str">
        <f>+IF(VLOOKUP(B459,'[1]TERMELŐ_11.30.'!A:U,21,FALSE)="igen","Technológia módosítás",IF(VLOOKUP(B459,'[1]TERMELŐ_11.30.'!A:U,20,FALSE)&lt;&gt;"nem","Ismétlő","Új igény"))</f>
        <v>Új igény</v>
      </c>
      <c r="L459" s="12">
        <f>+_xlfn.MAXIFS('[1]TERMELŐ_11.30.'!$P:$P,'[1]TERMELŐ_11.30.'!$A:$A,[1]publikáció!$B459)</f>
        <v>19.989999999999998</v>
      </c>
      <c r="M459" s="12">
        <f>+_xlfn.MAXIFS('[1]TERMELŐ_11.30.'!$Q:$Q,'[1]TERMELŐ_11.30.'!$A:$A,[1]publikáció!$B459)</f>
        <v>0.16</v>
      </c>
      <c r="N459" s="10" t="str">
        <f>+IF(VLOOKUP(B459,'[1]TERMELŐ_11.30.'!A:G,7,FALSE)="","",VLOOKUP(B459,'[1]TERMELŐ_11.30.'!A:G,7,FALSE))</f>
        <v>KAFUM</v>
      </c>
      <c r="O459" s="10">
        <f>+VLOOKUP(B459,'[1]TERMELŐ_11.30.'!A:I,9,FALSE)</f>
        <v>22</v>
      </c>
      <c r="P459" s="10" t="str">
        <f>+IF(OR(VLOOKUP(B459,'[1]TERMELŐ_11.30.'!A:D,4,FALSE)="elutasított",(VLOOKUP(B459,'[1]TERMELŐ_11.30.'!A:D,4,FALSE)="kiesett")),"igen","nem")</f>
        <v>igen</v>
      </c>
      <c r="Q459" s="10" t="str">
        <f>+_xlfn.IFNA(VLOOKUP(IF(VLOOKUP(B459,'[1]TERMELŐ_11.30.'!A:BQ,69,FALSE)="","",VLOOKUP(B459,'[1]TERMELŐ_11.30.'!A:BQ,69,FALSE)),'[1]publikáció segéd tábla'!$D$1:$E$16,2,FALSE),"")</f>
        <v>54/2024 kormány rendelet</v>
      </c>
      <c r="R459" s="10" t="str">
        <f>IF(VLOOKUP(B459,'[1]TERMELŐ_11.30.'!A:AT,46,FALSE)="","",VLOOKUP(B459,'[1]TERMELŐ_11.30.'!A:AT,46,FALSE))</f>
        <v/>
      </c>
      <c r="S459" s="10"/>
      <c r="T459" s="13">
        <f>+VLOOKUP(B459,'[1]TERMELŐ_11.30.'!$A:$AR,37,FALSE)</f>
        <v>0</v>
      </c>
      <c r="U459" s="13">
        <f>+VLOOKUP(B459,'[1]TERMELŐ_11.30.'!$A:$AR,38,FALSE)+VLOOKUP(B459,'[1]TERMELŐ_11.30.'!$A:$AR,39,FALSE)+VLOOKUP(B459,'[1]TERMELŐ_11.30.'!$A:$AR,40,FALSE)+VLOOKUP(B459,'[1]TERMELŐ_11.30.'!$A:$AR,41,FALSE)+VLOOKUP(B459,'[1]TERMELŐ_11.30.'!$A:$AR,42,FALSE)+VLOOKUP(B459,'[1]TERMELŐ_11.30.'!$A:$AR,43,FALSE)+VLOOKUP(B459,'[1]TERMELŐ_11.30.'!$A:$AR,44,FALSE)</f>
        <v>0</v>
      </c>
      <c r="V459" s="14" t="str">
        <f>+IF(VLOOKUP(B459,'[1]TERMELŐ_11.30.'!A:AS,45,FALSE)="","",VLOOKUP(B459,'[1]TERMELŐ_11.30.'!A:AS,45,FALSE))</f>
        <v/>
      </c>
      <c r="W459" s="14" t="str">
        <f>IF(VLOOKUP(B459,'[1]TERMELŐ_11.30.'!A:AJ,36,FALSE)="","",VLOOKUP(B459,'[1]TERMELŐ_11.30.'!A:AJ,36,FALSE))</f>
        <v/>
      </c>
      <c r="X459" s="10"/>
      <c r="Y459" s="13">
        <f>+VLOOKUP(B459,'[1]TERMELŐ_11.30.'!$A:$BH,53,FALSE)</f>
        <v>0</v>
      </c>
      <c r="Z459" s="13">
        <f>+VLOOKUP(B459,'[1]TERMELŐ_11.30.'!$A:$BH,54,FALSE)+VLOOKUP(B459,'[1]TERMELŐ_11.30.'!$A:$BH,55,FALSE)+VLOOKUP(B459,'[1]TERMELŐ_11.30.'!$A:$BH,56,FALSE)+VLOOKUP(B459,'[1]TERMELŐ_11.30.'!$A:$BH,57,FALSE)+VLOOKUP(B459,'[1]TERMELŐ_11.30.'!$A:$BH,58,FALSE)+VLOOKUP(B459,'[1]TERMELŐ_11.30.'!$A:$BH,59,FALSE)+VLOOKUP(B459,'[1]TERMELŐ_11.30.'!$A:$BH,60,FALSE)</f>
        <v>0</v>
      </c>
      <c r="AA459" s="14" t="str">
        <f>IF(VLOOKUP(B459,'[1]TERMELŐ_11.30.'!A:AZ,51,FALSE)="","",VLOOKUP(B459,'[1]TERMELŐ_11.30.'!A:AZ,51,FALSE))</f>
        <v/>
      </c>
      <c r="AB459" s="14" t="str">
        <f>IF(VLOOKUP(B459,'[1]TERMELŐ_11.30.'!A:AZ,52,FALSE)="","",VLOOKUP(B459,'[1]TERMELŐ_11.30.'!A:AZ,52,FALSE))</f>
        <v/>
      </c>
    </row>
    <row r="460" spans="1:28" x14ac:dyDescent="0.3">
      <c r="A460" s="10" t="str">
        <f>VLOOKUP(VLOOKUP(B460,'[1]TERMELŐ_11.30.'!A:F,6,FALSE),'[1]publikáció segéd tábla'!$A$1:$B$7,2,FALSE)</f>
        <v>E.ON Dél-dunántúli Áramhálózati Zrt.</v>
      </c>
      <c r="B460" s="10" t="s">
        <v>426</v>
      </c>
      <c r="C460" s="11">
        <f>+SUMIFS('[1]TERMELŐ_11.30.'!$H:$H,'[1]TERMELŐ_11.30.'!$A:$A,[1]publikáció!$B460,'[1]TERMELŐ_11.30.'!$L:$L,[1]publikáció!C$4)</f>
        <v>20</v>
      </c>
      <c r="D460" s="11">
        <f>+SUMIFS('[1]TERMELŐ_11.30.'!$H:$H,'[1]TERMELŐ_11.30.'!$A:$A,[1]publikáció!$B460,'[1]TERMELŐ_11.30.'!$L:$L,[1]publikáció!D$4)</f>
        <v>0</v>
      </c>
      <c r="E460" s="11">
        <f>+SUMIFS('[1]TERMELŐ_11.30.'!$H:$H,'[1]TERMELŐ_11.30.'!$A:$A,[1]publikáció!$B460,'[1]TERMELŐ_11.30.'!$L:$L,[1]publikáció!E$4)</f>
        <v>20</v>
      </c>
      <c r="F460" s="11">
        <f>+SUMIFS('[1]TERMELŐ_11.30.'!$H:$H,'[1]TERMELŐ_11.30.'!$A:$A,[1]publikáció!$B460,'[1]TERMELŐ_11.30.'!$L:$L,[1]publikáció!F$4)</f>
        <v>0</v>
      </c>
      <c r="G460" s="11">
        <f>+SUMIFS('[1]TERMELŐ_11.30.'!$H:$H,'[1]TERMELŐ_11.30.'!$A:$A,[1]publikáció!$B460,'[1]TERMELŐ_11.30.'!$L:$L,[1]publikáció!G$4)</f>
        <v>0</v>
      </c>
      <c r="H460" s="11">
        <f>+SUMIFS('[1]TERMELŐ_11.30.'!$H:$H,'[1]TERMELŐ_11.30.'!$A:$A,[1]publikáció!$B460,'[1]TERMELŐ_11.30.'!$L:$L,[1]publikáció!H$4)</f>
        <v>0</v>
      </c>
      <c r="I460" s="11">
        <f>+SUMIFS('[1]TERMELŐ_11.30.'!$H:$H,'[1]TERMELŐ_11.30.'!$A:$A,[1]publikáció!$B460,'[1]TERMELŐ_11.30.'!$L:$L,[1]publikáció!I$4)</f>
        <v>0</v>
      </c>
      <c r="J460" s="11">
        <f>+SUMIFS('[1]TERMELŐ_11.30.'!$H:$H,'[1]TERMELŐ_11.30.'!$A:$A,[1]publikáció!$B460,'[1]TERMELŐ_11.30.'!$L:$L,[1]publikáció!J$4)</f>
        <v>0</v>
      </c>
      <c r="K460" s="11" t="str">
        <f>+IF(VLOOKUP(B460,'[1]TERMELŐ_11.30.'!A:U,21,FALSE)="igen","Technológia módosítás",IF(VLOOKUP(B460,'[1]TERMELŐ_11.30.'!A:U,20,FALSE)&lt;&gt;"nem","Ismétlő","Új igény"))</f>
        <v>Új igény</v>
      </c>
      <c r="L460" s="12">
        <f>+_xlfn.MAXIFS('[1]TERMELŐ_11.30.'!$P:$P,'[1]TERMELŐ_11.30.'!$A:$A,[1]publikáció!$B460)</f>
        <v>20</v>
      </c>
      <c r="M460" s="12">
        <f>+_xlfn.MAXIFS('[1]TERMELŐ_11.30.'!$Q:$Q,'[1]TERMELŐ_11.30.'!$A:$A,[1]publikáció!$B460)</f>
        <v>2.1</v>
      </c>
      <c r="N460" s="10" t="str">
        <f>+IF(VLOOKUP(B460,'[1]TERMELŐ_11.30.'!A:G,7,FALSE)="","",VLOOKUP(B460,'[1]TERMELŐ_11.30.'!A:G,7,FALSE))</f>
        <v>KAFUM</v>
      </c>
      <c r="O460" s="10">
        <f>+VLOOKUP(B460,'[1]TERMELŐ_11.30.'!A:I,9,FALSE)</f>
        <v>22</v>
      </c>
      <c r="P460" s="10" t="str">
        <f>+IF(OR(VLOOKUP(B460,'[1]TERMELŐ_11.30.'!A:D,4,FALSE)="elutasított",(VLOOKUP(B460,'[1]TERMELŐ_11.30.'!A:D,4,FALSE)="kiesett")),"igen","nem")</f>
        <v>igen</v>
      </c>
      <c r="Q460" s="10" t="str">
        <f>+_xlfn.IFNA(VLOOKUP(IF(VLOOKUP(B460,'[1]TERMELŐ_11.30.'!A:BQ,69,FALSE)="","",VLOOKUP(B460,'[1]TERMELŐ_11.30.'!A:BQ,69,FALSE)),'[1]publikáció segéd tábla'!$D$1:$E$16,2,FALSE),"")</f>
        <v>54/2024 kormány rendelet</v>
      </c>
      <c r="R460" s="10" t="str">
        <f>IF(VLOOKUP(B460,'[1]TERMELŐ_11.30.'!A:AT,46,FALSE)="","",VLOOKUP(B460,'[1]TERMELŐ_11.30.'!A:AT,46,FALSE))</f>
        <v/>
      </c>
      <c r="S460" s="10"/>
      <c r="T460" s="13">
        <f>+VLOOKUP(B460,'[1]TERMELŐ_11.30.'!$A:$AR,37,FALSE)</f>
        <v>0</v>
      </c>
      <c r="U460" s="13">
        <f>+VLOOKUP(B460,'[1]TERMELŐ_11.30.'!$A:$AR,38,FALSE)+VLOOKUP(B460,'[1]TERMELŐ_11.30.'!$A:$AR,39,FALSE)+VLOOKUP(B460,'[1]TERMELŐ_11.30.'!$A:$AR,40,FALSE)+VLOOKUP(B460,'[1]TERMELŐ_11.30.'!$A:$AR,41,FALSE)+VLOOKUP(B460,'[1]TERMELŐ_11.30.'!$A:$AR,42,FALSE)+VLOOKUP(B460,'[1]TERMELŐ_11.30.'!$A:$AR,43,FALSE)+VLOOKUP(B460,'[1]TERMELŐ_11.30.'!$A:$AR,44,FALSE)</f>
        <v>0</v>
      </c>
      <c r="V460" s="14" t="str">
        <f>+IF(VLOOKUP(B460,'[1]TERMELŐ_11.30.'!A:AS,45,FALSE)="","",VLOOKUP(B460,'[1]TERMELŐ_11.30.'!A:AS,45,FALSE))</f>
        <v/>
      </c>
      <c r="W460" s="14" t="str">
        <f>IF(VLOOKUP(B460,'[1]TERMELŐ_11.30.'!A:AJ,36,FALSE)="","",VLOOKUP(B460,'[1]TERMELŐ_11.30.'!A:AJ,36,FALSE))</f>
        <v/>
      </c>
      <c r="X460" s="10"/>
      <c r="Y460" s="13">
        <f>+VLOOKUP(B460,'[1]TERMELŐ_11.30.'!$A:$BH,53,FALSE)</f>
        <v>0</v>
      </c>
      <c r="Z460" s="13">
        <f>+VLOOKUP(B460,'[1]TERMELŐ_11.30.'!$A:$BH,54,FALSE)+VLOOKUP(B460,'[1]TERMELŐ_11.30.'!$A:$BH,55,FALSE)+VLOOKUP(B460,'[1]TERMELŐ_11.30.'!$A:$BH,56,FALSE)+VLOOKUP(B460,'[1]TERMELŐ_11.30.'!$A:$BH,57,FALSE)+VLOOKUP(B460,'[1]TERMELŐ_11.30.'!$A:$BH,58,FALSE)+VLOOKUP(B460,'[1]TERMELŐ_11.30.'!$A:$BH,59,FALSE)+VLOOKUP(B460,'[1]TERMELŐ_11.30.'!$A:$BH,60,FALSE)</f>
        <v>0</v>
      </c>
      <c r="AA460" s="14" t="str">
        <f>IF(VLOOKUP(B460,'[1]TERMELŐ_11.30.'!A:AZ,51,FALSE)="","",VLOOKUP(B460,'[1]TERMELŐ_11.30.'!A:AZ,51,FALSE))</f>
        <v/>
      </c>
      <c r="AB460" s="14" t="str">
        <f>IF(VLOOKUP(B460,'[1]TERMELŐ_11.30.'!A:AZ,52,FALSE)="","",VLOOKUP(B460,'[1]TERMELŐ_11.30.'!A:AZ,52,FALSE))</f>
        <v/>
      </c>
    </row>
    <row r="461" spans="1:28" x14ac:dyDescent="0.3">
      <c r="A461" s="10" t="str">
        <f>VLOOKUP(VLOOKUP(B461,'[1]TERMELŐ_11.30.'!A:F,6,FALSE),'[1]publikáció segéd tábla'!$A$1:$B$7,2,FALSE)</f>
        <v>E.ON Dél-dunántúli Áramhálózati Zrt.</v>
      </c>
      <c r="B461" s="10" t="s">
        <v>427</v>
      </c>
      <c r="C461" s="11">
        <f>+SUMIFS('[1]TERMELŐ_11.30.'!$H:$H,'[1]TERMELŐ_11.30.'!$A:$A,[1]publikáció!$B461,'[1]TERMELŐ_11.30.'!$L:$L,[1]publikáció!C$4)</f>
        <v>27.5</v>
      </c>
      <c r="D461" s="11">
        <f>+SUMIFS('[1]TERMELŐ_11.30.'!$H:$H,'[1]TERMELŐ_11.30.'!$A:$A,[1]publikáció!$B461,'[1]TERMELŐ_11.30.'!$L:$L,[1]publikáció!D$4)</f>
        <v>6.8</v>
      </c>
      <c r="E461" s="11">
        <f>+SUMIFS('[1]TERMELŐ_11.30.'!$H:$H,'[1]TERMELŐ_11.30.'!$A:$A,[1]publikáció!$B461,'[1]TERMELŐ_11.30.'!$L:$L,[1]publikáció!E$4)</f>
        <v>0</v>
      </c>
      <c r="F461" s="11">
        <f>+SUMIFS('[1]TERMELŐ_11.30.'!$H:$H,'[1]TERMELŐ_11.30.'!$A:$A,[1]publikáció!$B461,'[1]TERMELŐ_11.30.'!$L:$L,[1]publikáció!F$4)</f>
        <v>0</v>
      </c>
      <c r="G461" s="11">
        <f>+SUMIFS('[1]TERMELŐ_11.30.'!$H:$H,'[1]TERMELŐ_11.30.'!$A:$A,[1]publikáció!$B461,'[1]TERMELŐ_11.30.'!$L:$L,[1]publikáció!G$4)</f>
        <v>0</v>
      </c>
      <c r="H461" s="11">
        <f>+SUMIFS('[1]TERMELŐ_11.30.'!$H:$H,'[1]TERMELŐ_11.30.'!$A:$A,[1]publikáció!$B461,'[1]TERMELŐ_11.30.'!$L:$L,[1]publikáció!H$4)</f>
        <v>0</v>
      </c>
      <c r="I461" s="11">
        <f>+SUMIFS('[1]TERMELŐ_11.30.'!$H:$H,'[1]TERMELŐ_11.30.'!$A:$A,[1]publikáció!$B461,'[1]TERMELŐ_11.30.'!$L:$L,[1]publikáció!I$4)</f>
        <v>0</v>
      </c>
      <c r="J461" s="11">
        <f>+SUMIFS('[1]TERMELŐ_11.30.'!$H:$H,'[1]TERMELŐ_11.30.'!$A:$A,[1]publikáció!$B461,'[1]TERMELŐ_11.30.'!$L:$L,[1]publikáció!J$4)</f>
        <v>0</v>
      </c>
      <c r="K461" s="11" t="str">
        <f>+IF(VLOOKUP(B461,'[1]TERMELŐ_11.30.'!A:U,21,FALSE)="igen","Technológia módosítás",IF(VLOOKUP(B461,'[1]TERMELŐ_11.30.'!A:U,20,FALSE)&lt;&gt;"nem","Ismétlő","Új igény"))</f>
        <v>Új igény</v>
      </c>
      <c r="L461" s="12">
        <f>+_xlfn.MAXIFS('[1]TERMELŐ_11.30.'!$P:$P,'[1]TERMELŐ_11.30.'!$A:$A,[1]publikáció!$B461)</f>
        <v>27.5</v>
      </c>
      <c r="M461" s="12">
        <f>+_xlfn.MAXIFS('[1]TERMELŐ_11.30.'!$Q:$Q,'[1]TERMELŐ_11.30.'!$A:$A,[1]publikáció!$B461)</f>
        <v>0.1</v>
      </c>
      <c r="N461" s="10" t="str">
        <f>+IF(VLOOKUP(B461,'[1]TERMELŐ_11.30.'!A:G,7,FALSE)="","",VLOOKUP(B461,'[1]TERMELŐ_11.30.'!A:G,7,FALSE))</f>
        <v>CSUR</v>
      </c>
      <c r="O461" s="10">
        <f>+VLOOKUP(B461,'[1]TERMELŐ_11.30.'!A:I,9,FALSE)</f>
        <v>132</v>
      </c>
      <c r="P461" s="10" t="str">
        <f>+IF(OR(VLOOKUP(B461,'[1]TERMELŐ_11.30.'!A:D,4,FALSE)="elutasított",(VLOOKUP(B461,'[1]TERMELŐ_11.30.'!A:D,4,FALSE)="kiesett")),"igen","nem")</f>
        <v>igen</v>
      </c>
      <c r="Q461" s="10" t="str">
        <f>+_xlfn.IFNA(VLOOKUP(IF(VLOOKUP(B461,'[1]TERMELŐ_11.30.'!A:BQ,69,FALSE)="","",VLOOKUP(B461,'[1]TERMELŐ_11.30.'!A:BQ,69,FALSE)),'[1]publikáció segéd tábla'!$D$1:$E$16,2,FALSE),"")</f>
        <v>54/2024 kormány rendelet</v>
      </c>
      <c r="R461" s="10" t="str">
        <f>IF(VLOOKUP(B461,'[1]TERMELŐ_11.30.'!A:AT,46,FALSE)="","",VLOOKUP(B461,'[1]TERMELŐ_11.30.'!A:AT,46,FALSE))</f>
        <v/>
      </c>
      <c r="S461" s="10"/>
      <c r="T461" s="13">
        <f>+VLOOKUP(B461,'[1]TERMELŐ_11.30.'!$A:$AR,37,FALSE)</f>
        <v>0</v>
      </c>
      <c r="U461" s="13">
        <f>+VLOOKUP(B461,'[1]TERMELŐ_11.30.'!$A:$AR,38,FALSE)+VLOOKUP(B461,'[1]TERMELŐ_11.30.'!$A:$AR,39,FALSE)+VLOOKUP(B461,'[1]TERMELŐ_11.30.'!$A:$AR,40,FALSE)+VLOOKUP(B461,'[1]TERMELŐ_11.30.'!$A:$AR,41,FALSE)+VLOOKUP(B461,'[1]TERMELŐ_11.30.'!$A:$AR,42,FALSE)+VLOOKUP(B461,'[1]TERMELŐ_11.30.'!$A:$AR,43,FALSE)+VLOOKUP(B461,'[1]TERMELŐ_11.30.'!$A:$AR,44,FALSE)</f>
        <v>0</v>
      </c>
      <c r="V461" s="14" t="str">
        <f>+IF(VLOOKUP(B461,'[1]TERMELŐ_11.30.'!A:AS,45,FALSE)="","",VLOOKUP(B461,'[1]TERMELŐ_11.30.'!A:AS,45,FALSE))</f>
        <v/>
      </c>
      <c r="W461" s="14" t="str">
        <f>IF(VLOOKUP(B461,'[1]TERMELŐ_11.30.'!A:AJ,36,FALSE)="","",VLOOKUP(B461,'[1]TERMELŐ_11.30.'!A:AJ,36,FALSE))</f>
        <v/>
      </c>
      <c r="X461" s="10"/>
      <c r="Y461" s="13">
        <f>+VLOOKUP(B461,'[1]TERMELŐ_11.30.'!$A:$BH,53,FALSE)</f>
        <v>0</v>
      </c>
      <c r="Z461" s="13">
        <f>+VLOOKUP(B461,'[1]TERMELŐ_11.30.'!$A:$BH,54,FALSE)+VLOOKUP(B461,'[1]TERMELŐ_11.30.'!$A:$BH,55,FALSE)+VLOOKUP(B461,'[1]TERMELŐ_11.30.'!$A:$BH,56,FALSE)+VLOOKUP(B461,'[1]TERMELŐ_11.30.'!$A:$BH,57,FALSE)+VLOOKUP(B461,'[1]TERMELŐ_11.30.'!$A:$BH,58,FALSE)+VLOOKUP(B461,'[1]TERMELŐ_11.30.'!$A:$BH,59,FALSE)+VLOOKUP(B461,'[1]TERMELŐ_11.30.'!$A:$BH,60,FALSE)</f>
        <v>0</v>
      </c>
      <c r="AA461" s="14" t="str">
        <f>IF(VLOOKUP(B461,'[1]TERMELŐ_11.30.'!A:AZ,51,FALSE)="","",VLOOKUP(B461,'[1]TERMELŐ_11.30.'!A:AZ,51,FALSE))</f>
        <v/>
      </c>
      <c r="AB461" s="14" t="str">
        <f>IF(VLOOKUP(B461,'[1]TERMELŐ_11.30.'!A:AZ,52,FALSE)="","",VLOOKUP(B461,'[1]TERMELŐ_11.30.'!A:AZ,52,FALSE))</f>
        <v/>
      </c>
    </row>
    <row r="462" spans="1:28" x14ac:dyDescent="0.3">
      <c r="A462" s="10" t="str">
        <f>VLOOKUP(VLOOKUP(B462,'[1]TERMELŐ_11.30.'!A:F,6,FALSE),'[1]publikáció segéd tábla'!$A$1:$B$7,2,FALSE)</f>
        <v>E.ON Dél-dunántúli Áramhálózati Zrt.</v>
      </c>
      <c r="B462" s="10" t="s">
        <v>428</v>
      </c>
      <c r="C462" s="11">
        <f>+SUMIFS('[1]TERMELŐ_11.30.'!$H:$H,'[1]TERMELŐ_11.30.'!$A:$A,[1]publikáció!$B462,'[1]TERMELŐ_11.30.'!$L:$L,[1]publikáció!C$4)</f>
        <v>38</v>
      </c>
      <c r="D462" s="11">
        <f>+SUMIFS('[1]TERMELŐ_11.30.'!$H:$H,'[1]TERMELŐ_11.30.'!$A:$A,[1]publikáció!$B462,'[1]TERMELŐ_11.30.'!$L:$L,[1]publikáció!D$4)</f>
        <v>9.5</v>
      </c>
      <c r="E462" s="11">
        <f>+SUMIFS('[1]TERMELŐ_11.30.'!$H:$H,'[1]TERMELŐ_11.30.'!$A:$A,[1]publikáció!$B462,'[1]TERMELŐ_11.30.'!$L:$L,[1]publikáció!E$4)</f>
        <v>0</v>
      </c>
      <c r="F462" s="11">
        <f>+SUMIFS('[1]TERMELŐ_11.30.'!$H:$H,'[1]TERMELŐ_11.30.'!$A:$A,[1]publikáció!$B462,'[1]TERMELŐ_11.30.'!$L:$L,[1]publikáció!F$4)</f>
        <v>0</v>
      </c>
      <c r="G462" s="11">
        <f>+SUMIFS('[1]TERMELŐ_11.30.'!$H:$H,'[1]TERMELŐ_11.30.'!$A:$A,[1]publikáció!$B462,'[1]TERMELŐ_11.30.'!$L:$L,[1]publikáció!G$4)</f>
        <v>0</v>
      </c>
      <c r="H462" s="11">
        <f>+SUMIFS('[1]TERMELŐ_11.30.'!$H:$H,'[1]TERMELŐ_11.30.'!$A:$A,[1]publikáció!$B462,'[1]TERMELŐ_11.30.'!$L:$L,[1]publikáció!H$4)</f>
        <v>0</v>
      </c>
      <c r="I462" s="11">
        <f>+SUMIFS('[1]TERMELŐ_11.30.'!$H:$H,'[1]TERMELŐ_11.30.'!$A:$A,[1]publikáció!$B462,'[1]TERMELŐ_11.30.'!$L:$L,[1]publikáció!I$4)</f>
        <v>0</v>
      </c>
      <c r="J462" s="11">
        <f>+SUMIFS('[1]TERMELŐ_11.30.'!$H:$H,'[1]TERMELŐ_11.30.'!$A:$A,[1]publikáció!$B462,'[1]TERMELŐ_11.30.'!$L:$L,[1]publikáció!J$4)</f>
        <v>0</v>
      </c>
      <c r="K462" s="11" t="str">
        <f>+IF(VLOOKUP(B462,'[1]TERMELŐ_11.30.'!A:U,21,FALSE)="igen","Technológia módosítás",IF(VLOOKUP(B462,'[1]TERMELŐ_11.30.'!A:U,20,FALSE)&lt;&gt;"nem","Ismétlő","Új igény"))</f>
        <v>Új igény</v>
      </c>
      <c r="L462" s="12">
        <f>+_xlfn.MAXIFS('[1]TERMELŐ_11.30.'!$P:$P,'[1]TERMELŐ_11.30.'!$A:$A,[1]publikáció!$B462)</f>
        <v>38</v>
      </c>
      <c r="M462" s="12">
        <f>+_xlfn.MAXIFS('[1]TERMELŐ_11.30.'!$Q:$Q,'[1]TERMELŐ_11.30.'!$A:$A,[1]publikáció!$B462)</f>
        <v>0.1</v>
      </c>
      <c r="N462" s="10" t="str">
        <f>+IF(VLOOKUP(B462,'[1]TERMELŐ_11.30.'!A:G,7,FALSE)="","",VLOOKUP(B462,'[1]TERMELŐ_11.30.'!A:G,7,FALSE))</f>
        <v>CSUR</v>
      </c>
      <c r="O462" s="10">
        <f>+VLOOKUP(B462,'[1]TERMELŐ_11.30.'!A:I,9,FALSE)</f>
        <v>132</v>
      </c>
      <c r="P462" s="10" t="str">
        <f>+IF(OR(VLOOKUP(B462,'[1]TERMELŐ_11.30.'!A:D,4,FALSE)="elutasított",(VLOOKUP(B462,'[1]TERMELŐ_11.30.'!A:D,4,FALSE)="kiesett")),"igen","nem")</f>
        <v>igen</v>
      </c>
      <c r="Q462" s="10" t="str">
        <f>+_xlfn.IFNA(VLOOKUP(IF(VLOOKUP(B462,'[1]TERMELŐ_11.30.'!A:BQ,69,FALSE)="","",VLOOKUP(B462,'[1]TERMELŐ_11.30.'!A:BQ,69,FALSE)),'[1]publikáció segéd tábla'!$D$1:$E$16,2,FALSE),"")</f>
        <v>54/2024 kormány rendelet</v>
      </c>
      <c r="R462" s="10" t="str">
        <f>IF(VLOOKUP(B462,'[1]TERMELŐ_11.30.'!A:AT,46,FALSE)="","",VLOOKUP(B462,'[1]TERMELŐ_11.30.'!A:AT,46,FALSE))</f>
        <v/>
      </c>
      <c r="S462" s="10"/>
      <c r="T462" s="13">
        <f>+VLOOKUP(B462,'[1]TERMELŐ_11.30.'!$A:$AR,37,FALSE)</f>
        <v>0</v>
      </c>
      <c r="U462" s="13">
        <f>+VLOOKUP(B462,'[1]TERMELŐ_11.30.'!$A:$AR,38,FALSE)+VLOOKUP(B462,'[1]TERMELŐ_11.30.'!$A:$AR,39,FALSE)+VLOOKUP(B462,'[1]TERMELŐ_11.30.'!$A:$AR,40,FALSE)+VLOOKUP(B462,'[1]TERMELŐ_11.30.'!$A:$AR,41,FALSE)+VLOOKUP(B462,'[1]TERMELŐ_11.30.'!$A:$AR,42,FALSE)+VLOOKUP(B462,'[1]TERMELŐ_11.30.'!$A:$AR,43,FALSE)+VLOOKUP(B462,'[1]TERMELŐ_11.30.'!$A:$AR,44,FALSE)</f>
        <v>0</v>
      </c>
      <c r="V462" s="14" t="str">
        <f>+IF(VLOOKUP(B462,'[1]TERMELŐ_11.30.'!A:AS,45,FALSE)="","",VLOOKUP(B462,'[1]TERMELŐ_11.30.'!A:AS,45,FALSE))</f>
        <v/>
      </c>
      <c r="W462" s="14" t="str">
        <f>IF(VLOOKUP(B462,'[1]TERMELŐ_11.30.'!A:AJ,36,FALSE)="","",VLOOKUP(B462,'[1]TERMELŐ_11.30.'!A:AJ,36,FALSE))</f>
        <v/>
      </c>
      <c r="X462" s="10"/>
      <c r="Y462" s="13">
        <f>+VLOOKUP(B462,'[1]TERMELŐ_11.30.'!$A:$BH,53,FALSE)</f>
        <v>0</v>
      </c>
      <c r="Z462" s="13">
        <f>+VLOOKUP(B462,'[1]TERMELŐ_11.30.'!$A:$BH,54,FALSE)+VLOOKUP(B462,'[1]TERMELŐ_11.30.'!$A:$BH,55,FALSE)+VLOOKUP(B462,'[1]TERMELŐ_11.30.'!$A:$BH,56,FALSE)+VLOOKUP(B462,'[1]TERMELŐ_11.30.'!$A:$BH,57,FALSE)+VLOOKUP(B462,'[1]TERMELŐ_11.30.'!$A:$BH,58,FALSE)+VLOOKUP(B462,'[1]TERMELŐ_11.30.'!$A:$BH,59,FALSE)+VLOOKUP(B462,'[1]TERMELŐ_11.30.'!$A:$BH,60,FALSE)</f>
        <v>0</v>
      </c>
      <c r="AA462" s="14" t="str">
        <f>IF(VLOOKUP(B462,'[1]TERMELŐ_11.30.'!A:AZ,51,FALSE)="","",VLOOKUP(B462,'[1]TERMELŐ_11.30.'!A:AZ,51,FALSE))</f>
        <v/>
      </c>
      <c r="AB462" s="14" t="str">
        <f>IF(VLOOKUP(B462,'[1]TERMELŐ_11.30.'!A:AZ,52,FALSE)="","",VLOOKUP(B462,'[1]TERMELŐ_11.30.'!A:AZ,52,FALSE))</f>
        <v/>
      </c>
    </row>
    <row r="463" spans="1:28" x14ac:dyDescent="0.3">
      <c r="A463" s="10" t="str">
        <f>VLOOKUP(VLOOKUP(B463,'[1]TERMELŐ_11.30.'!A:F,6,FALSE),'[1]publikáció segéd tábla'!$A$1:$B$7,2,FALSE)</f>
        <v>E.ON Dél-dunántúli Áramhálózati Zrt.</v>
      </c>
      <c r="B463" s="10" t="s">
        <v>429</v>
      </c>
      <c r="C463" s="11">
        <f>+SUMIFS('[1]TERMELŐ_11.30.'!$H:$H,'[1]TERMELŐ_11.30.'!$A:$A,[1]publikáció!$B463,'[1]TERMELŐ_11.30.'!$L:$L,[1]publikáció!C$4)</f>
        <v>49.95</v>
      </c>
      <c r="D463" s="11">
        <f>+SUMIFS('[1]TERMELŐ_11.30.'!$H:$H,'[1]TERMELŐ_11.30.'!$A:$A,[1]publikáció!$B463,'[1]TERMELŐ_11.30.'!$L:$L,[1]publikáció!D$4)</f>
        <v>12.48</v>
      </c>
      <c r="E463" s="11">
        <f>+SUMIFS('[1]TERMELŐ_11.30.'!$H:$H,'[1]TERMELŐ_11.30.'!$A:$A,[1]publikáció!$B463,'[1]TERMELŐ_11.30.'!$L:$L,[1]publikáció!E$4)</f>
        <v>0</v>
      </c>
      <c r="F463" s="11">
        <f>+SUMIFS('[1]TERMELŐ_11.30.'!$H:$H,'[1]TERMELŐ_11.30.'!$A:$A,[1]publikáció!$B463,'[1]TERMELŐ_11.30.'!$L:$L,[1]publikáció!F$4)</f>
        <v>0</v>
      </c>
      <c r="G463" s="11">
        <f>+SUMIFS('[1]TERMELŐ_11.30.'!$H:$H,'[1]TERMELŐ_11.30.'!$A:$A,[1]publikáció!$B463,'[1]TERMELŐ_11.30.'!$L:$L,[1]publikáció!G$4)</f>
        <v>0</v>
      </c>
      <c r="H463" s="11">
        <f>+SUMIFS('[1]TERMELŐ_11.30.'!$H:$H,'[1]TERMELŐ_11.30.'!$A:$A,[1]publikáció!$B463,'[1]TERMELŐ_11.30.'!$L:$L,[1]publikáció!H$4)</f>
        <v>0</v>
      </c>
      <c r="I463" s="11">
        <f>+SUMIFS('[1]TERMELŐ_11.30.'!$H:$H,'[1]TERMELŐ_11.30.'!$A:$A,[1]publikáció!$B463,'[1]TERMELŐ_11.30.'!$L:$L,[1]publikáció!I$4)</f>
        <v>0</v>
      </c>
      <c r="J463" s="11">
        <f>+SUMIFS('[1]TERMELŐ_11.30.'!$H:$H,'[1]TERMELŐ_11.30.'!$A:$A,[1]publikáció!$B463,'[1]TERMELŐ_11.30.'!$L:$L,[1]publikáció!J$4)</f>
        <v>0</v>
      </c>
      <c r="K463" s="11" t="str">
        <f>+IF(VLOOKUP(B463,'[1]TERMELŐ_11.30.'!A:U,21,FALSE)="igen","Technológia módosítás",IF(VLOOKUP(B463,'[1]TERMELŐ_11.30.'!A:U,20,FALSE)&lt;&gt;"nem","Ismétlő","Új igény"))</f>
        <v>Új igény</v>
      </c>
      <c r="L463" s="12">
        <f>+_xlfn.MAXIFS('[1]TERMELŐ_11.30.'!$P:$P,'[1]TERMELŐ_11.30.'!$A:$A,[1]publikáció!$B463)</f>
        <v>49.95</v>
      </c>
      <c r="M463" s="12">
        <f>+_xlfn.MAXIFS('[1]TERMELŐ_11.30.'!$Q:$Q,'[1]TERMELŐ_11.30.'!$A:$A,[1]publikáció!$B463)</f>
        <v>0.1</v>
      </c>
      <c r="N463" s="10" t="str">
        <f>+IF(VLOOKUP(B463,'[1]TERMELŐ_11.30.'!A:G,7,FALSE)="","",VLOOKUP(B463,'[1]TERMELŐ_11.30.'!A:G,7,FALSE))</f>
        <v>CSUR</v>
      </c>
      <c r="O463" s="10">
        <f>+VLOOKUP(B463,'[1]TERMELŐ_11.30.'!A:I,9,FALSE)</f>
        <v>132</v>
      </c>
      <c r="P463" s="10" t="str">
        <f>+IF(OR(VLOOKUP(B463,'[1]TERMELŐ_11.30.'!A:D,4,FALSE)="elutasított",(VLOOKUP(B463,'[1]TERMELŐ_11.30.'!A:D,4,FALSE)="kiesett")),"igen","nem")</f>
        <v>igen</v>
      </c>
      <c r="Q463" s="10" t="str">
        <f>+_xlfn.IFNA(VLOOKUP(IF(VLOOKUP(B463,'[1]TERMELŐ_11.30.'!A:BQ,69,FALSE)="","",VLOOKUP(B463,'[1]TERMELŐ_11.30.'!A:BQ,69,FALSE)),'[1]publikáció segéd tábla'!$D$1:$E$16,2,FALSE),"")</f>
        <v>54/2024 kormány rendelet</v>
      </c>
      <c r="R463" s="10" t="str">
        <f>IF(VLOOKUP(B463,'[1]TERMELŐ_11.30.'!A:AT,46,FALSE)="","",VLOOKUP(B463,'[1]TERMELŐ_11.30.'!A:AT,46,FALSE))</f>
        <v/>
      </c>
      <c r="S463" s="10"/>
      <c r="T463" s="13">
        <f>+VLOOKUP(B463,'[1]TERMELŐ_11.30.'!$A:$AR,37,FALSE)</f>
        <v>0</v>
      </c>
      <c r="U463" s="13">
        <f>+VLOOKUP(B463,'[1]TERMELŐ_11.30.'!$A:$AR,38,FALSE)+VLOOKUP(B463,'[1]TERMELŐ_11.30.'!$A:$AR,39,FALSE)+VLOOKUP(B463,'[1]TERMELŐ_11.30.'!$A:$AR,40,FALSE)+VLOOKUP(B463,'[1]TERMELŐ_11.30.'!$A:$AR,41,FALSE)+VLOOKUP(B463,'[1]TERMELŐ_11.30.'!$A:$AR,42,FALSE)+VLOOKUP(B463,'[1]TERMELŐ_11.30.'!$A:$AR,43,FALSE)+VLOOKUP(B463,'[1]TERMELŐ_11.30.'!$A:$AR,44,FALSE)</f>
        <v>0</v>
      </c>
      <c r="V463" s="14" t="str">
        <f>+IF(VLOOKUP(B463,'[1]TERMELŐ_11.30.'!A:AS,45,FALSE)="","",VLOOKUP(B463,'[1]TERMELŐ_11.30.'!A:AS,45,FALSE))</f>
        <v/>
      </c>
      <c r="W463" s="14" t="str">
        <f>IF(VLOOKUP(B463,'[1]TERMELŐ_11.30.'!A:AJ,36,FALSE)="","",VLOOKUP(B463,'[1]TERMELŐ_11.30.'!A:AJ,36,FALSE))</f>
        <v/>
      </c>
      <c r="X463" s="10"/>
      <c r="Y463" s="13">
        <f>+VLOOKUP(B463,'[1]TERMELŐ_11.30.'!$A:$BH,53,FALSE)</f>
        <v>0</v>
      </c>
      <c r="Z463" s="13">
        <f>+VLOOKUP(B463,'[1]TERMELŐ_11.30.'!$A:$BH,54,FALSE)+VLOOKUP(B463,'[1]TERMELŐ_11.30.'!$A:$BH,55,FALSE)+VLOOKUP(B463,'[1]TERMELŐ_11.30.'!$A:$BH,56,FALSE)+VLOOKUP(B463,'[1]TERMELŐ_11.30.'!$A:$BH,57,FALSE)+VLOOKUP(B463,'[1]TERMELŐ_11.30.'!$A:$BH,58,FALSE)+VLOOKUP(B463,'[1]TERMELŐ_11.30.'!$A:$BH,59,FALSE)+VLOOKUP(B463,'[1]TERMELŐ_11.30.'!$A:$BH,60,FALSE)</f>
        <v>0</v>
      </c>
      <c r="AA463" s="14" t="str">
        <f>IF(VLOOKUP(B463,'[1]TERMELŐ_11.30.'!A:AZ,51,FALSE)="","",VLOOKUP(B463,'[1]TERMELŐ_11.30.'!A:AZ,51,FALSE))</f>
        <v/>
      </c>
      <c r="AB463" s="14" t="str">
        <f>IF(VLOOKUP(B463,'[1]TERMELŐ_11.30.'!A:AZ,52,FALSE)="","",VLOOKUP(B463,'[1]TERMELŐ_11.30.'!A:AZ,52,FALSE))</f>
        <v/>
      </c>
    </row>
    <row r="464" spans="1:28" x14ac:dyDescent="0.3">
      <c r="A464" s="10" t="str">
        <f>VLOOKUP(VLOOKUP(B464,'[1]TERMELŐ_11.30.'!A:F,6,FALSE),'[1]publikáció segéd tábla'!$A$1:$B$7,2,FALSE)</f>
        <v>E.ON Dél-dunántúli Áramhálózati Zrt.</v>
      </c>
      <c r="B464" s="10" t="s">
        <v>430</v>
      </c>
      <c r="C464" s="11">
        <f>+SUMIFS('[1]TERMELŐ_11.30.'!$H:$H,'[1]TERMELŐ_11.30.'!$A:$A,[1]publikáció!$B464,'[1]TERMELŐ_11.30.'!$L:$L,[1]publikáció!C$4)</f>
        <v>35</v>
      </c>
      <c r="D464" s="11">
        <f>+SUMIFS('[1]TERMELŐ_11.30.'!$H:$H,'[1]TERMELŐ_11.30.'!$A:$A,[1]publikáció!$B464,'[1]TERMELŐ_11.30.'!$L:$L,[1]publikáció!D$4)</f>
        <v>0</v>
      </c>
      <c r="E464" s="11">
        <f>+SUMIFS('[1]TERMELŐ_11.30.'!$H:$H,'[1]TERMELŐ_11.30.'!$A:$A,[1]publikáció!$B464,'[1]TERMELŐ_11.30.'!$L:$L,[1]publikáció!E$4)</f>
        <v>12</v>
      </c>
      <c r="F464" s="11">
        <f>+SUMIFS('[1]TERMELŐ_11.30.'!$H:$H,'[1]TERMELŐ_11.30.'!$A:$A,[1]publikáció!$B464,'[1]TERMELŐ_11.30.'!$L:$L,[1]publikáció!F$4)</f>
        <v>0</v>
      </c>
      <c r="G464" s="11">
        <f>+SUMIFS('[1]TERMELŐ_11.30.'!$H:$H,'[1]TERMELŐ_11.30.'!$A:$A,[1]publikáció!$B464,'[1]TERMELŐ_11.30.'!$L:$L,[1]publikáció!G$4)</f>
        <v>0</v>
      </c>
      <c r="H464" s="11">
        <f>+SUMIFS('[1]TERMELŐ_11.30.'!$H:$H,'[1]TERMELŐ_11.30.'!$A:$A,[1]publikáció!$B464,'[1]TERMELŐ_11.30.'!$L:$L,[1]publikáció!H$4)</f>
        <v>0</v>
      </c>
      <c r="I464" s="11">
        <f>+SUMIFS('[1]TERMELŐ_11.30.'!$H:$H,'[1]TERMELŐ_11.30.'!$A:$A,[1]publikáció!$B464,'[1]TERMELŐ_11.30.'!$L:$L,[1]publikáció!I$4)</f>
        <v>0</v>
      </c>
      <c r="J464" s="11">
        <f>+SUMIFS('[1]TERMELŐ_11.30.'!$H:$H,'[1]TERMELŐ_11.30.'!$A:$A,[1]publikáció!$B464,'[1]TERMELŐ_11.30.'!$L:$L,[1]publikáció!J$4)</f>
        <v>0</v>
      </c>
      <c r="K464" s="11" t="str">
        <f>+IF(VLOOKUP(B464,'[1]TERMELŐ_11.30.'!A:U,21,FALSE)="igen","Technológia módosítás",IF(VLOOKUP(B464,'[1]TERMELŐ_11.30.'!A:U,20,FALSE)&lt;&gt;"nem","Ismétlő","Új igény"))</f>
        <v>Új igény</v>
      </c>
      <c r="L464" s="12">
        <f>+_xlfn.MAXIFS('[1]TERMELŐ_11.30.'!$P:$P,'[1]TERMELŐ_11.30.'!$A:$A,[1]publikáció!$B464)</f>
        <v>47</v>
      </c>
      <c r="M464" s="12">
        <f>+_xlfn.MAXIFS('[1]TERMELŐ_11.30.'!$Q:$Q,'[1]TERMELŐ_11.30.'!$A:$A,[1]publikáció!$B464)</f>
        <v>12.16</v>
      </c>
      <c r="N464" s="10" t="str">
        <f>+IF(VLOOKUP(B464,'[1]TERMELŐ_11.30.'!A:G,7,FALSE)="","",VLOOKUP(B464,'[1]TERMELŐ_11.30.'!A:G,7,FALSE))</f>
        <v>GERJ2/PIPA</v>
      </c>
      <c r="O464" s="10">
        <f>+VLOOKUP(B464,'[1]TERMELŐ_11.30.'!A:I,9,FALSE)</f>
        <v>132</v>
      </c>
      <c r="P464" s="10" t="str">
        <f>+IF(OR(VLOOKUP(B464,'[1]TERMELŐ_11.30.'!A:D,4,FALSE)="elutasított",(VLOOKUP(B464,'[1]TERMELŐ_11.30.'!A:D,4,FALSE)="kiesett")),"igen","nem")</f>
        <v>igen</v>
      </c>
      <c r="Q464" s="10" t="str">
        <f>+_xlfn.IFNA(VLOOKUP(IF(VLOOKUP(B464,'[1]TERMELŐ_11.30.'!A:BQ,69,FALSE)="","",VLOOKUP(B464,'[1]TERMELŐ_11.30.'!A:BQ,69,FALSE)),'[1]publikáció segéd tábla'!$D$1:$E$16,2,FALSE),"")</f>
        <v>54/2024 kormány rendelet</v>
      </c>
      <c r="R464" s="10" t="str">
        <f>IF(VLOOKUP(B464,'[1]TERMELŐ_11.30.'!A:AT,46,FALSE)="","",VLOOKUP(B464,'[1]TERMELŐ_11.30.'!A:AT,46,FALSE))</f>
        <v/>
      </c>
      <c r="S464" s="10"/>
      <c r="T464" s="13">
        <f>+VLOOKUP(B464,'[1]TERMELŐ_11.30.'!$A:$AR,37,FALSE)</f>
        <v>0</v>
      </c>
      <c r="U464" s="13">
        <f>+VLOOKUP(B464,'[1]TERMELŐ_11.30.'!$A:$AR,38,FALSE)+VLOOKUP(B464,'[1]TERMELŐ_11.30.'!$A:$AR,39,FALSE)+VLOOKUP(B464,'[1]TERMELŐ_11.30.'!$A:$AR,40,FALSE)+VLOOKUP(B464,'[1]TERMELŐ_11.30.'!$A:$AR,41,FALSE)+VLOOKUP(B464,'[1]TERMELŐ_11.30.'!$A:$AR,42,FALSE)+VLOOKUP(B464,'[1]TERMELŐ_11.30.'!$A:$AR,43,FALSE)+VLOOKUP(B464,'[1]TERMELŐ_11.30.'!$A:$AR,44,FALSE)</f>
        <v>0</v>
      </c>
      <c r="V464" s="14" t="str">
        <f>+IF(VLOOKUP(B464,'[1]TERMELŐ_11.30.'!A:AS,45,FALSE)="","",VLOOKUP(B464,'[1]TERMELŐ_11.30.'!A:AS,45,FALSE))</f>
        <v/>
      </c>
      <c r="W464" s="14" t="str">
        <f>IF(VLOOKUP(B464,'[1]TERMELŐ_11.30.'!A:AJ,36,FALSE)="","",VLOOKUP(B464,'[1]TERMELŐ_11.30.'!A:AJ,36,FALSE))</f>
        <v/>
      </c>
      <c r="X464" s="10"/>
      <c r="Y464" s="13">
        <f>+VLOOKUP(B464,'[1]TERMELŐ_11.30.'!$A:$BH,53,FALSE)</f>
        <v>0</v>
      </c>
      <c r="Z464" s="13">
        <f>+VLOOKUP(B464,'[1]TERMELŐ_11.30.'!$A:$BH,54,FALSE)+VLOOKUP(B464,'[1]TERMELŐ_11.30.'!$A:$BH,55,FALSE)+VLOOKUP(B464,'[1]TERMELŐ_11.30.'!$A:$BH,56,FALSE)+VLOOKUP(B464,'[1]TERMELŐ_11.30.'!$A:$BH,57,FALSE)+VLOOKUP(B464,'[1]TERMELŐ_11.30.'!$A:$BH,58,FALSE)+VLOOKUP(B464,'[1]TERMELŐ_11.30.'!$A:$BH,59,FALSE)+VLOOKUP(B464,'[1]TERMELŐ_11.30.'!$A:$BH,60,FALSE)</f>
        <v>0</v>
      </c>
      <c r="AA464" s="14" t="str">
        <f>IF(VLOOKUP(B464,'[1]TERMELŐ_11.30.'!A:AZ,51,FALSE)="","",VLOOKUP(B464,'[1]TERMELŐ_11.30.'!A:AZ,51,FALSE))</f>
        <v/>
      </c>
      <c r="AB464" s="14" t="str">
        <f>IF(VLOOKUP(B464,'[1]TERMELŐ_11.30.'!A:AZ,52,FALSE)="","",VLOOKUP(B464,'[1]TERMELŐ_11.30.'!A:AZ,52,FALSE))</f>
        <v/>
      </c>
    </row>
    <row r="465" spans="1:28" x14ac:dyDescent="0.3">
      <c r="A465" s="10" t="str">
        <f>VLOOKUP(VLOOKUP(B465,'[1]TERMELŐ_11.30.'!A:F,6,FALSE),'[1]publikáció segéd tábla'!$A$1:$B$7,2,FALSE)</f>
        <v>E.ON Dél-dunántúli Áramhálózati Zrt.</v>
      </c>
      <c r="B465" s="10" t="s">
        <v>431</v>
      </c>
      <c r="C465" s="11">
        <f>+SUMIFS('[1]TERMELŐ_11.30.'!$H:$H,'[1]TERMELŐ_11.30.'!$A:$A,[1]publikáció!$B465,'[1]TERMELŐ_11.30.'!$L:$L,[1]publikáció!C$4)</f>
        <v>49.9</v>
      </c>
      <c r="D465" s="11">
        <f>+SUMIFS('[1]TERMELŐ_11.30.'!$H:$H,'[1]TERMELŐ_11.30.'!$A:$A,[1]publikáció!$B465,'[1]TERMELŐ_11.30.'!$L:$L,[1]publikáció!D$4)</f>
        <v>0</v>
      </c>
      <c r="E465" s="11">
        <f>+SUMIFS('[1]TERMELŐ_11.30.'!$H:$H,'[1]TERMELŐ_11.30.'!$A:$A,[1]publikáció!$B465,'[1]TERMELŐ_11.30.'!$L:$L,[1]publikáció!E$4)</f>
        <v>0</v>
      </c>
      <c r="F465" s="11">
        <f>+SUMIFS('[1]TERMELŐ_11.30.'!$H:$H,'[1]TERMELŐ_11.30.'!$A:$A,[1]publikáció!$B465,'[1]TERMELŐ_11.30.'!$L:$L,[1]publikáció!F$4)</f>
        <v>0</v>
      </c>
      <c r="G465" s="11">
        <f>+SUMIFS('[1]TERMELŐ_11.30.'!$H:$H,'[1]TERMELŐ_11.30.'!$A:$A,[1]publikáció!$B465,'[1]TERMELŐ_11.30.'!$L:$L,[1]publikáció!G$4)</f>
        <v>0</v>
      </c>
      <c r="H465" s="11">
        <f>+SUMIFS('[1]TERMELŐ_11.30.'!$H:$H,'[1]TERMELŐ_11.30.'!$A:$A,[1]publikáció!$B465,'[1]TERMELŐ_11.30.'!$L:$L,[1]publikáció!H$4)</f>
        <v>0</v>
      </c>
      <c r="I465" s="11">
        <f>+SUMIFS('[1]TERMELŐ_11.30.'!$H:$H,'[1]TERMELŐ_11.30.'!$A:$A,[1]publikáció!$B465,'[1]TERMELŐ_11.30.'!$L:$L,[1]publikáció!I$4)</f>
        <v>0</v>
      </c>
      <c r="J465" s="11">
        <f>+SUMIFS('[1]TERMELŐ_11.30.'!$H:$H,'[1]TERMELŐ_11.30.'!$A:$A,[1]publikáció!$B465,'[1]TERMELŐ_11.30.'!$L:$L,[1]publikáció!J$4)</f>
        <v>0</v>
      </c>
      <c r="K465" s="11" t="str">
        <f>+IF(VLOOKUP(B465,'[1]TERMELŐ_11.30.'!A:U,21,FALSE)="igen","Technológia módosítás",IF(VLOOKUP(B465,'[1]TERMELŐ_11.30.'!A:U,20,FALSE)&lt;&gt;"nem","Ismétlő","Új igény"))</f>
        <v>Új igény</v>
      </c>
      <c r="L465" s="12">
        <f>+_xlfn.MAXIFS('[1]TERMELŐ_11.30.'!$P:$P,'[1]TERMELŐ_11.30.'!$A:$A,[1]publikáció!$B465)</f>
        <v>49.9</v>
      </c>
      <c r="M465" s="12">
        <f>+_xlfn.MAXIFS('[1]TERMELŐ_11.30.'!$Q:$Q,'[1]TERMELŐ_11.30.'!$A:$A,[1]publikáció!$B465)</f>
        <v>0.16</v>
      </c>
      <c r="N465" s="10" t="str">
        <f>+IF(VLOOKUP(B465,'[1]TERMELŐ_11.30.'!A:G,7,FALSE)="","",VLOOKUP(B465,'[1]TERMELŐ_11.30.'!A:G,7,FALSE))</f>
        <v>DFOL</v>
      </c>
      <c r="O465" s="10">
        <f>+VLOOKUP(B465,'[1]TERMELŐ_11.30.'!A:I,9,FALSE)</f>
        <v>132</v>
      </c>
      <c r="P465" s="10" t="str">
        <f>+IF(OR(VLOOKUP(B465,'[1]TERMELŐ_11.30.'!A:D,4,FALSE)="elutasított",(VLOOKUP(B465,'[1]TERMELŐ_11.30.'!A:D,4,FALSE)="kiesett")),"igen","nem")</f>
        <v>igen</v>
      </c>
      <c r="Q465" s="10" t="str">
        <f>+_xlfn.IFNA(VLOOKUP(IF(VLOOKUP(B465,'[1]TERMELŐ_11.30.'!A:BQ,69,FALSE)="","",VLOOKUP(B465,'[1]TERMELŐ_11.30.'!A:BQ,69,FALSE)),'[1]publikáció segéd tábla'!$D$1:$E$16,2,FALSE),"")</f>
        <v>54/2024 kormány rendelet</v>
      </c>
      <c r="R465" s="10" t="str">
        <f>IF(VLOOKUP(B465,'[1]TERMELŐ_11.30.'!A:AT,46,FALSE)="","",VLOOKUP(B465,'[1]TERMELŐ_11.30.'!A:AT,46,FALSE))</f>
        <v/>
      </c>
      <c r="S465" s="10"/>
      <c r="T465" s="13">
        <f>+VLOOKUP(B465,'[1]TERMELŐ_11.30.'!$A:$AR,37,FALSE)</f>
        <v>0</v>
      </c>
      <c r="U465" s="13">
        <f>+VLOOKUP(B465,'[1]TERMELŐ_11.30.'!$A:$AR,38,FALSE)+VLOOKUP(B465,'[1]TERMELŐ_11.30.'!$A:$AR,39,FALSE)+VLOOKUP(B465,'[1]TERMELŐ_11.30.'!$A:$AR,40,FALSE)+VLOOKUP(B465,'[1]TERMELŐ_11.30.'!$A:$AR,41,FALSE)+VLOOKUP(B465,'[1]TERMELŐ_11.30.'!$A:$AR,42,FALSE)+VLOOKUP(B465,'[1]TERMELŐ_11.30.'!$A:$AR,43,FALSE)+VLOOKUP(B465,'[1]TERMELŐ_11.30.'!$A:$AR,44,FALSE)</f>
        <v>0</v>
      </c>
      <c r="V465" s="14" t="str">
        <f>+IF(VLOOKUP(B465,'[1]TERMELŐ_11.30.'!A:AS,45,FALSE)="","",VLOOKUP(B465,'[1]TERMELŐ_11.30.'!A:AS,45,FALSE))</f>
        <v/>
      </c>
      <c r="W465" s="14" t="str">
        <f>IF(VLOOKUP(B465,'[1]TERMELŐ_11.30.'!A:AJ,36,FALSE)="","",VLOOKUP(B465,'[1]TERMELŐ_11.30.'!A:AJ,36,FALSE))</f>
        <v/>
      </c>
      <c r="X465" s="10"/>
      <c r="Y465" s="13">
        <f>+VLOOKUP(B465,'[1]TERMELŐ_11.30.'!$A:$BH,53,FALSE)</f>
        <v>0</v>
      </c>
      <c r="Z465" s="13">
        <f>+VLOOKUP(B465,'[1]TERMELŐ_11.30.'!$A:$BH,54,FALSE)+VLOOKUP(B465,'[1]TERMELŐ_11.30.'!$A:$BH,55,FALSE)+VLOOKUP(B465,'[1]TERMELŐ_11.30.'!$A:$BH,56,FALSE)+VLOOKUP(B465,'[1]TERMELŐ_11.30.'!$A:$BH,57,FALSE)+VLOOKUP(B465,'[1]TERMELŐ_11.30.'!$A:$BH,58,FALSE)+VLOOKUP(B465,'[1]TERMELŐ_11.30.'!$A:$BH,59,FALSE)+VLOOKUP(B465,'[1]TERMELŐ_11.30.'!$A:$BH,60,FALSE)</f>
        <v>0</v>
      </c>
      <c r="AA465" s="14" t="str">
        <f>IF(VLOOKUP(B465,'[1]TERMELŐ_11.30.'!A:AZ,51,FALSE)="","",VLOOKUP(B465,'[1]TERMELŐ_11.30.'!A:AZ,51,FALSE))</f>
        <v/>
      </c>
      <c r="AB465" s="14" t="str">
        <f>IF(VLOOKUP(B465,'[1]TERMELŐ_11.30.'!A:AZ,52,FALSE)="","",VLOOKUP(B465,'[1]TERMELŐ_11.30.'!A:AZ,52,FALSE))</f>
        <v/>
      </c>
    </row>
    <row r="466" spans="1:28" x14ac:dyDescent="0.3">
      <c r="A466" s="10" t="str">
        <f>VLOOKUP(VLOOKUP(B466,'[1]TERMELŐ_11.30.'!A:F,6,FALSE),'[1]publikáció segéd tábla'!$A$1:$B$7,2,FALSE)</f>
        <v>E.ON Dél-dunántúli Áramhálózati Zrt.</v>
      </c>
      <c r="B466" s="10" t="s">
        <v>432</v>
      </c>
      <c r="C466" s="11">
        <f>+SUMIFS('[1]TERMELŐ_11.30.'!$H:$H,'[1]TERMELŐ_11.30.'!$A:$A,[1]publikáció!$B466,'[1]TERMELŐ_11.30.'!$L:$L,[1]publikáció!C$4)</f>
        <v>49.9</v>
      </c>
      <c r="D466" s="11">
        <f>+SUMIFS('[1]TERMELŐ_11.30.'!$H:$H,'[1]TERMELŐ_11.30.'!$A:$A,[1]publikáció!$B466,'[1]TERMELŐ_11.30.'!$L:$L,[1]publikáció!D$4)</f>
        <v>0</v>
      </c>
      <c r="E466" s="11">
        <f>+SUMIFS('[1]TERMELŐ_11.30.'!$H:$H,'[1]TERMELŐ_11.30.'!$A:$A,[1]publikáció!$B466,'[1]TERMELŐ_11.30.'!$L:$L,[1]publikáció!E$4)</f>
        <v>0</v>
      </c>
      <c r="F466" s="11">
        <f>+SUMIFS('[1]TERMELŐ_11.30.'!$H:$H,'[1]TERMELŐ_11.30.'!$A:$A,[1]publikáció!$B466,'[1]TERMELŐ_11.30.'!$L:$L,[1]publikáció!F$4)</f>
        <v>0</v>
      </c>
      <c r="G466" s="11">
        <f>+SUMIFS('[1]TERMELŐ_11.30.'!$H:$H,'[1]TERMELŐ_11.30.'!$A:$A,[1]publikáció!$B466,'[1]TERMELŐ_11.30.'!$L:$L,[1]publikáció!G$4)</f>
        <v>0</v>
      </c>
      <c r="H466" s="11">
        <f>+SUMIFS('[1]TERMELŐ_11.30.'!$H:$H,'[1]TERMELŐ_11.30.'!$A:$A,[1]publikáció!$B466,'[1]TERMELŐ_11.30.'!$L:$L,[1]publikáció!H$4)</f>
        <v>0</v>
      </c>
      <c r="I466" s="11">
        <f>+SUMIFS('[1]TERMELŐ_11.30.'!$H:$H,'[1]TERMELŐ_11.30.'!$A:$A,[1]publikáció!$B466,'[1]TERMELŐ_11.30.'!$L:$L,[1]publikáció!I$4)</f>
        <v>0</v>
      </c>
      <c r="J466" s="11">
        <f>+SUMIFS('[1]TERMELŐ_11.30.'!$H:$H,'[1]TERMELŐ_11.30.'!$A:$A,[1]publikáció!$B466,'[1]TERMELŐ_11.30.'!$L:$L,[1]publikáció!J$4)</f>
        <v>0</v>
      </c>
      <c r="K466" s="11" t="str">
        <f>+IF(VLOOKUP(B466,'[1]TERMELŐ_11.30.'!A:U,21,FALSE)="igen","Technológia módosítás",IF(VLOOKUP(B466,'[1]TERMELŐ_11.30.'!A:U,20,FALSE)&lt;&gt;"nem","Ismétlő","Új igény"))</f>
        <v>Új igény</v>
      </c>
      <c r="L466" s="12">
        <f>+_xlfn.MAXIFS('[1]TERMELŐ_11.30.'!$P:$P,'[1]TERMELŐ_11.30.'!$A:$A,[1]publikáció!$B466)</f>
        <v>49.9</v>
      </c>
      <c r="M466" s="12">
        <f>+_xlfn.MAXIFS('[1]TERMELŐ_11.30.'!$Q:$Q,'[1]TERMELŐ_11.30.'!$A:$A,[1]publikáció!$B466)</f>
        <v>0.16</v>
      </c>
      <c r="N466" s="10" t="str">
        <f>+IF(VLOOKUP(B466,'[1]TERMELŐ_11.30.'!A:G,7,FALSE)="","",VLOOKUP(B466,'[1]TERMELŐ_11.30.'!A:G,7,FALSE))</f>
        <v>BARC</v>
      </c>
      <c r="O466" s="10">
        <f>+VLOOKUP(B466,'[1]TERMELŐ_11.30.'!A:I,9,FALSE)</f>
        <v>132</v>
      </c>
      <c r="P466" s="10" t="str">
        <f>+IF(OR(VLOOKUP(B466,'[1]TERMELŐ_11.30.'!A:D,4,FALSE)="elutasított",(VLOOKUP(B466,'[1]TERMELŐ_11.30.'!A:D,4,FALSE)="kiesett")),"igen","nem")</f>
        <v>igen</v>
      </c>
      <c r="Q466" s="10" t="str">
        <f>+_xlfn.IFNA(VLOOKUP(IF(VLOOKUP(B466,'[1]TERMELŐ_11.30.'!A:BQ,69,FALSE)="","",VLOOKUP(B466,'[1]TERMELŐ_11.30.'!A:BQ,69,FALSE)),'[1]publikáció segéd tábla'!$D$1:$E$16,2,FALSE),"")</f>
        <v>54/2024 kormány rendelet</v>
      </c>
      <c r="R466" s="10" t="str">
        <f>IF(VLOOKUP(B466,'[1]TERMELŐ_11.30.'!A:AT,46,FALSE)="","",VLOOKUP(B466,'[1]TERMELŐ_11.30.'!A:AT,46,FALSE))</f>
        <v/>
      </c>
      <c r="S466" s="10"/>
      <c r="T466" s="13">
        <f>+VLOOKUP(B466,'[1]TERMELŐ_11.30.'!$A:$AR,37,FALSE)</f>
        <v>0</v>
      </c>
      <c r="U466" s="13">
        <f>+VLOOKUP(B466,'[1]TERMELŐ_11.30.'!$A:$AR,38,FALSE)+VLOOKUP(B466,'[1]TERMELŐ_11.30.'!$A:$AR,39,FALSE)+VLOOKUP(B466,'[1]TERMELŐ_11.30.'!$A:$AR,40,FALSE)+VLOOKUP(B466,'[1]TERMELŐ_11.30.'!$A:$AR,41,FALSE)+VLOOKUP(B466,'[1]TERMELŐ_11.30.'!$A:$AR,42,FALSE)+VLOOKUP(B466,'[1]TERMELŐ_11.30.'!$A:$AR,43,FALSE)+VLOOKUP(B466,'[1]TERMELŐ_11.30.'!$A:$AR,44,FALSE)</f>
        <v>0</v>
      </c>
      <c r="V466" s="14" t="str">
        <f>+IF(VLOOKUP(B466,'[1]TERMELŐ_11.30.'!A:AS,45,FALSE)="","",VLOOKUP(B466,'[1]TERMELŐ_11.30.'!A:AS,45,FALSE))</f>
        <v/>
      </c>
      <c r="W466" s="14" t="str">
        <f>IF(VLOOKUP(B466,'[1]TERMELŐ_11.30.'!A:AJ,36,FALSE)="","",VLOOKUP(B466,'[1]TERMELŐ_11.30.'!A:AJ,36,FALSE))</f>
        <v/>
      </c>
      <c r="X466" s="10"/>
      <c r="Y466" s="13">
        <f>+VLOOKUP(B466,'[1]TERMELŐ_11.30.'!$A:$BH,53,FALSE)</f>
        <v>0</v>
      </c>
      <c r="Z466" s="13">
        <f>+VLOOKUP(B466,'[1]TERMELŐ_11.30.'!$A:$BH,54,FALSE)+VLOOKUP(B466,'[1]TERMELŐ_11.30.'!$A:$BH,55,FALSE)+VLOOKUP(B466,'[1]TERMELŐ_11.30.'!$A:$BH,56,FALSE)+VLOOKUP(B466,'[1]TERMELŐ_11.30.'!$A:$BH,57,FALSE)+VLOOKUP(B466,'[1]TERMELŐ_11.30.'!$A:$BH,58,FALSE)+VLOOKUP(B466,'[1]TERMELŐ_11.30.'!$A:$BH,59,FALSE)+VLOOKUP(B466,'[1]TERMELŐ_11.30.'!$A:$BH,60,FALSE)</f>
        <v>0</v>
      </c>
      <c r="AA466" s="14" t="str">
        <f>IF(VLOOKUP(B466,'[1]TERMELŐ_11.30.'!A:AZ,51,FALSE)="","",VLOOKUP(B466,'[1]TERMELŐ_11.30.'!A:AZ,51,FALSE))</f>
        <v/>
      </c>
      <c r="AB466" s="14" t="str">
        <f>IF(VLOOKUP(B466,'[1]TERMELŐ_11.30.'!A:AZ,52,FALSE)="","",VLOOKUP(B466,'[1]TERMELŐ_11.30.'!A:AZ,52,FALSE))</f>
        <v/>
      </c>
    </row>
    <row r="467" spans="1:28" x14ac:dyDescent="0.3">
      <c r="A467" s="10" t="str">
        <f>VLOOKUP(VLOOKUP(B467,'[1]TERMELŐ_11.30.'!A:F,6,FALSE),'[1]publikáció segéd tábla'!$A$1:$B$7,2,FALSE)</f>
        <v>E.ON Dél-dunántúli Áramhálózati Zrt.</v>
      </c>
      <c r="B467" s="10" t="s">
        <v>433</v>
      </c>
      <c r="C467" s="11">
        <f>+SUMIFS('[1]TERMELŐ_11.30.'!$H:$H,'[1]TERMELŐ_11.30.'!$A:$A,[1]publikáció!$B467,'[1]TERMELŐ_11.30.'!$L:$L,[1]publikáció!C$4)</f>
        <v>0</v>
      </c>
      <c r="D467" s="11">
        <f>+SUMIFS('[1]TERMELŐ_11.30.'!$H:$H,'[1]TERMELŐ_11.30.'!$A:$A,[1]publikáció!$B467,'[1]TERMELŐ_11.30.'!$L:$L,[1]publikáció!D$4)</f>
        <v>0</v>
      </c>
      <c r="E467" s="11">
        <f>+SUMIFS('[1]TERMELŐ_11.30.'!$H:$H,'[1]TERMELŐ_11.30.'!$A:$A,[1]publikáció!$B467,'[1]TERMELŐ_11.30.'!$L:$L,[1]publikáció!E$4)</f>
        <v>49.9</v>
      </c>
      <c r="F467" s="11">
        <f>+SUMIFS('[1]TERMELŐ_11.30.'!$H:$H,'[1]TERMELŐ_11.30.'!$A:$A,[1]publikáció!$B467,'[1]TERMELŐ_11.30.'!$L:$L,[1]publikáció!F$4)</f>
        <v>0</v>
      </c>
      <c r="G467" s="11">
        <f>+SUMIFS('[1]TERMELŐ_11.30.'!$H:$H,'[1]TERMELŐ_11.30.'!$A:$A,[1]publikáció!$B467,'[1]TERMELŐ_11.30.'!$L:$L,[1]publikáció!G$4)</f>
        <v>0</v>
      </c>
      <c r="H467" s="11">
        <f>+SUMIFS('[1]TERMELŐ_11.30.'!$H:$H,'[1]TERMELŐ_11.30.'!$A:$A,[1]publikáció!$B467,'[1]TERMELŐ_11.30.'!$L:$L,[1]publikáció!H$4)</f>
        <v>0</v>
      </c>
      <c r="I467" s="11">
        <f>+SUMIFS('[1]TERMELŐ_11.30.'!$H:$H,'[1]TERMELŐ_11.30.'!$A:$A,[1]publikáció!$B467,'[1]TERMELŐ_11.30.'!$L:$L,[1]publikáció!I$4)</f>
        <v>0</v>
      </c>
      <c r="J467" s="11">
        <f>+SUMIFS('[1]TERMELŐ_11.30.'!$H:$H,'[1]TERMELŐ_11.30.'!$A:$A,[1]publikáció!$B467,'[1]TERMELŐ_11.30.'!$L:$L,[1]publikáció!J$4)</f>
        <v>0</v>
      </c>
      <c r="K467" s="11" t="str">
        <f>+IF(VLOOKUP(B467,'[1]TERMELŐ_11.30.'!A:U,21,FALSE)="igen","Technológia módosítás",IF(VLOOKUP(B467,'[1]TERMELŐ_11.30.'!A:U,20,FALSE)&lt;&gt;"nem","Ismétlő","Új igény"))</f>
        <v>Új igény</v>
      </c>
      <c r="L467" s="12">
        <f>+_xlfn.MAXIFS('[1]TERMELŐ_11.30.'!$P:$P,'[1]TERMELŐ_11.30.'!$A:$A,[1]publikáció!$B467)</f>
        <v>49.9</v>
      </c>
      <c r="M467" s="12">
        <f>+_xlfn.MAXIFS('[1]TERMELŐ_11.30.'!$Q:$Q,'[1]TERMELŐ_11.30.'!$A:$A,[1]publikáció!$B467)</f>
        <v>49.9</v>
      </c>
      <c r="N467" s="10" t="str">
        <f>+IF(VLOOKUP(B467,'[1]TERMELŐ_11.30.'!A:G,7,FALSE)="","",VLOOKUP(B467,'[1]TERMELŐ_11.30.'!A:G,7,FALSE))</f>
        <v>SOJT</v>
      </c>
      <c r="O467" s="10">
        <f>+VLOOKUP(B467,'[1]TERMELŐ_11.30.'!A:I,9,FALSE)</f>
        <v>132</v>
      </c>
      <c r="P467" s="10" t="str">
        <f>+IF(OR(VLOOKUP(B467,'[1]TERMELŐ_11.30.'!A:D,4,FALSE)="elutasított",(VLOOKUP(B467,'[1]TERMELŐ_11.30.'!A:D,4,FALSE)="kiesett")),"igen","nem")</f>
        <v>igen</v>
      </c>
      <c r="Q467" s="10" t="str">
        <f>+_xlfn.IFNA(VLOOKUP(IF(VLOOKUP(B467,'[1]TERMELŐ_11.30.'!A:BQ,69,FALSE)="","",VLOOKUP(B467,'[1]TERMELŐ_11.30.'!A:BQ,69,FALSE)),'[1]publikáció segéd tábla'!$D$1:$E$16,2,FALSE),"")</f>
        <v>54/2024 kormány rendelet</v>
      </c>
      <c r="R467" s="10" t="str">
        <f>IF(VLOOKUP(B467,'[1]TERMELŐ_11.30.'!A:AT,46,FALSE)="","",VLOOKUP(B467,'[1]TERMELŐ_11.30.'!A:AT,46,FALSE))</f>
        <v/>
      </c>
      <c r="S467" s="10"/>
      <c r="T467" s="13">
        <f>+VLOOKUP(B467,'[1]TERMELŐ_11.30.'!$A:$AR,37,FALSE)</f>
        <v>0</v>
      </c>
      <c r="U467" s="13">
        <f>+VLOOKUP(B467,'[1]TERMELŐ_11.30.'!$A:$AR,38,FALSE)+VLOOKUP(B467,'[1]TERMELŐ_11.30.'!$A:$AR,39,FALSE)+VLOOKUP(B467,'[1]TERMELŐ_11.30.'!$A:$AR,40,FALSE)+VLOOKUP(B467,'[1]TERMELŐ_11.30.'!$A:$AR,41,FALSE)+VLOOKUP(B467,'[1]TERMELŐ_11.30.'!$A:$AR,42,FALSE)+VLOOKUP(B467,'[1]TERMELŐ_11.30.'!$A:$AR,43,FALSE)+VLOOKUP(B467,'[1]TERMELŐ_11.30.'!$A:$AR,44,FALSE)</f>
        <v>0</v>
      </c>
      <c r="V467" s="14" t="str">
        <f>+IF(VLOOKUP(B467,'[1]TERMELŐ_11.30.'!A:AS,45,FALSE)="","",VLOOKUP(B467,'[1]TERMELŐ_11.30.'!A:AS,45,FALSE))</f>
        <v/>
      </c>
      <c r="W467" s="14" t="str">
        <f>IF(VLOOKUP(B467,'[1]TERMELŐ_11.30.'!A:AJ,36,FALSE)="","",VLOOKUP(B467,'[1]TERMELŐ_11.30.'!A:AJ,36,FALSE))</f>
        <v/>
      </c>
      <c r="X467" s="10"/>
      <c r="Y467" s="13">
        <f>+VLOOKUP(B467,'[1]TERMELŐ_11.30.'!$A:$BH,53,FALSE)</f>
        <v>0</v>
      </c>
      <c r="Z467" s="13">
        <f>+VLOOKUP(B467,'[1]TERMELŐ_11.30.'!$A:$BH,54,FALSE)+VLOOKUP(B467,'[1]TERMELŐ_11.30.'!$A:$BH,55,FALSE)+VLOOKUP(B467,'[1]TERMELŐ_11.30.'!$A:$BH,56,FALSE)+VLOOKUP(B467,'[1]TERMELŐ_11.30.'!$A:$BH,57,FALSE)+VLOOKUP(B467,'[1]TERMELŐ_11.30.'!$A:$BH,58,FALSE)+VLOOKUP(B467,'[1]TERMELŐ_11.30.'!$A:$BH,59,FALSE)+VLOOKUP(B467,'[1]TERMELŐ_11.30.'!$A:$BH,60,FALSE)</f>
        <v>0</v>
      </c>
      <c r="AA467" s="14" t="str">
        <f>IF(VLOOKUP(B467,'[1]TERMELŐ_11.30.'!A:AZ,51,FALSE)="","",VLOOKUP(B467,'[1]TERMELŐ_11.30.'!A:AZ,51,FALSE))</f>
        <v/>
      </c>
      <c r="AB467" s="14" t="str">
        <f>IF(VLOOKUP(B467,'[1]TERMELŐ_11.30.'!A:AZ,52,FALSE)="","",VLOOKUP(B467,'[1]TERMELŐ_11.30.'!A:AZ,52,FALSE))</f>
        <v/>
      </c>
    </row>
    <row r="468" spans="1:28" x14ac:dyDescent="0.3">
      <c r="A468" s="10" t="str">
        <f>VLOOKUP(VLOOKUP(B468,'[1]TERMELŐ_11.30.'!A:F,6,FALSE),'[1]publikáció segéd tábla'!$A$1:$B$7,2,FALSE)</f>
        <v>E.ON Dél-dunántúli Áramhálózati Zrt.</v>
      </c>
      <c r="B468" s="10" t="s">
        <v>434</v>
      </c>
      <c r="C468" s="11">
        <f>+SUMIFS('[1]TERMELŐ_11.30.'!$H:$H,'[1]TERMELŐ_11.30.'!$A:$A,[1]publikáció!$B468,'[1]TERMELŐ_11.30.'!$L:$L,[1]publikáció!C$4)</f>
        <v>30</v>
      </c>
      <c r="D468" s="11">
        <f>+SUMIFS('[1]TERMELŐ_11.30.'!$H:$H,'[1]TERMELŐ_11.30.'!$A:$A,[1]publikáció!$B468,'[1]TERMELŐ_11.30.'!$L:$L,[1]publikáció!D$4)</f>
        <v>0</v>
      </c>
      <c r="E468" s="11">
        <f>+SUMIFS('[1]TERMELŐ_11.30.'!$H:$H,'[1]TERMELŐ_11.30.'!$A:$A,[1]publikáció!$B468,'[1]TERMELŐ_11.30.'!$L:$L,[1]publikáció!E$4)</f>
        <v>0</v>
      </c>
      <c r="F468" s="11">
        <f>+SUMIFS('[1]TERMELŐ_11.30.'!$H:$H,'[1]TERMELŐ_11.30.'!$A:$A,[1]publikáció!$B468,'[1]TERMELŐ_11.30.'!$L:$L,[1]publikáció!F$4)</f>
        <v>0</v>
      </c>
      <c r="G468" s="11">
        <f>+SUMIFS('[1]TERMELŐ_11.30.'!$H:$H,'[1]TERMELŐ_11.30.'!$A:$A,[1]publikáció!$B468,'[1]TERMELŐ_11.30.'!$L:$L,[1]publikáció!G$4)</f>
        <v>0</v>
      </c>
      <c r="H468" s="11">
        <f>+SUMIFS('[1]TERMELŐ_11.30.'!$H:$H,'[1]TERMELŐ_11.30.'!$A:$A,[1]publikáció!$B468,'[1]TERMELŐ_11.30.'!$L:$L,[1]publikáció!H$4)</f>
        <v>0</v>
      </c>
      <c r="I468" s="11">
        <f>+SUMIFS('[1]TERMELŐ_11.30.'!$H:$H,'[1]TERMELŐ_11.30.'!$A:$A,[1]publikáció!$B468,'[1]TERMELŐ_11.30.'!$L:$L,[1]publikáció!I$4)</f>
        <v>0</v>
      </c>
      <c r="J468" s="11">
        <f>+SUMIFS('[1]TERMELŐ_11.30.'!$H:$H,'[1]TERMELŐ_11.30.'!$A:$A,[1]publikáció!$B468,'[1]TERMELŐ_11.30.'!$L:$L,[1]publikáció!J$4)</f>
        <v>0</v>
      </c>
      <c r="K468" s="11" t="str">
        <f>+IF(VLOOKUP(B468,'[1]TERMELŐ_11.30.'!A:U,21,FALSE)="igen","Technológia módosítás",IF(VLOOKUP(B468,'[1]TERMELŐ_11.30.'!A:U,20,FALSE)&lt;&gt;"nem","Ismétlő","Új igény"))</f>
        <v>Új igény</v>
      </c>
      <c r="L468" s="12">
        <f>+_xlfn.MAXIFS('[1]TERMELŐ_11.30.'!$P:$P,'[1]TERMELŐ_11.30.'!$A:$A,[1]publikáció!$B468)</f>
        <v>30</v>
      </c>
      <c r="M468" s="12">
        <f>+_xlfn.MAXIFS('[1]TERMELŐ_11.30.'!$Q:$Q,'[1]TERMELŐ_11.30.'!$A:$A,[1]publikáció!$B468)</f>
        <v>0.16</v>
      </c>
      <c r="N468" s="10" t="str">
        <f>+IF(VLOOKUP(B468,'[1]TERMELŐ_11.30.'!A:G,7,FALSE)="","",VLOOKUP(B468,'[1]TERMELŐ_11.30.'!A:G,7,FALSE))</f>
        <v>SZIG</v>
      </c>
      <c r="O468" s="10">
        <f>+VLOOKUP(B468,'[1]TERMELŐ_11.30.'!A:I,9,FALSE)</f>
        <v>132</v>
      </c>
      <c r="P468" s="10" t="str">
        <f>+IF(OR(VLOOKUP(B468,'[1]TERMELŐ_11.30.'!A:D,4,FALSE)="elutasított",(VLOOKUP(B468,'[1]TERMELŐ_11.30.'!A:D,4,FALSE)="kiesett")),"igen","nem")</f>
        <v>igen</v>
      </c>
      <c r="Q468" s="10" t="str">
        <f>+_xlfn.IFNA(VLOOKUP(IF(VLOOKUP(B468,'[1]TERMELŐ_11.30.'!A:BQ,69,FALSE)="","",VLOOKUP(B468,'[1]TERMELŐ_11.30.'!A:BQ,69,FALSE)),'[1]publikáció segéd tábla'!$D$1:$E$16,2,FALSE),"")</f>
        <v>54/2024 kormány rendelet</v>
      </c>
      <c r="R468" s="10" t="str">
        <f>IF(VLOOKUP(B468,'[1]TERMELŐ_11.30.'!A:AT,46,FALSE)="","",VLOOKUP(B468,'[1]TERMELŐ_11.30.'!A:AT,46,FALSE))</f>
        <v/>
      </c>
      <c r="S468" s="10"/>
      <c r="T468" s="13">
        <f>+VLOOKUP(B468,'[1]TERMELŐ_11.30.'!$A:$AR,37,FALSE)</f>
        <v>0</v>
      </c>
      <c r="U468" s="13">
        <f>+VLOOKUP(B468,'[1]TERMELŐ_11.30.'!$A:$AR,38,FALSE)+VLOOKUP(B468,'[1]TERMELŐ_11.30.'!$A:$AR,39,FALSE)+VLOOKUP(B468,'[1]TERMELŐ_11.30.'!$A:$AR,40,FALSE)+VLOOKUP(B468,'[1]TERMELŐ_11.30.'!$A:$AR,41,FALSE)+VLOOKUP(B468,'[1]TERMELŐ_11.30.'!$A:$AR,42,FALSE)+VLOOKUP(B468,'[1]TERMELŐ_11.30.'!$A:$AR,43,FALSE)+VLOOKUP(B468,'[1]TERMELŐ_11.30.'!$A:$AR,44,FALSE)</f>
        <v>0</v>
      </c>
      <c r="V468" s="14" t="str">
        <f>+IF(VLOOKUP(B468,'[1]TERMELŐ_11.30.'!A:AS,45,FALSE)="","",VLOOKUP(B468,'[1]TERMELŐ_11.30.'!A:AS,45,FALSE))</f>
        <v/>
      </c>
      <c r="W468" s="14" t="str">
        <f>IF(VLOOKUP(B468,'[1]TERMELŐ_11.30.'!A:AJ,36,FALSE)="","",VLOOKUP(B468,'[1]TERMELŐ_11.30.'!A:AJ,36,FALSE))</f>
        <v/>
      </c>
      <c r="X468" s="10"/>
      <c r="Y468" s="13">
        <f>+VLOOKUP(B468,'[1]TERMELŐ_11.30.'!$A:$BH,53,FALSE)</f>
        <v>0</v>
      </c>
      <c r="Z468" s="13">
        <f>+VLOOKUP(B468,'[1]TERMELŐ_11.30.'!$A:$BH,54,FALSE)+VLOOKUP(B468,'[1]TERMELŐ_11.30.'!$A:$BH,55,FALSE)+VLOOKUP(B468,'[1]TERMELŐ_11.30.'!$A:$BH,56,FALSE)+VLOOKUP(B468,'[1]TERMELŐ_11.30.'!$A:$BH,57,FALSE)+VLOOKUP(B468,'[1]TERMELŐ_11.30.'!$A:$BH,58,FALSE)+VLOOKUP(B468,'[1]TERMELŐ_11.30.'!$A:$BH,59,FALSE)+VLOOKUP(B468,'[1]TERMELŐ_11.30.'!$A:$BH,60,FALSE)</f>
        <v>0</v>
      </c>
      <c r="AA468" s="14" t="str">
        <f>IF(VLOOKUP(B468,'[1]TERMELŐ_11.30.'!A:AZ,51,FALSE)="","",VLOOKUP(B468,'[1]TERMELŐ_11.30.'!A:AZ,51,FALSE))</f>
        <v/>
      </c>
      <c r="AB468" s="14" t="str">
        <f>IF(VLOOKUP(B468,'[1]TERMELŐ_11.30.'!A:AZ,52,FALSE)="","",VLOOKUP(B468,'[1]TERMELŐ_11.30.'!A:AZ,52,FALSE))</f>
        <v/>
      </c>
    </row>
    <row r="469" spans="1:28" x14ac:dyDescent="0.3">
      <c r="A469" s="10" t="str">
        <f>VLOOKUP(VLOOKUP(B469,'[1]TERMELŐ_11.30.'!A:F,6,FALSE),'[1]publikáció segéd tábla'!$A$1:$B$7,2,FALSE)</f>
        <v>E.ON Dél-dunántúli Áramhálózati Zrt.</v>
      </c>
      <c r="B469" s="10" t="s">
        <v>435</v>
      </c>
      <c r="C469" s="11">
        <f>+SUMIFS('[1]TERMELŐ_11.30.'!$H:$H,'[1]TERMELŐ_11.30.'!$A:$A,[1]publikáció!$B469,'[1]TERMELŐ_11.30.'!$L:$L,[1]publikáció!C$4)</f>
        <v>50</v>
      </c>
      <c r="D469" s="11">
        <f>+SUMIFS('[1]TERMELŐ_11.30.'!$H:$H,'[1]TERMELŐ_11.30.'!$A:$A,[1]publikáció!$B469,'[1]TERMELŐ_11.30.'!$L:$L,[1]publikáció!D$4)</f>
        <v>0</v>
      </c>
      <c r="E469" s="11">
        <f>+SUMIFS('[1]TERMELŐ_11.30.'!$H:$H,'[1]TERMELŐ_11.30.'!$A:$A,[1]publikáció!$B469,'[1]TERMELŐ_11.30.'!$L:$L,[1]publikáció!E$4)</f>
        <v>50</v>
      </c>
      <c r="F469" s="11">
        <f>+SUMIFS('[1]TERMELŐ_11.30.'!$H:$H,'[1]TERMELŐ_11.30.'!$A:$A,[1]publikáció!$B469,'[1]TERMELŐ_11.30.'!$L:$L,[1]publikáció!F$4)</f>
        <v>0</v>
      </c>
      <c r="G469" s="11">
        <f>+SUMIFS('[1]TERMELŐ_11.30.'!$H:$H,'[1]TERMELŐ_11.30.'!$A:$A,[1]publikáció!$B469,'[1]TERMELŐ_11.30.'!$L:$L,[1]publikáció!G$4)</f>
        <v>0</v>
      </c>
      <c r="H469" s="11">
        <f>+SUMIFS('[1]TERMELŐ_11.30.'!$H:$H,'[1]TERMELŐ_11.30.'!$A:$A,[1]publikáció!$B469,'[1]TERMELŐ_11.30.'!$L:$L,[1]publikáció!H$4)</f>
        <v>0</v>
      </c>
      <c r="I469" s="11">
        <f>+SUMIFS('[1]TERMELŐ_11.30.'!$H:$H,'[1]TERMELŐ_11.30.'!$A:$A,[1]publikáció!$B469,'[1]TERMELŐ_11.30.'!$L:$L,[1]publikáció!I$4)</f>
        <v>0</v>
      </c>
      <c r="J469" s="11">
        <f>+SUMIFS('[1]TERMELŐ_11.30.'!$H:$H,'[1]TERMELŐ_11.30.'!$A:$A,[1]publikáció!$B469,'[1]TERMELŐ_11.30.'!$L:$L,[1]publikáció!J$4)</f>
        <v>0</v>
      </c>
      <c r="K469" s="11" t="str">
        <f>+IF(VLOOKUP(B469,'[1]TERMELŐ_11.30.'!A:U,21,FALSE)="igen","Technológia módosítás",IF(VLOOKUP(B469,'[1]TERMELŐ_11.30.'!A:U,20,FALSE)&lt;&gt;"nem","Ismétlő","Új igény"))</f>
        <v>Új igény</v>
      </c>
      <c r="L469" s="12">
        <f>+_xlfn.MAXIFS('[1]TERMELŐ_11.30.'!$P:$P,'[1]TERMELŐ_11.30.'!$A:$A,[1]publikáció!$B469)</f>
        <v>50</v>
      </c>
      <c r="M469" s="12">
        <f>+_xlfn.MAXIFS('[1]TERMELŐ_11.30.'!$Q:$Q,'[1]TERMELŐ_11.30.'!$A:$A,[1]publikáció!$B469)</f>
        <v>5.16</v>
      </c>
      <c r="N469" s="10" t="str">
        <f>+IF(VLOOKUP(B469,'[1]TERMELŐ_11.30.'!A:G,7,FALSE)="","",VLOOKUP(B469,'[1]TERMELŐ_11.30.'!A:G,7,FALSE))</f>
        <v>TOPN</v>
      </c>
      <c r="O469" s="10">
        <f>+VLOOKUP(B469,'[1]TERMELŐ_11.30.'!A:I,9,FALSE)</f>
        <v>132</v>
      </c>
      <c r="P469" s="10" t="str">
        <f>+IF(OR(VLOOKUP(B469,'[1]TERMELŐ_11.30.'!A:D,4,FALSE)="elutasított",(VLOOKUP(B469,'[1]TERMELŐ_11.30.'!A:D,4,FALSE)="kiesett")),"igen","nem")</f>
        <v>igen</v>
      </c>
      <c r="Q469" s="10" t="str">
        <f>+_xlfn.IFNA(VLOOKUP(IF(VLOOKUP(B469,'[1]TERMELŐ_11.30.'!A:BQ,69,FALSE)="","",VLOOKUP(B469,'[1]TERMELŐ_11.30.'!A:BQ,69,FALSE)),'[1]publikáció segéd tábla'!$D$1:$E$16,2,FALSE),"")</f>
        <v>54/2024 kormány rendelet</v>
      </c>
      <c r="R469" s="10" t="str">
        <f>IF(VLOOKUP(B469,'[1]TERMELŐ_11.30.'!A:AT,46,FALSE)="","",VLOOKUP(B469,'[1]TERMELŐ_11.30.'!A:AT,46,FALSE))</f>
        <v/>
      </c>
      <c r="S469" s="10"/>
      <c r="T469" s="13">
        <f>+VLOOKUP(B469,'[1]TERMELŐ_11.30.'!$A:$AR,37,FALSE)</f>
        <v>0</v>
      </c>
      <c r="U469" s="13">
        <f>+VLOOKUP(B469,'[1]TERMELŐ_11.30.'!$A:$AR,38,FALSE)+VLOOKUP(B469,'[1]TERMELŐ_11.30.'!$A:$AR,39,FALSE)+VLOOKUP(B469,'[1]TERMELŐ_11.30.'!$A:$AR,40,FALSE)+VLOOKUP(B469,'[1]TERMELŐ_11.30.'!$A:$AR,41,FALSE)+VLOOKUP(B469,'[1]TERMELŐ_11.30.'!$A:$AR,42,FALSE)+VLOOKUP(B469,'[1]TERMELŐ_11.30.'!$A:$AR,43,FALSE)+VLOOKUP(B469,'[1]TERMELŐ_11.30.'!$A:$AR,44,FALSE)</f>
        <v>0</v>
      </c>
      <c r="V469" s="14" t="str">
        <f>+IF(VLOOKUP(B469,'[1]TERMELŐ_11.30.'!A:AS,45,FALSE)="","",VLOOKUP(B469,'[1]TERMELŐ_11.30.'!A:AS,45,FALSE))</f>
        <v/>
      </c>
      <c r="W469" s="14" t="str">
        <f>IF(VLOOKUP(B469,'[1]TERMELŐ_11.30.'!A:AJ,36,FALSE)="","",VLOOKUP(B469,'[1]TERMELŐ_11.30.'!A:AJ,36,FALSE))</f>
        <v/>
      </c>
      <c r="X469" s="10"/>
      <c r="Y469" s="13">
        <f>+VLOOKUP(B469,'[1]TERMELŐ_11.30.'!$A:$BH,53,FALSE)</f>
        <v>0</v>
      </c>
      <c r="Z469" s="13">
        <f>+VLOOKUP(B469,'[1]TERMELŐ_11.30.'!$A:$BH,54,FALSE)+VLOOKUP(B469,'[1]TERMELŐ_11.30.'!$A:$BH,55,FALSE)+VLOOKUP(B469,'[1]TERMELŐ_11.30.'!$A:$BH,56,FALSE)+VLOOKUP(B469,'[1]TERMELŐ_11.30.'!$A:$BH,57,FALSE)+VLOOKUP(B469,'[1]TERMELŐ_11.30.'!$A:$BH,58,FALSE)+VLOOKUP(B469,'[1]TERMELŐ_11.30.'!$A:$BH,59,FALSE)+VLOOKUP(B469,'[1]TERMELŐ_11.30.'!$A:$BH,60,FALSE)</f>
        <v>0</v>
      </c>
      <c r="AA469" s="14" t="str">
        <f>IF(VLOOKUP(B469,'[1]TERMELŐ_11.30.'!A:AZ,51,FALSE)="","",VLOOKUP(B469,'[1]TERMELŐ_11.30.'!A:AZ,51,FALSE))</f>
        <v/>
      </c>
      <c r="AB469" s="14" t="str">
        <f>IF(VLOOKUP(B469,'[1]TERMELŐ_11.30.'!A:AZ,52,FALSE)="","",VLOOKUP(B469,'[1]TERMELŐ_11.30.'!A:AZ,52,FALSE))</f>
        <v/>
      </c>
    </row>
    <row r="470" spans="1:28" x14ac:dyDescent="0.3">
      <c r="A470" s="10" t="str">
        <f>VLOOKUP(VLOOKUP(B470,'[1]TERMELŐ_11.30.'!A:F,6,FALSE),'[1]publikáció segéd tábla'!$A$1:$B$7,2,FALSE)</f>
        <v>E.ON Dél-dunántúli Áramhálózati Zrt.</v>
      </c>
      <c r="B470" s="10" t="s">
        <v>436</v>
      </c>
      <c r="C470" s="11">
        <f>+SUMIFS('[1]TERMELŐ_11.30.'!$H:$H,'[1]TERMELŐ_11.30.'!$A:$A,[1]publikáció!$B470,'[1]TERMELŐ_11.30.'!$L:$L,[1]publikáció!C$4)</f>
        <v>50</v>
      </c>
      <c r="D470" s="11">
        <f>+SUMIFS('[1]TERMELŐ_11.30.'!$H:$H,'[1]TERMELŐ_11.30.'!$A:$A,[1]publikáció!$B470,'[1]TERMELŐ_11.30.'!$L:$L,[1]publikáció!D$4)</f>
        <v>0</v>
      </c>
      <c r="E470" s="11">
        <f>+SUMIFS('[1]TERMELŐ_11.30.'!$H:$H,'[1]TERMELŐ_11.30.'!$A:$A,[1]publikáció!$B470,'[1]TERMELŐ_11.30.'!$L:$L,[1]publikáció!E$4)</f>
        <v>50</v>
      </c>
      <c r="F470" s="11">
        <f>+SUMIFS('[1]TERMELŐ_11.30.'!$H:$H,'[1]TERMELŐ_11.30.'!$A:$A,[1]publikáció!$B470,'[1]TERMELŐ_11.30.'!$L:$L,[1]publikáció!F$4)</f>
        <v>0</v>
      </c>
      <c r="G470" s="11">
        <f>+SUMIFS('[1]TERMELŐ_11.30.'!$H:$H,'[1]TERMELŐ_11.30.'!$A:$A,[1]publikáció!$B470,'[1]TERMELŐ_11.30.'!$L:$L,[1]publikáció!G$4)</f>
        <v>0</v>
      </c>
      <c r="H470" s="11">
        <f>+SUMIFS('[1]TERMELŐ_11.30.'!$H:$H,'[1]TERMELŐ_11.30.'!$A:$A,[1]publikáció!$B470,'[1]TERMELŐ_11.30.'!$L:$L,[1]publikáció!H$4)</f>
        <v>0</v>
      </c>
      <c r="I470" s="11">
        <f>+SUMIFS('[1]TERMELŐ_11.30.'!$H:$H,'[1]TERMELŐ_11.30.'!$A:$A,[1]publikáció!$B470,'[1]TERMELŐ_11.30.'!$L:$L,[1]publikáció!I$4)</f>
        <v>0</v>
      </c>
      <c r="J470" s="11">
        <f>+SUMIFS('[1]TERMELŐ_11.30.'!$H:$H,'[1]TERMELŐ_11.30.'!$A:$A,[1]publikáció!$B470,'[1]TERMELŐ_11.30.'!$L:$L,[1]publikáció!J$4)</f>
        <v>0</v>
      </c>
      <c r="K470" s="11" t="str">
        <f>+IF(VLOOKUP(B470,'[1]TERMELŐ_11.30.'!A:U,21,FALSE)="igen","Technológia módosítás",IF(VLOOKUP(B470,'[1]TERMELŐ_11.30.'!A:U,20,FALSE)&lt;&gt;"nem","Ismétlő","Új igény"))</f>
        <v>Új igény</v>
      </c>
      <c r="L470" s="12">
        <f>+_xlfn.MAXIFS('[1]TERMELŐ_11.30.'!$P:$P,'[1]TERMELŐ_11.30.'!$A:$A,[1]publikáció!$B470)</f>
        <v>50</v>
      </c>
      <c r="M470" s="12">
        <f>+_xlfn.MAXIFS('[1]TERMELŐ_11.30.'!$Q:$Q,'[1]TERMELŐ_11.30.'!$A:$A,[1]publikáció!$B470)</f>
        <v>5.16</v>
      </c>
      <c r="N470" s="10" t="str">
        <f>+IF(VLOOKUP(B470,'[1]TERMELŐ_11.30.'!A:G,7,FALSE)="","",VLOOKUP(B470,'[1]TERMELŐ_11.30.'!A:G,7,FALSE))</f>
        <v>TOPN</v>
      </c>
      <c r="O470" s="10">
        <f>+VLOOKUP(B470,'[1]TERMELŐ_11.30.'!A:I,9,FALSE)</f>
        <v>132</v>
      </c>
      <c r="P470" s="10" t="str">
        <f>+IF(OR(VLOOKUP(B470,'[1]TERMELŐ_11.30.'!A:D,4,FALSE)="elutasított",(VLOOKUP(B470,'[1]TERMELŐ_11.30.'!A:D,4,FALSE)="kiesett")),"igen","nem")</f>
        <v>igen</v>
      </c>
      <c r="Q470" s="10" t="str">
        <f>+_xlfn.IFNA(VLOOKUP(IF(VLOOKUP(B470,'[1]TERMELŐ_11.30.'!A:BQ,69,FALSE)="","",VLOOKUP(B470,'[1]TERMELŐ_11.30.'!A:BQ,69,FALSE)),'[1]publikáció segéd tábla'!$D$1:$E$16,2,FALSE),"")</f>
        <v>54/2024 kormány rendelet</v>
      </c>
      <c r="R470" s="10" t="str">
        <f>IF(VLOOKUP(B470,'[1]TERMELŐ_11.30.'!A:AT,46,FALSE)="","",VLOOKUP(B470,'[1]TERMELŐ_11.30.'!A:AT,46,FALSE))</f>
        <v/>
      </c>
      <c r="S470" s="10"/>
      <c r="T470" s="13">
        <f>+VLOOKUP(B470,'[1]TERMELŐ_11.30.'!$A:$AR,37,FALSE)</f>
        <v>0</v>
      </c>
      <c r="U470" s="13">
        <f>+VLOOKUP(B470,'[1]TERMELŐ_11.30.'!$A:$AR,38,FALSE)+VLOOKUP(B470,'[1]TERMELŐ_11.30.'!$A:$AR,39,FALSE)+VLOOKUP(B470,'[1]TERMELŐ_11.30.'!$A:$AR,40,FALSE)+VLOOKUP(B470,'[1]TERMELŐ_11.30.'!$A:$AR,41,FALSE)+VLOOKUP(B470,'[1]TERMELŐ_11.30.'!$A:$AR,42,FALSE)+VLOOKUP(B470,'[1]TERMELŐ_11.30.'!$A:$AR,43,FALSE)+VLOOKUP(B470,'[1]TERMELŐ_11.30.'!$A:$AR,44,FALSE)</f>
        <v>0</v>
      </c>
      <c r="V470" s="14" t="str">
        <f>+IF(VLOOKUP(B470,'[1]TERMELŐ_11.30.'!A:AS,45,FALSE)="","",VLOOKUP(B470,'[1]TERMELŐ_11.30.'!A:AS,45,FALSE))</f>
        <v/>
      </c>
      <c r="W470" s="14" t="str">
        <f>IF(VLOOKUP(B470,'[1]TERMELŐ_11.30.'!A:AJ,36,FALSE)="","",VLOOKUP(B470,'[1]TERMELŐ_11.30.'!A:AJ,36,FALSE))</f>
        <v/>
      </c>
      <c r="X470" s="10"/>
      <c r="Y470" s="13">
        <f>+VLOOKUP(B470,'[1]TERMELŐ_11.30.'!$A:$BH,53,FALSE)</f>
        <v>0</v>
      </c>
      <c r="Z470" s="13">
        <f>+VLOOKUP(B470,'[1]TERMELŐ_11.30.'!$A:$BH,54,FALSE)+VLOOKUP(B470,'[1]TERMELŐ_11.30.'!$A:$BH,55,FALSE)+VLOOKUP(B470,'[1]TERMELŐ_11.30.'!$A:$BH,56,FALSE)+VLOOKUP(B470,'[1]TERMELŐ_11.30.'!$A:$BH,57,FALSE)+VLOOKUP(B470,'[1]TERMELŐ_11.30.'!$A:$BH,58,FALSE)+VLOOKUP(B470,'[1]TERMELŐ_11.30.'!$A:$BH,59,FALSE)+VLOOKUP(B470,'[1]TERMELŐ_11.30.'!$A:$BH,60,FALSE)</f>
        <v>0</v>
      </c>
      <c r="AA470" s="14" t="str">
        <f>IF(VLOOKUP(B470,'[1]TERMELŐ_11.30.'!A:AZ,51,FALSE)="","",VLOOKUP(B470,'[1]TERMELŐ_11.30.'!A:AZ,51,FALSE))</f>
        <v/>
      </c>
      <c r="AB470" s="14" t="str">
        <f>IF(VLOOKUP(B470,'[1]TERMELŐ_11.30.'!A:AZ,52,FALSE)="","",VLOOKUP(B470,'[1]TERMELŐ_11.30.'!A:AZ,52,FALSE))</f>
        <v/>
      </c>
    </row>
    <row r="471" spans="1:28" x14ac:dyDescent="0.3">
      <c r="A471" s="10" t="str">
        <f>VLOOKUP(VLOOKUP(B471,'[1]TERMELŐ_11.30.'!A:F,6,FALSE),'[1]publikáció segéd tábla'!$A$1:$B$7,2,FALSE)</f>
        <v>E.ON Dél-dunántúli Áramhálózati Zrt.</v>
      </c>
      <c r="B471" s="10" t="s">
        <v>437</v>
      </c>
      <c r="C471" s="11">
        <f>+SUMIFS('[1]TERMELŐ_11.30.'!$H:$H,'[1]TERMELŐ_11.30.'!$A:$A,[1]publikáció!$B471,'[1]TERMELŐ_11.30.'!$L:$L,[1]publikáció!C$4)</f>
        <v>50</v>
      </c>
      <c r="D471" s="11">
        <f>+SUMIFS('[1]TERMELŐ_11.30.'!$H:$H,'[1]TERMELŐ_11.30.'!$A:$A,[1]publikáció!$B471,'[1]TERMELŐ_11.30.'!$L:$L,[1]publikáció!D$4)</f>
        <v>0</v>
      </c>
      <c r="E471" s="11">
        <f>+SUMIFS('[1]TERMELŐ_11.30.'!$H:$H,'[1]TERMELŐ_11.30.'!$A:$A,[1]publikáció!$B471,'[1]TERMELŐ_11.30.'!$L:$L,[1]publikáció!E$4)</f>
        <v>50</v>
      </c>
      <c r="F471" s="11">
        <f>+SUMIFS('[1]TERMELŐ_11.30.'!$H:$H,'[1]TERMELŐ_11.30.'!$A:$A,[1]publikáció!$B471,'[1]TERMELŐ_11.30.'!$L:$L,[1]publikáció!F$4)</f>
        <v>0</v>
      </c>
      <c r="G471" s="11">
        <f>+SUMIFS('[1]TERMELŐ_11.30.'!$H:$H,'[1]TERMELŐ_11.30.'!$A:$A,[1]publikáció!$B471,'[1]TERMELŐ_11.30.'!$L:$L,[1]publikáció!G$4)</f>
        <v>0</v>
      </c>
      <c r="H471" s="11">
        <f>+SUMIFS('[1]TERMELŐ_11.30.'!$H:$H,'[1]TERMELŐ_11.30.'!$A:$A,[1]publikáció!$B471,'[1]TERMELŐ_11.30.'!$L:$L,[1]publikáció!H$4)</f>
        <v>0</v>
      </c>
      <c r="I471" s="11">
        <f>+SUMIFS('[1]TERMELŐ_11.30.'!$H:$H,'[1]TERMELŐ_11.30.'!$A:$A,[1]publikáció!$B471,'[1]TERMELŐ_11.30.'!$L:$L,[1]publikáció!I$4)</f>
        <v>0</v>
      </c>
      <c r="J471" s="11">
        <f>+SUMIFS('[1]TERMELŐ_11.30.'!$H:$H,'[1]TERMELŐ_11.30.'!$A:$A,[1]publikáció!$B471,'[1]TERMELŐ_11.30.'!$L:$L,[1]publikáció!J$4)</f>
        <v>0</v>
      </c>
      <c r="K471" s="11" t="str">
        <f>+IF(VLOOKUP(B471,'[1]TERMELŐ_11.30.'!A:U,21,FALSE)="igen","Technológia módosítás",IF(VLOOKUP(B471,'[1]TERMELŐ_11.30.'!A:U,20,FALSE)&lt;&gt;"nem","Ismétlő","Új igény"))</f>
        <v>Új igény</v>
      </c>
      <c r="L471" s="12">
        <f>+_xlfn.MAXIFS('[1]TERMELŐ_11.30.'!$P:$P,'[1]TERMELŐ_11.30.'!$A:$A,[1]publikáció!$B471)</f>
        <v>50</v>
      </c>
      <c r="M471" s="12">
        <f>+_xlfn.MAXIFS('[1]TERMELŐ_11.30.'!$Q:$Q,'[1]TERMELŐ_11.30.'!$A:$A,[1]publikáció!$B471)</f>
        <v>5.16</v>
      </c>
      <c r="N471" s="10" t="str">
        <f>+IF(VLOOKUP(B471,'[1]TERMELŐ_11.30.'!A:G,7,FALSE)="","",VLOOKUP(B471,'[1]TERMELŐ_11.30.'!A:G,7,FALSE))</f>
        <v>TOPN</v>
      </c>
      <c r="O471" s="10">
        <f>+VLOOKUP(B471,'[1]TERMELŐ_11.30.'!A:I,9,FALSE)</f>
        <v>132</v>
      </c>
      <c r="P471" s="10" t="str">
        <f>+IF(OR(VLOOKUP(B471,'[1]TERMELŐ_11.30.'!A:D,4,FALSE)="elutasított",(VLOOKUP(B471,'[1]TERMELŐ_11.30.'!A:D,4,FALSE)="kiesett")),"igen","nem")</f>
        <v>igen</v>
      </c>
      <c r="Q471" s="10" t="str">
        <f>+_xlfn.IFNA(VLOOKUP(IF(VLOOKUP(B471,'[1]TERMELŐ_11.30.'!A:BQ,69,FALSE)="","",VLOOKUP(B471,'[1]TERMELŐ_11.30.'!A:BQ,69,FALSE)),'[1]publikáció segéd tábla'!$D$1:$E$16,2,FALSE),"")</f>
        <v>54/2024 kormány rendelet</v>
      </c>
      <c r="R471" s="10" t="str">
        <f>IF(VLOOKUP(B471,'[1]TERMELŐ_11.30.'!A:AT,46,FALSE)="","",VLOOKUP(B471,'[1]TERMELŐ_11.30.'!A:AT,46,FALSE))</f>
        <v/>
      </c>
      <c r="S471" s="10"/>
      <c r="T471" s="13">
        <f>+VLOOKUP(B471,'[1]TERMELŐ_11.30.'!$A:$AR,37,FALSE)</f>
        <v>0</v>
      </c>
      <c r="U471" s="13">
        <f>+VLOOKUP(B471,'[1]TERMELŐ_11.30.'!$A:$AR,38,FALSE)+VLOOKUP(B471,'[1]TERMELŐ_11.30.'!$A:$AR,39,FALSE)+VLOOKUP(B471,'[1]TERMELŐ_11.30.'!$A:$AR,40,FALSE)+VLOOKUP(B471,'[1]TERMELŐ_11.30.'!$A:$AR,41,FALSE)+VLOOKUP(B471,'[1]TERMELŐ_11.30.'!$A:$AR,42,FALSE)+VLOOKUP(B471,'[1]TERMELŐ_11.30.'!$A:$AR,43,FALSE)+VLOOKUP(B471,'[1]TERMELŐ_11.30.'!$A:$AR,44,FALSE)</f>
        <v>0</v>
      </c>
      <c r="V471" s="14" t="str">
        <f>+IF(VLOOKUP(B471,'[1]TERMELŐ_11.30.'!A:AS,45,FALSE)="","",VLOOKUP(B471,'[1]TERMELŐ_11.30.'!A:AS,45,FALSE))</f>
        <v/>
      </c>
      <c r="W471" s="14" t="str">
        <f>IF(VLOOKUP(B471,'[1]TERMELŐ_11.30.'!A:AJ,36,FALSE)="","",VLOOKUP(B471,'[1]TERMELŐ_11.30.'!A:AJ,36,FALSE))</f>
        <v/>
      </c>
      <c r="X471" s="10"/>
      <c r="Y471" s="13">
        <f>+VLOOKUP(B471,'[1]TERMELŐ_11.30.'!$A:$BH,53,FALSE)</f>
        <v>0</v>
      </c>
      <c r="Z471" s="13">
        <f>+VLOOKUP(B471,'[1]TERMELŐ_11.30.'!$A:$BH,54,FALSE)+VLOOKUP(B471,'[1]TERMELŐ_11.30.'!$A:$BH,55,FALSE)+VLOOKUP(B471,'[1]TERMELŐ_11.30.'!$A:$BH,56,FALSE)+VLOOKUP(B471,'[1]TERMELŐ_11.30.'!$A:$BH,57,FALSE)+VLOOKUP(B471,'[1]TERMELŐ_11.30.'!$A:$BH,58,FALSE)+VLOOKUP(B471,'[1]TERMELŐ_11.30.'!$A:$BH,59,FALSE)+VLOOKUP(B471,'[1]TERMELŐ_11.30.'!$A:$BH,60,FALSE)</f>
        <v>0</v>
      </c>
      <c r="AA471" s="14" t="str">
        <f>IF(VLOOKUP(B471,'[1]TERMELŐ_11.30.'!A:AZ,51,FALSE)="","",VLOOKUP(B471,'[1]TERMELŐ_11.30.'!A:AZ,51,FALSE))</f>
        <v/>
      </c>
      <c r="AB471" s="14" t="str">
        <f>IF(VLOOKUP(B471,'[1]TERMELŐ_11.30.'!A:AZ,52,FALSE)="","",VLOOKUP(B471,'[1]TERMELŐ_11.30.'!A:AZ,52,FALSE))</f>
        <v/>
      </c>
    </row>
    <row r="472" spans="1:28" x14ac:dyDescent="0.3">
      <c r="A472" s="10" t="str">
        <f>VLOOKUP(VLOOKUP(B472,'[1]TERMELŐ_11.30.'!A:F,6,FALSE),'[1]publikáció segéd tábla'!$A$1:$B$7,2,FALSE)</f>
        <v>E.ON Dél-dunántúli Áramhálózati Zrt.</v>
      </c>
      <c r="B472" s="10" t="s">
        <v>438</v>
      </c>
      <c r="C472" s="11">
        <f>+SUMIFS('[1]TERMELŐ_11.30.'!$H:$H,'[1]TERMELŐ_11.30.'!$A:$A,[1]publikáció!$B472,'[1]TERMELŐ_11.30.'!$L:$L,[1]publikáció!C$4)</f>
        <v>50</v>
      </c>
      <c r="D472" s="11">
        <f>+SUMIFS('[1]TERMELŐ_11.30.'!$H:$H,'[1]TERMELŐ_11.30.'!$A:$A,[1]publikáció!$B472,'[1]TERMELŐ_11.30.'!$L:$L,[1]publikáció!D$4)</f>
        <v>0</v>
      </c>
      <c r="E472" s="11">
        <f>+SUMIFS('[1]TERMELŐ_11.30.'!$H:$H,'[1]TERMELŐ_11.30.'!$A:$A,[1]publikáció!$B472,'[1]TERMELŐ_11.30.'!$L:$L,[1]publikáció!E$4)</f>
        <v>50</v>
      </c>
      <c r="F472" s="11">
        <f>+SUMIFS('[1]TERMELŐ_11.30.'!$H:$H,'[1]TERMELŐ_11.30.'!$A:$A,[1]publikáció!$B472,'[1]TERMELŐ_11.30.'!$L:$L,[1]publikáció!F$4)</f>
        <v>0</v>
      </c>
      <c r="G472" s="11">
        <f>+SUMIFS('[1]TERMELŐ_11.30.'!$H:$H,'[1]TERMELŐ_11.30.'!$A:$A,[1]publikáció!$B472,'[1]TERMELŐ_11.30.'!$L:$L,[1]publikáció!G$4)</f>
        <v>0</v>
      </c>
      <c r="H472" s="11">
        <f>+SUMIFS('[1]TERMELŐ_11.30.'!$H:$H,'[1]TERMELŐ_11.30.'!$A:$A,[1]publikáció!$B472,'[1]TERMELŐ_11.30.'!$L:$L,[1]publikáció!H$4)</f>
        <v>0</v>
      </c>
      <c r="I472" s="11">
        <f>+SUMIFS('[1]TERMELŐ_11.30.'!$H:$H,'[1]TERMELŐ_11.30.'!$A:$A,[1]publikáció!$B472,'[1]TERMELŐ_11.30.'!$L:$L,[1]publikáció!I$4)</f>
        <v>0</v>
      </c>
      <c r="J472" s="11">
        <f>+SUMIFS('[1]TERMELŐ_11.30.'!$H:$H,'[1]TERMELŐ_11.30.'!$A:$A,[1]publikáció!$B472,'[1]TERMELŐ_11.30.'!$L:$L,[1]publikáció!J$4)</f>
        <v>0</v>
      </c>
      <c r="K472" s="11" t="str">
        <f>+IF(VLOOKUP(B472,'[1]TERMELŐ_11.30.'!A:U,21,FALSE)="igen","Technológia módosítás",IF(VLOOKUP(B472,'[1]TERMELŐ_11.30.'!A:U,20,FALSE)&lt;&gt;"nem","Ismétlő","Új igény"))</f>
        <v>Új igény</v>
      </c>
      <c r="L472" s="12">
        <f>+_xlfn.MAXIFS('[1]TERMELŐ_11.30.'!$P:$P,'[1]TERMELŐ_11.30.'!$A:$A,[1]publikáció!$B472)</f>
        <v>50</v>
      </c>
      <c r="M472" s="12">
        <f>+_xlfn.MAXIFS('[1]TERMELŐ_11.30.'!$Q:$Q,'[1]TERMELŐ_11.30.'!$A:$A,[1]publikáció!$B472)</f>
        <v>5.16</v>
      </c>
      <c r="N472" s="10" t="str">
        <f>+IF(VLOOKUP(B472,'[1]TERMELŐ_11.30.'!A:G,7,FALSE)="","",VLOOKUP(B472,'[1]TERMELŐ_11.30.'!A:G,7,FALSE))</f>
        <v>TOPN</v>
      </c>
      <c r="O472" s="10">
        <f>+VLOOKUP(B472,'[1]TERMELŐ_11.30.'!A:I,9,FALSE)</f>
        <v>132</v>
      </c>
      <c r="P472" s="10" t="str">
        <f>+IF(OR(VLOOKUP(B472,'[1]TERMELŐ_11.30.'!A:D,4,FALSE)="elutasított",(VLOOKUP(B472,'[1]TERMELŐ_11.30.'!A:D,4,FALSE)="kiesett")),"igen","nem")</f>
        <v>igen</v>
      </c>
      <c r="Q472" s="10" t="str">
        <f>+_xlfn.IFNA(VLOOKUP(IF(VLOOKUP(B472,'[1]TERMELŐ_11.30.'!A:BQ,69,FALSE)="","",VLOOKUP(B472,'[1]TERMELŐ_11.30.'!A:BQ,69,FALSE)),'[1]publikáció segéd tábla'!$D$1:$E$16,2,FALSE),"")</f>
        <v>54/2024 kormány rendelet</v>
      </c>
      <c r="R472" s="10" t="str">
        <f>IF(VLOOKUP(B472,'[1]TERMELŐ_11.30.'!A:AT,46,FALSE)="","",VLOOKUP(B472,'[1]TERMELŐ_11.30.'!A:AT,46,FALSE))</f>
        <v/>
      </c>
      <c r="S472" s="10"/>
      <c r="T472" s="13">
        <f>+VLOOKUP(B472,'[1]TERMELŐ_11.30.'!$A:$AR,37,FALSE)</f>
        <v>0</v>
      </c>
      <c r="U472" s="13">
        <f>+VLOOKUP(B472,'[1]TERMELŐ_11.30.'!$A:$AR,38,FALSE)+VLOOKUP(B472,'[1]TERMELŐ_11.30.'!$A:$AR,39,FALSE)+VLOOKUP(B472,'[1]TERMELŐ_11.30.'!$A:$AR,40,FALSE)+VLOOKUP(B472,'[1]TERMELŐ_11.30.'!$A:$AR,41,FALSE)+VLOOKUP(B472,'[1]TERMELŐ_11.30.'!$A:$AR,42,FALSE)+VLOOKUP(B472,'[1]TERMELŐ_11.30.'!$A:$AR,43,FALSE)+VLOOKUP(B472,'[1]TERMELŐ_11.30.'!$A:$AR,44,FALSE)</f>
        <v>0</v>
      </c>
      <c r="V472" s="14" t="str">
        <f>+IF(VLOOKUP(B472,'[1]TERMELŐ_11.30.'!A:AS,45,FALSE)="","",VLOOKUP(B472,'[1]TERMELŐ_11.30.'!A:AS,45,FALSE))</f>
        <v/>
      </c>
      <c r="W472" s="14" t="str">
        <f>IF(VLOOKUP(B472,'[1]TERMELŐ_11.30.'!A:AJ,36,FALSE)="","",VLOOKUP(B472,'[1]TERMELŐ_11.30.'!A:AJ,36,FALSE))</f>
        <v/>
      </c>
      <c r="X472" s="10"/>
      <c r="Y472" s="13">
        <f>+VLOOKUP(B472,'[1]TERMELŐ_11.30.'!$A:$BH,53,FALSE)</f>
        <v>0</v>
      </c>
      <c r="Z472" s="13">
        <f>+VLOOKUP(B472,'[1]TERMELŐ_11.30.'!$A:$BH,54,FALSE)+VLOOKUP(B472,'[1]TERMELŐ_11.30.'!$A:$BH,55,FALSE)+VLOOKUP(B472,'[1]TERMELŐ_11.30.'!$A:$BH,56,FALSE)+VLOOKUP(B472,'[1]TERMELŐ_11.30.'!$A:$BH,57,FALSE)+VLOOKUP(B472,'[1]TERMELŐ_11.30.'!$A:$BH,58,FALSE)+VLOOKUP(B472,'[1]TERMELŐ_11.30.'!$A:$BH,59,FALSE)+VLOOKUP(B472,'[1]TERMELŐ_11.30.'!$A:$BH,60,FALSE)</f>
        <v>0</v>
      </c>
      <c r="AA472" s="14" t="str">
        <f>IF(VLOOKUP(B472,'[1]TERMELŐ_11.30.'!A:AZ,51,FALSE)="","",VLOOKUP(B472,'[1]TERMELŐ_11.30.'!A:AZ,51,FALSE))</f>
        <v/>
      </c>
      <c r="AB472" s="14" t="str">
        <f>IF(VLOOKUP(B472,'[1]TERMELŐ_11.30.'!A:AZ,52,FALSE)="","",VLOOKUP(B472,'[1]TERMELŐ_11.30.'!A:AZ,52,FALSE))</f>
        <v/>
      </c>
    </row>
    <row r="473" spans="1:28" x14ac:dyDescent="0.3">
      <c r="A473" s="10" t="str">
        <f>VLOOKUP(VLOOKUP(B473,'[1]TERMELŐ_11.30.'!A:F,6,FALSE),'[1]publikáció segéd tábla'!$A$1:$B$7,2,FALSE)</f>
        <v>E.ON Dél-dunántúli Áramhálózati Zrt.</v>
      </c>
      <c r="B473" s="10" t="s">
        <v>439</v>
      </c>
      <c r="C473" s="11">
        <f>+SUMIFS('[1]TERMELŐ_11.30.'!$H:$H,'[1]TERMELŐ_11.30.'!$A:$A,[1]publikáció!$B473,'[1]TERMELŐ_11.30.'!$L:$L,[1]publikáció!C$4)</f>
        <v>50</v>
      </c>
      <c r="D473" s="11">
        <f>+SUMIFS('[1]TERMELŐ_11.30.'!$H:$H,'[1]TERMELŐ_11.30.'!$A:$A,[1]publikáció!$B473,'[1]TERMELŐ_11.30.'!$L:$L,[1]publikáció!D$4)</f>
        <v>0</v>
      </c>
      <c r="E473" s="11">
        <f>+SUMIFS('[1]TERMELŐ_11.30.'!$H:$H,'[1]TERMELŐ_11.30.'!$A:$A,[1]publikáció!$B473,'[1]TERMELŐ_11.30.'!$L:$L,[1]publikáció!E$4)</f>
        <v>50</v>
      </c>
      <c r="F473" s="11">
        <f>+SUMIFS('[1]TERMELŐ_11.30.'!$H:$H,'[1]TERMELŐ_11.30.'!$A:$A,[1]publikáció!$B473,'[1]TERMELŐ_11.30.'!$L:$L,[1]publikáció!F$4)</f>
        <v>0</v>
      </c>
      <c r="G473" s="11">
        <f>+SUMIFS('[1]TERMELŐ_11.30.'!$H:$H,'[1]TERMELŐ_11.30.'!$A:$A,[1]publikáció!$B473,'[1]TERMELŐ_11.30.'!$L:$L,[1]publikáció!G$4)</f>
        <v>0</v>
      </c>
      <c r="H473" s="11">
        <f>+SUMIFS('[1]TERMELŐ_11.30.'!$H:$H,'[1]TERMELŐ_11.30.'!$A:$A,[1]publikáció!$B473,'[1]TERMELŐ_11.30.'!$L:$L,[1]publikáció!H$4)</f>
        <v>0</v>
      </c>
      <c r="I473" s="11">
        <f>+SUMIFS('[1]TERMELŐ_11.30.'!$H:$H,'[1]TERMELŐ_11.30.'!$A:$A,[1]publikáció!$B473,'[1]TERMELŐ_11.30.'!$L:$L,[1]publikáció!I$4)</f>
        <v>0</v>
      </c>
      <c r="J473" s="11">
        <f>+SUMIFS('[1]TERMELŐ_11.30.'!$H:$H,'[1]TERMELŐ_11.30.'!$A:$A,[1]publikáció!$B473,'[1]TERMELŐ_11.30.'!$L:$L,[1]publikáció!J$4)</f>
        <v>0</v>
      </c>
      <c r="K473" s="11" t="str">
        <f>+IF(VLOOKUP(B473,'[1]TERMELŐ_11.30.'!A:U,21,FALSE)="igen","Technológia módosítás",IF(VLOOKUP(B473,'[1]TERMELŐ_11.30.'!A:U,20,FALSE)&lt;&gt;"nem","Ismétlő","Új igény"))</f>
        <v>Új igény</v>
      </c>
      <c r="L473" s="12">
        <f>+_xlfn.MAXIFS('[1]TERMELŐ_11.30.'!$P:$P,'[1]TERMELŐ_11.30.'!$A:$A,[1]publikáció!$B473)</f>
        <v>50</v>
      </c>
      <c r="M473" s="12">
        <f>+_xlfn.MAXIFS('[1]TERMELŐ_11.30.'!$Q:$Q,'[1]TERMELŐ_11.30.'!$A:$A,[1]publikáció!$B473)</f>
        <v>5.16</v>
      </c>
      <c r="N473" s="10" t="str">
        <f>+IF(VLOOKUP(B473,'[1]TERMELŐ_11.30.'!A:G,7,FALSE)="","",VLOOKUP(B473,'[1]TERMELŐ_11.30.'!A:G,7,FALSE))</f>
        <v>TOPN</v>
      </c>
      <c r="O473" s="10">
        <f>+VLOOKUP(B473,'[1]TERMELŐ_11.30.'!A:I,9,FALSE)</f>
        <v>132</v>
      </c>
      <c r="P473" s="10" t="str">
        <f>+IF(OR(VLOOKUP(B473,'[1]TERMELŐ_11.30.'!A:D,4,FALSE)="elutasított",(VLOOKUP(B473,'[1]TERMELŐ_11.30.'!A:D,4,FALSE)="kiesett")),"igen","nem")</f>
        <v>igen</v>
      </c>
      <c r="Q473" s="10" t="str">
        <f>+_xlfn.IFNA(VLOOKUP(IF(VLOOKUP(B473,'[1]TERMELŐ_11.30.'!A:BQ,69,FALSE)="","",VLOOKUP(B473,'[1]TERMELŐ_11.30.'!A:BQ,69,FALSE)),'[1]publikáció segéd tábla'!$D$1:$E$16,2,FALSE),"")</f>
        <v>54/2024 kormány rendelet</v>
      </c>
      <c r="R473" s="10" t="str">
        <f>IF(VLOOKUP(B473,'[1]TERMELŐ_11.30.'!A:AT,46,FALSE)="","",VLOOKUP(B473,'[1]TERMELŐ_11.30.'!A:AT,46,FALSE))</f>
        <v/>
      </c>
      <c r="S473" s="10"/>
      <c r="T473" s="13">
        <f>+VLOOKUP(B473,'[1]TERMELŐ_11.30.'!$A:$AR,37,FALSE)</f>
        <v>0</v>
      </c>
      <c r="U473" s="13">
        <f>+VLOOKUP(B473,'[1]TERMELŐ_11.30.'!$A:$AR,38,FALSE)+VLOOKUP(B473,'[1]TERMELŐ_11.30.'!$A:$AR,39,FALSE)+VLOOKUP(B473,'[1]TERMELŐ_11.30.'!$A:$AR,40,FALSE)+VLOOKUP(B473,'[1]TERMELŐ_11.30.'!$A:$AR,41,FALSE)+VLOOKUP(B473,'[1]TERMELŐ_11.30.'!$A:$AR,42,FALSE)+VLOOKUP(B473,'[1]TERMELŐ_11.30.'!$A:$AR,43,FALSE)+VLOOKUP(B473,'[1]TERMELŐ_11.30.'!$A:$AR,44,FALSE)</f>
        <v>0</v>
      </c>
      <c r="V473" s="14" t="str">
        <f>+IF(VLOOKUP(B473,'[1]TERMELŐ_11.30.'!A:AS,45,FALSE)="","",VLOOKUP(B473,'[1]TERMELŐ_11.30.'!A:AS,45,FALSE))</f>
        <v/>
      </c>
      <c r="W473" s="14" t="str">
        <f>IF(VLOOKUP(B473,'[1]TERMELŐ_11.30.'!A:AJ,36,FALSE)="","",VLOOKUP(B473,'[1]TERMELŐ_11.30.'!A:AJ,36,FALSE))</f>
        <v/>
      </c>
      <c r="X473" s="10"/>
      <c r="Y473" s="13">
        <f>+VLOOKUP(B473,'[1]TERMELŐ_11.30.'!$A:$BH,53,FALSE)</f>
        <v>0</v>
      </c>
      <c r="Z473" s="13">
        <f>+VLOOKUP(B473,'[1]TERMELŐ_11.30.'!$A:$BH,54,FALSE)+VLOOKUP(B473,'[1]TERMELŐ_11.30.'!$A:$BH,55,FALSE)+VLOOKUP(B473,'[1]TERMELŐ_11.30.'!$A:$BH,56,FALSE)+VLOOKUP(B473,'[1]TERMELŐ_11.30.'!$A:$BH,57,FALSE)+VLOOKUP(B473,'[1]TERMELŐ_11.30.'!$A:$BH,58,FALSE)+VLOOKUP(B473,'[1]TERMELŐ_11.30.'!$A:$BH,59,FALSE)+VLOOKUP(B473,'[1]TERMELŐ_11.30.'!$A:$BH,60,FALSE)</f>
        <v>0</v>
      </c>
      <c r="AA473" s="14" t="str">
        <f>IF(VLOOKUP(B473,'[1]TERMELŐ_11.30.'!A:AZ,51,FALSE)="","",VLOOKUP(B473,'[1]TERMELŐ_11.30.'!A:AZ,51,FALSE))</f>
        <v/>
      </c>
      <c r="AB473" s="14" t="str">
        <f>IF(VLOOKUP(B473,'[1]TERMELŐ_11.30.'!A:AZ,52,FALSE)="","",VLOOKUP(B473,'[1]TERMELŐ_11.30.'!A:AZ,52,FALSE))</f>
        <v/>
      </c>
    </row>
    <row r="474" spans="1:28" x14ac:dyDescent="0.3">
      <c r="A474" s="10" t="str">
        <f>VLOOKUP(VLOOKUP(B474,'[1]TERMELŐ_11.30.'!A:F,6,FALSE),'[1]publikáció segéd tábla'!$A$1:$B$7,2,FALSE)</f>
        <v>E.ON Dél-dunántúli Áramhálózati Zrt.</v>
      </c>
      <c r="B474" s="10" t="s">
        <v>440</v>
      </c>
      <c r="C474" s="11">
        <f>+SUMIFS('[1]TERMELŐ_11.30.'!$H:$H,'[1]TERMELŐ_11.30.'!$A:$A,[1]publikáció!$B474,'[1]TERMELŐ_11.30.'!$L:$L,[1]publikáció!C$4)</f>
        <v>50</v>
      </c>
      <c r="D474" s="11">
        <f>+SUMIFS('[1]TERMELŐ_11.30.'!$H:$H,'[1]TERMELŐ_11.30.'!$A:$A,[1]publikáció!$B474,'[1]TERMELŐ_11.30.'!$L:$L,[1]publikáció!D$4)</f>
        <v>0</v>
      </c>
      <c r="E474" s="11">
        <f>+SUMIFS('[1]TERMELŐ_11.30.'!$H:$H,'[1]TERMELŐ_11.30.'!$A:$A,[1]publikáció!$B474,'[1]TERMELŐ_11.30.'!$L:$L,[1]publikáció!E$4)</f>
        <v>50</v>
      </c>
      <c r="F474" s="11">
        <f>+SUMIFS('[1]TERMELŐ_11.30.'!$H:$H,'[1]TERMELŐ_11.30.'!$A:$A,[1]publikáció!$B474,'[1]TERMELŐ_11.30.'!$L:$L,[1]publikáció!F$4)</f>
        <v>0</v>
      </c>
      <c r="G474" s="11">
        <f>+SUMIFS('[1]TERMELŐ_11.30.'!$H:$H,'[1]TERMELŐ_11.30.'!$A:$A,[1]publikáció!$B474,'[1]TERMELŐ_11.30.'!$L:$L,[1]publikáció!G$4)</f>
        <v>0</v>
      </c>
      <c r="H474" s="11">
        <f>+SUMIFS('[1]TERMELŐ_11.30.'!$H:$H,'[1]TERMELŐ_11.30.'!$A:$A,[1]publikáció!$B474,'[1]TERMELŐ_11.30.'!$L:$L,[1]publikáció!H$4)</f>
        <v>0</v>
      </c>
      <c r="I474" s="11">
        <f>+SUMIFS('[1]TERMELŐ_11.30.'!$H:$H,'[1]TERMELŐ_11.30.'!$A:$A,[1]publikáció!$B474,'[1]TERMELŐ_11.30.'!$L:$L,[1]publikáció!I$4)</f>
        <v>0</v>
      </c>
      <c r="J474" s="11">
        <f>+SUMIFS('[1]TERMELŐ_11.30.'!$H:$H,'[1]TERMELŐ_11.30.'!$A:$A,[1]publikáció!$B474,'[1]TERMELŐ_11.30.'!$L:$L,[1]publikáció!J$4)</f>
        <v>0</v>
      </c>
      <c r="K474" s="11" t="str">
        <f>+IF(VLOOKUP(B474,'[1]TERMELŐ_11.30.'!A:U,21,FALSE)="igen","Technológia módosítás",IF(VLOOKUP(B474,'[1]TERMELŐ_11.30.'!A:U,20,FALSE)&lt;&gt;"nem","Ismétlő","Új igény"))</f>
        <v>Új igény</v>
      </c>
      <c r="L474" s="12">
        <f>+_xlfn.MAXIFS('[1]TERMELŐ_11.30.'!$P:$P,'[1]TERMELŐ_11.30.'!$A:$A,[1]publikáció!$B474)</f>
        <v>50</v>
      </c>
      <c r="M474" s="12">
        <f>+_xlfn.MAXIFS('[1]TERMELŐ_11.30.'!$Q:$Q,'[1]TERMELŐ_11.30.'!$A:$A,[1]publikáció!$B474)</f>
        <v>5.16</v>
      </c>
      <c r="N474" s="10" t="str">
        <f>+IF(VLOOKUP(B474,'[1]TERMELŐ_11.30.'!A:G,7,FALSE)="","",VLOOKUP(B474,'[1]TERMELŐ_11.30.'!A:G,7,FALSE))</f>
        <v>TOPN</v>
      </c>
      <c r="O474" s="10">
        <f>+VLOOKUP(B474,'[1]TERMELŐ_11.30.'!A:I,9,FALSE)</f>
        <v>132</v>
      </c>
      <c r="P474" s="10" t="str">
        <f>+IF(OR(VLOOKUP(B474,'[1]TERMELŐ_11.30.'!A:D,4,FALSE)="elutasított",(VLOOKUP(B474,'[1]TERMELŐ_11.30.'!A:D,4,FALSE)="kiesett")),"igen","nem")</f>
        <v>igen</v>
      </c>
      <c r="Q474" s="10" t="str">
        <f>+_xlfn.IFNA(VLOOKUP(IF(VLOOKUP(B474,'[1]TERMELŐ_11.30.'!A:BQ,69,FALSE)="","",VLOOKUP(B474,'[1]TERMELŐ_11.30.'!A:BQ,69,FALSE)),'[1]publikáció segéd tábla'!$D$1:$E$16,2,FALSE),"")</f>
        <v>54/2024 kormány rendelet</v>
      </c>
      <c r="R474" s="10" t="str">
        <f>IF(VLOOKUP(B474,'[1]TERMELŐ_11.30.'!A:AT,46,FALSE)="","",VLOOKUP(B474,'[1]TERMELŐ_11.30.'!A:AT,46,FALSE))</f>
        <v/>
      </c>
      <c r="S474" s="10"/>
      <c r="T474" s="13">
        <f>+VLOOKUP(B474,'[1]TERMELŐ_11.30.'!$A:$AR,37,FALSE)</f>
        <v>0</v>
      </c>
      <c r="U474" s="13">
        <f>+VLOOKUP(B474,'[1]TERMELŐ_11.30.'!$A:$AR,38,FALSE)+VLOOKUP(B474,'[1]TERMELŐ_11.30.'!$A:$AR,39,FALSE)+VLOOKUP(B474,'[1]TERMELŐ_11.30.'!$A:$AR,40,FALSE)+VLOOKUP(B474,'[1]TERMELŐ_11.30.'!$A:$AR,41,FALSE)+VLOOKUP(B474,'[1]TERMELŐ_11.30.'!$A:$AR,42,FALSE)+VLOOKUP(B474,'[1]TERMELŐ_11.30.'!$A:$AR,43,FALSE)+VLOOKUP(B474,'[1]TERMELŐ_11.30.'!$A:$AR,44,FALSE)</f>
        <v>0</v>
      </c>
      <c r="V474" s="14" t="str">
        <f>+IF(VLOOKUP(B474,'[1]TERMELŐ_11.30.'!A:AS,45,FALSE)="","",VLOOKUP(B474,'[1]TERMELŐ_11.30.'!A:AS,45,FALSE))</f>
        <v/>
      </c>
      <c r="W474" s="14" t="str">
        <f>IF(VLOOKUP(B474,'[1]TERMELŐ_11.30.'!A:AJ,36,FALSE)="","",VLOOKUP(B474,'[1]TERMELŐ_11.30.'!A:AJ,36,FALSE))</f>
        <v/>
      </c>
      <c r="X474" s="10"/>
      <c r="Y474" s="13">
        <f>+VLOOKUP(B474,'[1]TERMELŐ_11.30.'!$A:$BH,53,FALSE)</f>
        <v>0</v>
      </c>
      <c r="Z474" s="13">
        <f>+VLOOKUP(B474,'[1]TERMELŐ_11.30.'!$A:$BH,54,FALSE)+VLOOKUP(B474,'[1]TERMELŐ_11.30.'!$A:$BH,55,FALSE)+VLOOKUP(B474,'[1]TERMELŐ_11.30.'!$A:$BH,56,FALSE)+VLOOKUP(B474,'[1]TERMELŐ_11.30.'!$A:$BH,57,FALSE)+VLOOKUP(B474,'[1]TERMELŐ_11.30.'!$A:$BH,58,FALSE)+VLOOKUP(B474,'[1]TERMELŐ_11.30.'!$A:$BH,59,FALSE)+VLOOKUP(B474,'[1]TERMELŐ_11.30.'!$A:$BH,60,FALSE)</f>
        <v>0</v>
      </c>
      <c r="AA474" s="14" t="str">
        <f>IF(VLOOKUP(B474,'[1]TERMELŐ_11.30.'!A:AZ,51,FALSE)="","",VLOOKUP(B474,'[1]TERMELŐ_11.30.'!A:AZ,51,FALSE))</f>
        <v/>
      </c>
      <c r="AB474" s="14" t="str">
        <f>IF(VLOOKUP(B474,'[1]TERMELŐ_11.30.'!A:AZ,52,FALSE)="","",VLOOKUP(B474,'[1]TERMELŐ_11.30.'!A:AZ,52,FALSE))</f>
        <v/>
      </c>
    </row>
    <row r="475" spans="1:28" x14ac:dyDescent="0.3">
      <c r="A475" s="10" t="str">
        <f>VLOOKUP(VLOOKUP(B475,'[1]TERMELŐ_11.30.'!A:F,6,FALSE),'[1]publikáció segéd tábla'!$A$1:$B$7,2,FALSE)</f>
        <v>E.ON Dél-dunántúli Áramhálózati Zrt.</v>
      </c>
      <c r="B475" s="10" t="s">
        <v>441</v>
      </c>
      <c r="C475" s="11">
        <f>+SUMIFS('[1]TERMELŐ_11.30.'!$H:$H,'[1]TERMELŐ_11.30.'!$A:$A,[1]publikáció!$B475,'[1]TERMELŐ_11.30.'!$L:$L,[1]publikáció!C$4)</f>
        <v>50</v>
      </c>
      <c r="D475" s="11">
        <f>+SUMIFS('[1]TERMELŐ_11.30.'!$H:$H,'[1]TERMELŐ_11.30.'!$A:$A,[1]publikáció!$B475,'[1]TERMELŐ_11.30.'!$L:$L,[1]publikáció!D$4)</f>
        <v>0</v>
      </c>
      <c r="E475" s="11">
        <f>+SUMIFS('[1]TERMELŐ_11.30.'!$H:$H,'[1]TERMELŐ_11.30.'!$A:$A,[1]publikáció!$B475,'[1]TERMELŐ_11.30.'!$L:$L,[1]publikáció!E$4)</f>
        <v>50</v>
      </c>
      <c r="F475" s="11">
        <f>+SUMIFS('[1]TERMELŐ_11.30.'!$H:$H,'[1]TERMELŐ_11.30.'!$A:$A,[1]publikáció!$B475,'[1]TERMELŐ_11.30.'!$L:$L,[1]publikáció!F$4)</f>
        <v>0</v>
      </c>
      <c r="G475" s="11">
        <f>+SUMIFS('[1]TERMELŐ_11.30.'!$H:$H,'[1]TERMELŐ_11.30.'!$A:$A,[1]publikáció!$B475,'[1]TERMELŐ_11.30.'!$L:$L,[1]publikáció!G$4)</f>
        <v>0</v>
      </c>
      <c r="H475" s="11">
        <f>+SUMIFS('[1]TERMELŐ_11.30.'!$H:$H,'[1]TERMELŐ_11.30.'!$A:$A,[1]publikáció!$B475,'[1]TERMELŐ_11.30.'!$L:$L,[1]publikáció!H$4)</f>
        <v>0</v>
      </c>
      <c r="I475" s="11">
        <f>+SUMIFS('[1]TERMELŐ_11.30.'!$H:$H,'[1]TERMELŐ_11.30.'!$A:$A,[1]publikáció!$B475,'[1]TERMELŐ_11.30.'!$L:$L,[1]publikáció!I$4)</f>
        <v>0</v>
      </c>
      <c r="J475" s="11">
        <f>+SUMIFS('[1]TERMELŐ_11.30.'!$H:$H,'[1]TERMELŐ_11.30.'!$A:$A,[1]publikáció!$B475,'[1]TERMELŐ_11.30.'!$L:$L,[1]publikáció!J$4)</f>
        <v>0</v>
      </c>
      <c r="K475" s="11" t="str">
        <f>+IF(VLOOKUP(B475,'[1]TERMELŐ_11.30.'!A:U,21,FALSE)="igen","Technológia módosítás",IF(VLOOKUP(B475,'[1]TERMELŐ_11.30.'!A:U,20,FALSE)&lt;&gt;"nem","Ismétlő","Új igény"))</f>
        <v>Új igény</v>
      </c>
      <c r="L475" s="12">
        <f>+_xlfn.MAXIFS('[1]TERMELŐ_11.30.'!$P:$P,'[1]TERMELŐ_11.30.'!$A:$A,[1]publikáció!$B475)</f>
        <v>50</v>
      </c>
      <c r="M475" s="12">
        <f>+_xlfn.MAXIFS('[1]TERMELŐ_11.30.'!$Q:$Q,'[1]TERMELŐ_11.30.'!$A:$A,[1]publikáció!$B475)</f>
        <v>5.16</v>
      </c>
      <c r="N475" s="10" t="str">
        <f>+IF(VLOOKUP(B475,'[1]TERMELŐ_11.30.'!A:G,7,FALSE)="","",VLOOKUP(B475,'[1]TERMELŐ_11.30.'!A:G,7,FALSE))</f>
        <v>TOPN</v>
      </c>
      <c r="O475" s="10">
        <f>+VLOOKUP(B475,'[1]TERMELŐ_11.30.'!A:I,9,FALSE)</f>
        <v>132</v>
      </c>
      <c r="P475" s="10" t="str">
        <f>+IF(OR(VLOOKUP(B475,'[1]TERMELŐ_11.30.'!A:D,4,FALSE)="elutasított",(VLOOKUP(B475,'[1]TERMELŐ_11.30.'!A:D,4,FALSE)="kiesett")),"igen","nem")</f>
        <v>igen</v>
      </c>
      <c r="Q475" s="10" t="str">
        <f>+_xlfn.IFNA(VLOOKUP(IF(VLOOKUP(B475,'[1]TERMELŐ_11.30.'!A:BQ,69,FALSE)="","",VLOOKUP(B475,'[1]TERMELŐ_11.30.'!A:BQ,69,FALSE)),'[1]publikáció segéd tábla'!$D$1:$E$16,2,FALSE),"")</f>
        <v>54/2024 kormány rendelet</v>
      </c>
      <c r="R475" s="10" t="str">
        <f>IF(VLOOKUP(B475,'[1]TERMELŐ_11.30.'!A:AT,46,FALSE)="","",VLOOKUP(B475,'[1]TERMELŐ_11.30.'!A:AT,46,FALSE))</f>
        <v/>
      </c>
      <c r="S475" s="10"/>
      <c r="T475" s="13">
        <f>+VLOOKUP(B475,'[1]TERMELŐ_11.30.'!$A:$AR,37,FALSE)</f>
        <v>0</v>
      </c>
      <c r="U475" s="13">
        <f>+VLOOKUP(B475,'[1]TERMELŐ_11.30.'!$A:$AR,38,FALSE)+VLOOKUP(B475,'[1]TERMELŐ_11.30.'!$A:$AR,39,FALSE)+VLOOKUP(B475,'[1]TERMELŐ_11.30.'!$A:$AR,40,FALSE)+VLOOKUP(B475,'[1]TERMELŐ_11.30.'!$A:$AR,41,FALSE)+VLOOKUP(B475,'[1]TERMELŐ_11.30.'!$A:$AR,42,FALSE)+VLOOKUP(B475,'[1]TERMELŐ_11.30.'!$A:$AR,43,FALSE)+VLOOKUP(B475,'[1]TERMELŐ_11.30.'!$A:$AR,44,FALSE)</f>
        <v>0</v>
      </c>
      <c r="V475" s="14" t="str">
        <f>+IF(VLOOKUP(B475,'[1]TERMELŐ_11.30.'!A:AS,45,FALSE)="","",VLOOKUP(B475,'[1]TERMELŐ_11.30.'!A:AS,45,FALSE))</f>
        <v/>
      </c>
      <c r="W475" s="14" t="str">
        <f>IF(VLOOKUP(B475,'[1]TERMELŐ_11.30.'!A:AJ,36,FALSE)="","",VLOOKUP(B475,'[1]TERMELŐ_11.30.'!A:AJ,36,FALSE))</f>
        <v/>
      </c>
      <c r="X475" s="10"/>
      <c r="Y475" s="13">
        <f>+VLOOKUP(B475,'[1]TERMELŐ_11.30.'!$A:$BH,53,FALSE)</f>
        <v>0</v>
      </c>
      <c r="Z475" s="13">
        <f>+VLOOKUP(B475,'[1]TERMELŐ_11.30.'!$A:$BH,54,FALSE)+VLOOKUP(B475,'[1]TERMELŐ_11.30.'!$A:$BH,55,FALSE)+VLOOKUP(B475,'[1]TERMELŐ_11.30.'!$A:$BH,56,FALSE)+VLOOKUP(B475,'[1]TERMELŐ_11.30.'!$A:$BH,57,FALSE)+VLOOKUP(B475,'[1]TERMELŐ_11.30.'!$A:$BH,58,FALSE)+VLOOKUP(B475,'[1]TERMELŐ_11.30.'!$A:$BH,59,FALSE)+VLOOKUP(B475,'[1]TERMELŐ_11.30.'!$A:$BH,60,FALSE)</f>
        <v>0</v>
      </c>
      <c r="AA475" s="14" t="str">
        <f>IF(VLOOKUP(B475,'[1]TERMELŐ_11.30.'!A:AZ,51,FALSE)="","",VLOOKUP(B475,'[1]TERMELŐ_11.30.'!A:AZ,51,FALSE))</f>
        <v/>
      </c>
      <c r="AB475" s="14" t="str">
        <f>IF(VLOOKUP(B475,'[1]TERMELŐ_11.30.'!A:AZ,52,FALSE)="","",VLOOKUP(B475,'[1]TERMELŐ_11.30.'!A:AZ,52,FALSE))</f>
        <v/>
      </c>
    </row>
    <row r="476" spans="1:28" x14ac:dyDescent="0.3">
      <c r="A476" s="10" t="str">
        <f>VLOOKUP(VLOOKUP(B476,'[1]TERMELŐ_11.30.'!A:F,6,FALSE),'[1]publikáció segéd tábla'!$A$1:$B$7,2,FALSE)</f>
        <v>E.ON Dél-dunántúli Áramhálózati Zrt.</v>
      </c>
      <c r="B476" s="10" t="s">
        <v>442</v>
      </c>
      <c r="C476" s="11">
        <f>+SUMIFS('[1]TERMELŐ_11.30.'!$H:$H,'[1]TERMELŐ_11.30.'!$A:$A,[1]publikáció!$B476,'[1]TERMELŐ_11.30.'!$L:$L,[1]publikáció!C$4)</f>
        <v>0</v>
      </c>
      <c r="D476" s="11">
        <f>+SUMIFS('[1]TERMELŐ_11.30.'!$H:$H,'[1]TERMELŐ_11.30.'!$A:$A,[1]publikáció!$B476,'[1]TERMELŐ_11.30.'!$L:$L,[1]publikáció!D$4)</f>
        <v>0</v>
      </c>
      <c r="E476" s="11">
        <f>+SUMIFS('[1]TERMELŐ_11.30.'!$H:$H,'[1]TERMELŐ_11.30.'!$A:$A,[1]publikáció!$B476,'[1]TERMELŐ_11.30.'!$L:$L,[1]publikáció!E$4)</f>
        <v>2.2999999999999998</v>
      </c>
      <c r="F476" s="11">
        <f>+SUMIFS('[1]TERMELŐ_11.30.'!$H:$H,'[1]TERMELŐ_11.30.'!$A:$A,[1]publikáció!$B476,'[1]TERMELŐ_11.30.'!$L:$L,[1]publikáció!F$4)</f>
        <v>0</v>
      </c>
      <c r="G476" s="11">
        <f>+SUMIFS('[1]TERMELŐ_11.30.'!$H:$H,'[1]TERMELŐ_11.30.'!$A:$A,[1]publikáció!$B476,'[1]TERMELŐ_11.30.'!$L:$L,[1]publikáció!G$4)</f>
        <v>0</v>
      </c>
      <c r="H476" s="11">
        <f>+SUMIFS('[1]TERMELŐ_11.30.'!$H:$H,'[1]TERMELŐ_11.30.'!$A:$A,[1]publikáció!$B476,'[1]TERMELŐ_11.30.'!$L:$L,[1]publikáció!H$4)</f>
        <v>0</v>
      </c>
      <c r="I476" s="11">
        <f>+SUMIFS('[1]TERMELŐ_11.30.'!$H:$H,'[1]TERMELŐ_11.30.'!$A:$A,[1]publikáció!$B476,'[1]TERMELŐ_11.30.'!$L:$L,[1]publikáció!I$4)</f>
        <v>0</v>
      </c>
      <c r="J476" s="11">
        <f>+SUMIFS('[1]TERMELŐ_11.30.'!$H:$H,'[1]TERMELŐ_11.30.'!$A:$A,[1]publikáció!$B476,'[1]TERMELŐ_11.30.'!$L:$L,[1]publikáció!J$4)</f>
        <v>0</v>
      </c>
      <c r="K476" s="11" t="str">
        <f>+IF(VLOOKUP(B476,'[1]TERMELŐ_11.30.'!A:U,21,FALSE)="igen","Technológia módosítás",IF(VLOOKUP(B476,'[1]TERMELŐ_11.30.'!A:U,20,FALSE)&lt;&gt;"nem","Ismétlő","Új igény"))</f>
        <v>Technológia módosítás</v>
      </c>
      <c r="L476" s="12">
        <f>+_xlfn.MAXIFS('[1]TERMELŐ_11.30.'!$P:$P,'[1]TERMELŐ_11.30.'!$A:$A,[1]publikáció!$B476)</f>
        <v>0</v>
      </c>
      <c r="M476" s="12">
        <f>+_xlfn.MAXIFS('[1]TERMELŐ_11.30.'!$Q:$Q,'[1]TERMELŐ_11.30.'!$A:$A,[1]publikáció!$B476)</f>
        <v>2.2999999999999998</v>
      </c>
      <c r="N476" s="10" t="str">
        <f>+IF(VLOOKUP(B476,'[1]TERMELŐ_11.30.'!A:G,7,FALSE)="","",VLOOKUP(B476,'[1]TERMELŐ_11.30.'!A:G,7,FALSE))</f>
        <v>x</v>
      </c>
      <c r="O476" s="10"/>
      <c r="P476" s="10" t="str">
        <f>+IF(OR(VLOOKUP(B476,'[1]TERMELŐ_11.30.'!A:D,4,FALSE)="elutasított",(VLOOKUP(B476,'[1]TERMELŐ_11.30.'!A:D,4,FALSE)="kiesett")),"igen","nem")</f>
        <v>igen</v>
      </c>
      <c r="Q476" s="10" t="str">
        <f>+_xlfn.IFNA(VLOOKUP(IF(VLOOKUP(B476,'[1]TERMELŐ_11.30.'!A:BQ,69,FALSE)="","",VLOOKUP(B476,'[1]TERMELŐ_11.30.'!A:BQ,69,FALSE)),'[1]publikáció segéd tábla'!$D$1:$E$16,2,FALSE),"")</f>
        <v>Nem jogos igénybejelentés</v>
      </c>
      <c r="R476" s="10" t="str">
        <f>IF(VLOOKUP(B476,'[1]TERMELŐ_11.30.'!A:AT,46,FALSE)="","",VLOOKUP(B476,'[1]TERMELŐ_11.30.'!A:AT,46,FALSE))</f>
        <v/>
      </c>
      <c r="S476" s="10"/>
      <c r="T476" s="13">
        <f>+VLOOKUP(B476,'[1]TERMELŐ_11.30.'!$A:$AR,37,FALSE)</f>
        <v>0</v>
      </c>
      <c r="U476" s="13">
        <f>+VLOOKUP(B476,'[1]TERMELŐ_11.30.'!$A:$AR,38,FALSE)+VLOOKUP(B476,'[1]TERMELŐ_11.30.'!$A:$AR,39,FALSE)+VLOOKUP(B476,'[1]TERMELŐ_11.30.'!$A:$AR,40,FALSE)+VLOOKUP(B476,'[1]TERMELŐ_11.30.'!$A:$AR,41,FALSE)+VLOOKUP(B476,'[1]TERMELŐ_11.30.'!$A:$AR,42,FALSE)+VLOOKUP(B476,'[1]TERMELŐ_11.30.'!$A:$AR,43,FALSE)+VLOOKUP(B476,'[1]TERMELŐ_11.30.'!$A:$AR,44,FALSE)</f>
        <v>0</v>
      </c>
      <c r="V476" s="14" t="str">
        <f>+IF(VLOOKUP(B476,'[1]TERMELŐ_11.30.'!A:AS,45,FALSE)="","",VLOOKUP(B476,'[1]TERMELŐ_11.30.'!A:AS,45,FALSE))</f>
        <v/>
      </c>
      <c r="W476" s="14" t="str">
        <f>IF(VLOOKUP(B476,'[1]TERMELŐ_11.30.'!A:AJ,36,FALSE)="","",VLOOKUP(B476,'[1]TERMELŐ_11.30.'!A:AJ,36,FALSE))</f>
        <v/>
      </c>
      <c r="X476" s="10"/>
      <c r="Y476" s="13">
        <f>+VLOOKUP(B476,'[1]TERMELŐ_11.30.'!$A:$BH,53,FALSE)</f>
        <v>0</v>
      </c>
      <c r="Z476" s="13">
        <f>+VLOOKUP(B476,'[1]TERMELŐ_11.30.'!$A:$BH,54,FALSE)+VLOOKUP(B476,'[1]TERMELŐ_11.30.'!$A:$BH,55,FALSE)+VLOOKUP(B476,'[1]TERMELŐ_11.30.'!$A:$BH,56,FALSE)+VLOOKUP(B476,'[1]TERMELŐ_11.30.'!$A:$BH,57,FALSE)+VLOOKUP(B476,'[1]TERMELŐ_11.30.'!$A:$BH,58,FALSE)+VLOOKUP(B476,'[1]TERMELŐ_11.30.'!$A:$BH,59,FALSE)+VLOOKUP(B476,'[1]TERMELŐ_11.30.'!$A:$BH,60,FALSE)</f>
        <v>0</v>
      </c>
      <c r="AA476" s="14" t="str">
        <f>IF(VLOOKUP(B476,'[1]TERMELŐ_11.30.'!A:AZ,51,FALSE)="","",VLOOKUP(B476,'[1]TERMELŐ_11.30.'!A:AZ,51,FALSE))</f>
        <v/>
      </c>
      <c r="AB476" s="14" t="str">
        <f>IF(VLOOKUP(B476,'[1]TERMELŐ_11.30.'!A:AZ,52,FALSE)="","",VLOOKUP(B476,'[1]TERMELŐ_11.30.'!A:AZ,52,FALSE))</f>
        <v/>
      </c>
    </row>
    <row r="477" spans="1:28" x14ac:dyDescent="0.3">
      <c r="A477" s="10" t="str">
        <f>VLOOKUP(VLOOKUP(B477,'[1]TERMELŐ_11.30.'!A:F,6,FALSE),'[1]publikáció segéd tábla'!$A$1:$B$7,2,FALSE)</f>
        <v>E.ON Dél-dunántúli Áramhálózati Zrt.</v>
      </c>
      <c r="B477" s="10" t="s">
        <v>443</v>
      </c>
      <c r="C477" s="11">
        <f>+SUMIFS('[1]TERMELŐ_11.30.'!$H:$H,'[1]TERMELŐ_11.30.'!$A:$A,[1]publikáció!$B477,'[1]TERMELŐ_11.30.'!$L:$L,[1]publikáció!C$4)</f>
        <v>0.499</v>
      </c>
      <c r="D477" s="11">
        <f>+SUMIFS('[1]TERMELŐ_11.30.'!$H:$H,'[1]TERMELŐ_11.30.'!$A:$A,[1]publikáció!$B477,'[1]TERMELŐ_11.30.'!$L:$L,[1]publikáció!D$4)</f>
        <v>0</v>
      </c>
      <c r="E477" s="11">
        <f>+SUMIFS('[1]TERMELŐ_11.30.'!$H:$H,'[1]TERMELŐ_11.30.'!$A:$A,[1]publikáció!$B477,'[1]TERMELŐ_11.30.'!$L:$L,[1]publikáció!E$4)</f>
        <v>0</v>
      </c>
      <c r="F477" s="11">
        <f>+SUMIFS('[1]TERMELŐ_11.30.'!$H:$H,'[1]TERMELŐ_11.30.'!$A:$A,[1]publikáció!$B477,'[1]TERMELŐ_11.30.'!$L:$L,[1]publikáció!F$4)</f>
        <v>0</v>
      </c>
      <c r="G477" s="11">
        <f>+SUMIFS('[1]TERMELŐ_11.30.'!$H:$H,'[1]TERMELŐ_11.30.'!$A:$A,[1]publikáció!$B477,'[1]TERMELŐ_11.30.'!$L:$L,[1]publikáció!G$4)</f>
        <v>0</v>
      </c>
      <c r="H477" s="11">
        <f>+SUMIFS('[1]TERMELŐ_11.30.'!$H:$H,'[1]TERMELŐ_11.30.'!$A:$A,[1]publikáció!$B477,'[1]TERMELŐ_11.30.'!$L:$L,[1]publikáció!H$4)</f>
        <v>0</v>
      </c>
      <c r="I477" s="11">
        <f>+SUMIFS('[1]TERMELŐ_11.30.'!$H:$H,'[1]TERMELŐ_11.30.'!$A:$A,[1]publikáció!$B477,'[1]TERMELŐ_11.30.'!$L:$L,[1]publikáció!I$4)</f>
        <v>0</v>
      </c>
      <c r="J477" s="11">
        <f>+SUMIFS('[1]TERMELŐ_11.30.'!$H:$H,'[1]TERMELŐ_11.30.'!$A:$A,[1]publikáció!$B477,'[1]TERMELŐ_11.30.'!$L:$L,[1]publikáció!J$4)</f>
        <v>0</v>
      </c>
      <c r="K477" s="11" t="str">
        <f>+IF(VLOOKUP(B477,'[1]TERMELŐ_11.30.'!A:U,21,FALSE)="igen","Technológia módosítás",IF(VLOOKUP(B477,'[1]TERMELŐ_11.30.'!A:U,20,FALSE)&lt;&gt;"nem","Ismétlő","Új igény"))</f>
        <v>Ismétlő</v>
      </c>
      <c r="L477" s="12">
        <f>+_xlfn.MAXIFS('[1]TERMELŐ_11.30.'!$P:$P,'[1]TERMELŐ_11.30.'!$A:$A,[1]publikáció!$B477)</f>
        <v>0</v>
      </c>
      <c r="M477" s="12">
        <f>+_xlfn.MAXIFS('[1]TERMELŐ_11.30.'!$Q:$Q,'[1]TERMELŐ_11.30.'!$A:$A,[1]publikáció!$B477)</f>
        <v>0</v>
      </c>
      <c r="N477" s="10" t="str">
        <f>+IF(VLOOKUP(B477,'[1]TERMELŐ_11.30.'!A:G,7,FALSE)="","",VLOOKUP(B477,'[1]TERMELŐ_11.30.'!A:G,7,FALSE))</f>
        <v>x</v>
      </c>
      <c r="O477" s="10"/>
      <c r="P477" s="10" t="str">
        <f>+IF(OR(VLOOKUP(B477,'[1]TERMELŐ_11.30.'!A:D,4,FALSE)="elutasított",(VLOOKUP(B477,'[1]TERMELŐ_11.30.'!A:D,4,FALSE)="kiesett")),"igen","nem")</f>
        <v>igen</v>
      </c>
      <c r="Q477" s="10" t="str">
        <f>+_xlfn.IFNA(VLOOKUP(IF(VLOOKUP(B477,'[1]TERMELŐ_11.30.'!A:BQ,69,FALSE)="","",VLOOKUP(B477,'[1]TERMELŐ_11.30.'!A:BQ,69,FALSE)),'[1]publikáció segéd tábla'!$D$1:$E$16,2,FALSE),"")</f>
        <v>Hiányos igénybejelentés</v>
      </c>
      <c r="R477" s="10" t="str">
        <f>IF(VLOOKUP(B477,'[1]TERMELŐ_11.30.'!A:AT,46,FALSE)="","",VLOOKUP(B477,'[1]TERMELŐ_11.30.'!A:AT,46,FALSE))</f>
        <v/>
      </c>
      <c r="S477" s="10"/>
      <c r="T477" s="13">
        <f>+VLOOKUP(B477,'[1]TERMELŐ_11.30.'!$A:$AR,37,FALSE)</f>
        <v>0</v>
      </c>
      <c r="U477" s="13">
        <f>+VLOOKUP(B477,'[1]TERMELŐ_11.30.'!$A:$AR,38,FALSE)+VLOOKUP(B477,'[1]TERMELŐ_11.30.'!$A:$AR,39,FALSE)+VLOOKUP(B477,'[1]TERMELŐ_11.30.'!$A:$AR,40,FALSE)+VLOOKUP(B477,'[1]TERMELŐ_11.30.'!$A:$AR,41,FALSE)+VLOOKUP(B477,'[1]TERMELŐ_11.30.'!$A:$AR,42,FALSE)+VLOOKUP(B477,'[1]TERMELŐ_11.30.'!$A:$AR,43,FALSE)+VLOOKUP(B477,'[1]TERMELŐ_11.30.'!$A:$AR,44,FALSE)</f>
        <v>0</v>
      </c>
      <c r="V477" s="14" t="str">
        <f>+IF(VLOOKUP(B477,'[1]TERMELŐ_11.30.'!A:AS,45,FALSE)="","",VLOOKUP(B477,'[1]TERMELŐ_11.30.'!A:AS,45,FALSE))</f>
        <v/>
      </c>
      <c r="W477" s="14" t="str">
        <f>IF(VLOOKUP(B477,'[1]TERMELŐ_11.30.'!A:AJ,36,FALSE)="","",VLOOKUP(B477,'[1]TERMELŐ_11.30.'!A:AJ,36,FALSE))</f>
        <v/>
      </c>
      <c r="X477" s="10"/>
      <c r="Y477" s="13">
        <f>+VLOOKUP(B477,'[1]TERMELŐ_11.30.'!$A:$BH,53,FALSE)</f>
        <v>0</v>
      </c>
      <c r="Z477" s="13">
        <f>+VLOOKUP(B477,'[1]TERMELŐ_11.30.'!$A:$BH,54,FALSE)+VLOOKUP(B477,'[1]TERMELŐ_11.30.'!$A:$BH,55,FALSE)+VLOOKUP(B477,'[1]TERMELŐ_11.30.'!$A:$BH,56,FALSE)+VLOOKUP(B477,'[1]TERMELŐ_11.30.'!$A:$BH,57,FALSE)+VLOOKUP(B477,'[1]TERMELŐ_11.30.'!$A:$BH,58,FALSE)+VLOOKUP(B477,'[1]TERMELŐ_11.30.'!$A:$BH,59,FALSE)+VLOOKUP(B477,'[1]TERMELŐ_11.30.'!$A:$BH,60,FALSE)</f>
        <v>0</v>
      </c>
      <c r="AA477" s="14" t="str">
        <f>IF(VLOOKUP(B477,'[1]TERMELŐ_11.30.'!A:AZ,51,FALSE)="","",VLOOKUP(B477,'[1]TERMELŐ_11.30.'!A:AZ,51,FALSE))</f>
        <v/>
      </c>
      <c r="AB477" s="14" t="str">
        <f>IF(VLOOKUP(B477,'[1]TERMELŐ_11.30.'!A:AZ,52,FALSE)="","",VLOOKUP(B477,'[1]TERMELŐ_11.30.'!A:AZ,52,FALSE))</f>
        <v/>
      </c>
    </row>
    <row r="478" spans="1:28" x14ac:dyDescent="0.3">
      <c r="A478" s="10" t="str">
        <f>VLOOKUP(VLOOKUP(B478,'[1]TERMELŐ_11.30.'!A:F,6,FALSE),'[1]publikáció segéd tábla'!$A$1:$B$7,2,FALSE)</f>
        <v>E.ON Dél-dunántúli Áramhálózati Zrt.</v>
      </c>
      <c r="B478" s="10" t="s">
        <v>444</v>
      </c>
      <c r="C478" s="11">
        <f>+SUMIFS('[1]TERMELŐ_11.30.'!$H:$H,'[1]TERMELŐ_11.30.'!$A:$A,[1]publikáció!$B478,'[1]TERMELŐ_11.30.'!$L:$L,[1]publikáció!C$4)</f>
        <v>4.99</v>
      </c>
      <c r="D478" s="11">
        <f>+SUMIFS('[1]TERMELŐ_11.30.'!$H:$H,'[1]TERMELŐ_11.30.'!$A:$A,[1]publikáció!$B478,'[1]TERMELŐ_11.30.'!$L:$L,[1]publikáció!D$4)</f>
        <v>0</v>
      </c>
      <c r="E478" s="11">
        <f>+SUMIFS('[1]TERMELŐ_11.30.'!$H:$H,'[1]TERMELŐ_11.30.'!$A:$A,[1]publikáció!$B478,'[1]TERMELŐ_11.30.'!$L:$L,[1]publikáció!E$4)</f>
        <v>0</v>
      </c>
      <c r="F478" s="11">
        <f>+SUMIFS('[1]TERMELŐ_11.30.'!$H:$H,'[1]TERMELŐ_11.30.'!$A:$A,[1]publikáció!$B478,'[1]TERMELŐ_11.30.'!$L:$L,[1]publikáció!F$4)</f>
        <v>0</v>
      </c>
      <c r="G478" s="11">
        <f>+SUMIFS('[1]TERMELŐ_11.30.'!$H:$H,'[1]TERMELŐ_11.30.'!$A:$A,[1]publikáció!$B478,'[1]TERMELŐ_11.30.'!$L:$L,[1]publikáció!G$4)</f>
        <v>0</v>
      </c>
      <c r="H478" s="11">
        <f>+SUMIFS('[1]TERMELŐ_11.30.'!$H:$H,'[1]TERMELŐ_11.30.'!$A:$A,[1]publikáció!$B478,'[1]TERMELŐ_11.30.'!$L:$L,[1]publikáció!H$4)</f>
        <v>0</v>
      </c>
      <c r="I478" s="11">
        <f>+SUMIFS('[1]TERMELŐ_11.30.'!$H:$H,'[1]TERMELŐ_11.30.'!$A:$A,[1]publikáció!$B478,'[1]TERMELŐ_11.30.'!$L:$L,[1]publikáció!I$4)</f>
        <v>0</v>
      </c>
      <c r="J478" s="11">
        <f>+SUMIFS('[1]TERMELŐ_11.30.'!$H:$H,'[1]TERMELŐ_11.30.'!$A:$A,[1]publikáció!$B478,'[1]TERMELŐ_11.30.'!$L:$L,[1]publikáció!J$4)</f>
        <v>0</v>
      </c>
      <c r="K478" s="11" t="str">
        <f>+IF(VLOOKUP(B478,'[1]TERMELŐ_11.30.'!A:U,21,FALSE)="igen","Technológia módosítás",IF(VLOOKUP(B478,'[1]TERMELŐ_11.30.'!A:U,20,FALSE)&lt;&gt;"nem","Ismétlő","Új igény"))</f>
        <v>Új igény</v>
      </c>
      <c r="L478" s="12">
        <f>+_xlfn.MAXIFS('[1]TERMELŐ_11.30.'!$P:$P,'[1]TERMELŐ_11.30.'!$A:$A,[1]publikáció!$B478)</f>
        <v>4.99</v>
      </c>
      <c r="M478" s="12">
        <f>+_xlfn.MAXIFS('[1]TERMELŐ_11.30.'!$Q:$Q,'[1]TERMELŐ_11.30.'!$A:$A,[1]publikáció!$B478)</f>
        <v>4.99E-2</v>
      </c>
      <c r="N478" s="10" t="str">
        <f>+IF(VLOOKUP(B478,'[1]TERMELŐ_11.30.'!A:G,7,FALSE)="","",VLOOKUP(B478,'[1]TERMELŐ_11.30.'!A:G,7,FALSE))</f>
        <v>x</v>
      </c>
      <c r="O478" s="10"/>
      <c r="P478" s="10" t="str">
        <f>+IF(OR(VLOOKUP(B478,'[1]TERMELŐ_11.30.'!A:D,4,FALSE)="elutasított",(VLOOKUP(B478,'[1]TERMELŐ_11.30.'!A:D,4,FALSE)="kiesett")),"igen","nem")</f>
        <v>igen</v>
      </c>
      <c r="Q478" s="10" t="str">
        <f>+_xlfn.IFNA(VLOOKUP(IF(VLOOKUP(B478,'[1]TERMELŐ_11.30.'!A:BQ,69,FALSE)="","",VLOOKUP(B478,'[1]TERMELŐ_11.30.'!A:BQ,69,FALSE)),'[1]publikáció segéd tábla'!$D$1:$E$16,2,FALSE),"")</f>
        <v>Igénybejelentési biztosíték fizetés elmaradása</v>
      </c>
      <c r="R478" s="10" t="str">
        <f>IF(VLOOKUP(B478,'[1]TERMELŐ_11.30.'!A:AT,46,FALSE)="","",VLOOKUP(B478,'[1]TERMELŐ_11.30.'!A:AT,46,FALSE))</f>
        <v/>
      </c>
      <c r="S478" s="10"/>
      <c r="T478" s="13">
        <f>+VLOOKUP(B478,'[1]TERMELŐ_11.30.'!$A:$AR,37,FALSE)</f>
        <v>0</v>
      </c>
      <c r="U478" s="13">
        <f>+VLOOKUP(B478,'[1]TERMELŐ_11.30.'!$A:$AR,38,FALSE)+VLOOKUP(B478,'[1]TERMELŐ_11.30.'!$A:$AR,39,FALSE)+VLOOKUP(B478,'[1]TERMELŐ_11.30.'!$A:$AR,40,FALSE)+VLOOKUP(B478,'[1]TERMELŐ_11.30.'!$A:$AR,41,FALSE)+VLOOKUP(B478,'[1]TERMELŐ_11.30.'!$A:$AR,42,FALSE)+VLOOKUP(B478,'[1]TERMELŐ_11.30.'!$A:$AR,43,FALSE)+VLOOKUP(B478,'[1]TERMELŐ_11.30.'!$A:$AR,44,FALSE)</f>
        <v>0</v>
      </c>
      <c r="V478" s="14" t="str">
        <f>+IF(VLOOKUP(B478,'[1]TERMELŐ_11.30.'!A:AS,45,FALSE)="","",VLOOKUP(B478,'[1]TERMELŐ_11.30.'!A:AS,45,FALSE))</f>
        <v/>
      </c>
      <c r="W478" s="14" t="str">
        <f>IF(VLOOKUP(B478,'[1]TERMELŐ_11.30.'!A:AJ,36,FALSE)="","",VLOOKUP(B478,'[1]TERMELŐ_11.30.'!A:AJ,36,FALSE))</f>
        <v/>
      </c>
      <c r="X478" s="10"/>
      <c r="Y478" s="13">
        <f>+VLOOKUP(B478,'[1]TERMELŐ_11.30.'!$A:$BH,53,FALSE)</f>
        <v>0</v>
      </c>
      <c r="Z478" s="13">
        <f>+VLOOKUP(B478,'[1]TERMELŐ_11.30.'!$A:$BH,54,FALSE)+VLOOKUP(B478,'[1]TERMELŐ_11.30.'!$A:$BH,55,FALSE)+VLOOKUP(B478,'[1]TERMELŐ_11.30.'!$A:$BH,56,FALSE)+VLOOKUP(B478,'[1]TERMELŐ_11.30.'!$A:$BH,57,FALSE)+VLOOKUP(B478,'[1]TERMELŐ_11.30.'!$A:$BH,58,FALSE)+VLOOKUP(B478,'[1]TERMELŐ_11.30.'!$A:$BH,59,FALSE)+VLOOKUP(B478,'[1]TERMELŐ_11.30.'!$A:$BH,60,FALSE)</f>
        <v>0</v>
      </c>
      <c r="AA478" s="14" t="str">
        <f>IF(VLOOKUP(B478,'[1]TERMELŐ_11.30.'!A:AZ,51,FALSE)="","",VLOOKUP(B478,'[1]TERMELŐ_11.30.'!A:AZ,51,FALSE))</f>
        <v/>
      </c>
      <c r="AB478" s="14" t="str">
        <f>IF(VLOOKUP(B478,'[1]TERMELŐ_11.30.'!A:AZ,52,FALSE)="","",VLOOKUP(B478,'[1]TERMELŐ_11.30.'!A:AZ,52,FALSE))</f>
        <v/>
      </c>
    </row>
    <row r="479" spans="1:28" x14ac:dyDescent="0.3">
      <c r="A479" s="10" t="str">
        <f>VLOOKUP(VLOOKUP(B479,'[1]TERMELŐ_11.30.'!A:F,6,FALSE),'[1]publikáció segéd tábla'!$A$1:$B$7,2,FALSE)</f>
        <v>E.ON Dél-dunántúli Áramhálózati Zrt.</v>
      </c>
      <c r="B479" s="10" t="s">
        <v>445</v>
      </c>
      <c r="C479" s="11">
        <f>+SUMIFS('[1]TERMELŐ_11.30.'!$H:$H,'[1]TERMELŐ_11.30.'!$A:$A,[1]publikáció!$B479,'[1]TERMELŐ_11.30.'!$L:$L,[1]publikáció!C$4)</f>
        <v>0</v>
      </c>
      <c r="D479" s="11">
        <f>+SUMIFS('[1]TERMELŐ_11.30.'!$H:$H,'[1]TERMELŐ_11.30.'!$A:$A,[1]publikáció!$B479,'[1]TERMELŐ_11.30.'!$L:$L,[1]publikáció!D$4)</f>
        <v>0</v>
      </c>
      <c r="E479" s="11">
        <f>+SUMIFS('[1]TERMELŐ_11.30.'!$H:$H,'[1]TERMELŐ_11.30.'!$A:$A,[1]publikáció!$B479,'[1]TERMELŐ_11.30.'!$L:$L,[1]publikáció!E$4)</f>
        <v>300</v>
      </c>
      <c r="F479" s="11">
        <f>+SUMIFS('[1]TERMELŐ_11.30.'!$H:$H,'[1]TERMELŐ_11.30.'!$A:$A,[1]publikáció!$B479,'[1]TERMELŐ_11.30.'!$L:$L,[1]publikáció!F$4)</f>
        <v>0</v>
      </c>
      <c r="G479" s="11">
        <f>+SUMIFS('[1]TERMELŐ_11.30.'!$H:$H,'[1]TERMELŐ_11.30.'!$A:$A,[1]publikáció!$B479,'[1]TERMELŐ_11.30.'!$L:$L,[1]publikáció!G$4)</f>
        <v>0</v>
      </c>
      <c r="H479" s="11">
        <f>+SUMIFS('[1]TERMELŐ_11.30.'!$H:$H,'[1]TERMELŐ_11.30.'!$A:$A,[1]publikáció!$B479,'[1]TERMELŐ_11.30.'!$L:$L,[1]publikáció!H$4)</f>
        <v>0</v>
      </c>
      <c r="I479" s="11">
        <f>+SUMIFS('[1]TERMELŐ_11.30.'!$H:$H,'[1]TERMELŐ_11.30.'!$A:$A,[1]publikáció!$B479,'[1]TERMELŐ_11.30.'!$L:$L,[1]publikáció!I$4)</f>
        <v>0</v>
      </c>
      <c r="J479" s="11">
        <f>+SUMIFS('[1]TERMELŐ_11.30.'!$H:$H,'[1]TERMELŐ_11.30.'!$A:$A,[1]publikáció!$B479,'[1]TERMELŐ_11.30.'!$L:$L,[1]publikáció!J$4)</f>
        <v>0</v>
      </c>
      <c r="K479" s="11" t="str">
        <f>+IF(VLOOKUP(B479,'[1]TERMELŐ_11.30.'!A:U,21,FALSE)="igen","Technológia módosítás",IF(VLOOKUP(B479,'[1]TERMELŐ_11.30.'!A:U,20,FALSE)&lt;&gt;"nem","Ismétlő","Új igény"))</f>
        <v>Új igény</v>
      </c>
      <c r="L479" s="12">
        <f>+_xlfn.MAXIFS('[1]TERMELŐ_11.30.'!$P:$P,'[1]TERMELŐ_11.30.'!$A:$A,[1]publikáció!$B479)</f>
        <v>0</v>
      </c>
      <c r="M479" s="12">
        <f>+_xlfn.MAXIFS('[1]TERMELŐ_11.30.'!$Q:$Q,'[1]TERMELŐ_11.30.'!$A:$A,[1]publikáció!$B479)</f>
        <v>300</v>
      </c>
      <c r="N479" s="10" t="str">
        <f>+IF(VLOOKUP(B479,'[1]TERMELŐ_11.30.'!A:G,7,FALSE)="","",VLOOKUP(B479,'[1]TERMELŐ_11.30.'!A:G,7,FALSE))</f>
        <v>x</v>
      </c>
      <c r="O479" s="10"/>
      <c r="P479" s="10" t="str">
        <f>+IF(OR(VLOOKUP(B479,'[1]TERMELŐ_11.30.'!A:D,4,FALSE)="elutasított",(VLOOKUP(B479,'[1]TERMELŐ_11.30.'!A:D,4,FALSE)="kiesett")),"igen","nem")</f>
        <v>igen</v>
      </c>
      <c r="Q479" s="10" t="str">
        <f>+_xlfn.IFNA(VLOOKUP(IF(VLOOKUP(B479,'[1]TERMELŐ_11.30.'!A:BQ,69,FALSE)="","",VLOOKUP(B479,'[1]TERMELŐ_11.30.'!A:BQ,69,FALSE)),'[1]publikáció segéd tábla'!$D$1:$E$16,2,FALSE),"")</f>
        <v>Nem jogos igénybejelentés</v>
      </c>
      <c r="R479" s="10" t="str">
        <f>IF(VLOOKUP(B479,'[1]TERMELŐ_11.30.'!A:AT,46,FALSE)="","",VLOOKUP(B479,'[1]TERMELŐ_11.30.'!A:AT,46,FALSE))</f>
        <v/>
      </c>
      <c r="S479" s="10"/>
      <c r="T479" s="13">
        <f>+VLOOKUP(B479,'[1]TERMELŐ_11.30.'!$A:$AR,37,FALSE)</f>
        <v>0</v>
      </c>
      <c r="U479" s="13">
        <f>+VLOOKUP(B479,'[1]TERMELŐ_11.30.'!$A:$AR,38,FALSE)+VLOOKUP(B479,'[1]TERMELŐ_11.30.'!$A:$AR,39,FALSE)+VLOOKUP(B479,'[1]TERMELŐ_11.30.'!$A:$AR,40,FALSE)+VLOOKUP(B479,'[1]TERMELŐ_11.30.'!$A:$AR,41,FALSE)+VLOOKUP(B479,'[1]TERMELŐ_11.30.'!$A:$AR,42,FALSE)+VLOOKUP(B479,'[1]TERMELŐ_11.30.'!$A:$AR,43,FALSE)+VLOOKUP(B479,'[1]TERMELŐ_11.30.'!$A:$AR,44,FALSE)</f>
        <v>0</v>
      </c>
      <c r="V479" s="14" t="str">
        <f>+IF(VLOOKUP(B479,'[1]TERMELŐ_11.30.'!A:AS,45,FALSE)="","",VLOOKUP(B479,'[1]TERMELŐ_11.30.'!A:AS,45,FALSE))</f>
        <v/>
      </c>
      <c r="W479" s="14" t="str">
        <f>IF(VLOOKUP(B479,'[1]TERMELŐ_11.30.'!A:AJ,36,FALSE)="","",VLOOKUP(B479,'[1]TERMELŐ_11.30.'!A:AJ,36,FALSE))</f>
        <v/>
      </c>
      <c r="X479" s="10"/>
      <c r="Y479" s="13">
        <f>+VLOOKUP(B479,'[1]TERMELŐ_11.30.'!$A:$BH,53,FALSE)</f>
        <v>0</v>
      </c>
      <c r="Z479" s="13">
        <f>+VLOOKUP(B479,'[1]TERMELŐ_11.30.'!$A:$BH,54,FALSE)+VLOOKUP(B479,'[1]TERMELŐ_11.30.'!$A:$BH,55,FALSE)+VLOOKUP(B479,'[1]TERMELŐ_11.30.'!$A:$BH,56,FALSE)+VLOOKUP(B479,'[1]TERMELŐ_11.30.'!$A:$BH,57,FALSE)+VLOOKUP(B479,'[1]TERMELŐ_11.30.'!$A:$BH,58,FALSE)+VLOOKUP(B479,'[1]TERMELŐ_11.30.'!$A:$BH,59,FALSE)+VLOOKUP(B479,'[1]TERMELŐ_11.30.'!$A:$BH,60,FALSE)</f>
        <v>0</v>
      </c>
      <c r="AA479" s="14" t="str">
        <f>IF(VLOOKUP(B479,'[1]TERMELŐ_11.30.'!A:AZ,51,FALSE)="","",VLOOKUP(B479,'[1]TERMELŐ_11.30.'!A:AZ,51,FALSE))</f>
        <v/>
      </c>
      <c r="AB479" s="14" t="str">
        <f>IF(VLOOKUP(B479,'[1]TERMELŐ_11.30.'!A:AZ,52,FALSE)="","",VLOOKUP(B479,'[1]TERMELŐ_11.30.'!A:AZ,52,FALSE))</f>
        <v/>
      </c>
    </row>
    <row r="480" spans="1:28" x14ac:dyDescent="0.3">
      <c r="A480" s="10" t="str">
        <f>VLOOKUP(VLOOKUP(B480,'[1]TERMELŐ_11.30.'!A:F,6,FALSE),'[1]publikáció segéd tábla'!$A$1:$B$7,2,FALSE)</f>
        <v>E.ON Dél-dunántúli Áramhálózati Zrt.</v>
      </c>
      <c r="B480" s="10" t="s">
        <v>446</v>
      </c>
      <c r="C480" s="11">
        <f>+SUMIFS('[1]TERMELŐ_11.30.'!$H:$H,'[1]TERMELŐ_11.30.'!$A:$A,[1]publikáció!$B480,'[1]TERMELŐ_11.30.'!$L:$L,[1]publikáció!C$4)</f>
        <v>4.9800000000000004</v>
      </c>
      <c r="D480" s="11">
        <f>+SUMIFS('[1]TERMELŐ_11.30.'!$H:$H,'[1]TERMELŐ_11.30.'!$A:$A,[1]publikáció!$B480,'[1]TERMELŐ_11.30.'!$L:$L,[1]publikáció!D$4)</f>
        <v>0</v>
      </c>
      <c r="E480" s="11">
        <f>+SUMIFS('[1]TERMELŐ_11.30.'!$H:$H,'[1]TERMELŐ_11.30.'!$A:$A,[1]publikáció!$B480,'[1]TERMELŐ_11.30.'!$L:$L,[1]publikáció!E$4)</f>
        <v>1</v>
      </c>
      <c r="F480" s="11">
        <f>+SUMIFS('[1]TERMELŐ_11.30.'!$H:$H,'[1]TERMELŐ_11.30.'!$A:$A,[1]publikáció!$B480,'[1]TERMELŐ_11.30.'!$L:$L,[1]publikáció!F$4)</f>
        <v>0</v>
      </c>
      <c r="G480" s="11">
        <f>+SUMIFS('[1]TERMELŐ_11.30.'!$H:$H,'[1]TERMELŐ_11.30.'!$A:$A,[1]publikáció!$B480,'[1]TERMELŐ_11.30.'!$L:$L,[1]publikáció!G$4)</f>
        <v>0</v>
      </c>
      <c r="H480" s="11">
        <f>+SUMIFS('[1]TERMELŐ_11.30.'!$H:$H,'[1]TERMELŐ_11.30.'!$A:$A,[1]publikáció!$B480,'[1]TERMELŐ_11.30.'!$L:$L,[1]publikáció!H$4)</f>
        <v>0</v>
      </c>
      <c r="I480" s="11">
        <f>+SUMIFS('[1]TERMELŐ_11.30.'!$H:$H,'[1]TERMELŐ_11.30.'!$A:$A,[1]publikáció!$B480,'[1]TERMELŐ_11.30.'!$L:$L,[1]publikáció!I$4)</f>
        <v>0</v>
      </c>
      <c r="J480" s="11">
        <f>+SUMIFS('[1]TERMELŐ_11.30.'!$H:$H,'[1]TERMELŐ_11.30.'!$A:$A,[1]publikáció!$B480,'[1]TERMELŐ_11.30.'!$L:$L,[1]publikáció!J$4)</f>
        <v>0</v>
      </c>
      <c r="K480" s="11" t="str">
        <f>+IF(VLOOKUP(B480,'[1]TERMELŐ_11.30.'!A:U,21,FALSE)="igen","Technológia módosítás",IF(VLOOKUP(B480,'[1]TERMELŐ_11.30.'!A:U,20,FALSE)&lt;&gt;"nem","Ismétlő","Új igény"))</f>
        <v>Új igény</v>
      </c>
      <c r="L480" s="12">
        <f>+_xlfn.MAXIFS('[1]TERMELŐ_11.30.'!$P:$P,'[1]TERMELŐ_11.30.'!$A:$A,[1]publikáció!$B480)</f>
        <v>4.9800000000000004</v>
      </c>
      <c r="M480" s="12">
        <f>+_xlfn.MAXIFS('[1]TERMELŐ_11.30.'!$Q:$Q,'[1]TERMELŐ_11.30.'!$A:$A,[1]publikáció!$B480)</f>
        <v>0.25</v>
      </c>
      <c r="N480" s="10" t="str">
        <f>+IF(VLOOKUP(B480,'[1]TERMELŐ_11.30.'!A:G,7,FALSE)="","",VLOOKUP(B480,'[1]TERMELŐ_11.30.'!A:G,7,FALSE))</f>
        <v>x</v>
      </c>
      <c r="O480" s="10"/>
      <c r="P480" s="10" t="str">
        <f>+IF(OR(VLOOKUP(B480,'[1]TERMELŐ_11.30.'!A:D,4,FALSE)="elutasított",(VLOOKUP(B480,'[1]TERMELŐ_11.30.'!A:D,4,FALSE)="kiesett")),"igen","nem")</f>
        <v>igen</v>
      </c>
      <c r="Q480" s="10" t="str">
        <f>+_xlfn.IFNA(VLOOKUP(IF(VLOOKUP(B480,'[1]TERMELŐ_11.30.'!A:BQ,69,FALSE)="","",VLOOKUP(B480,'[1]TERMELŐ_11.30.'!A:BQ,69,FALSE)),'[1]publikáció segéd tábla'!$D$1:$E$16,2,FALSE),"")</f>
        <v>Igénybejelentési biztosíték fizetés elmaradása</v>
      </c>
      <c r="R480" s="10" t="str">
        <f>IF(VLOOKUP(B480,'[1]TERMELŐ_11.30.'!A:AT,46,FALSE)="","",VLOOKUP(B480,'[1]TERMELŐ_11.30.'!A:AT,46,FALSE))</f>
        <v/>
      </c>
      <c r="S480" s="10"/>
      <c r="T480" s="13">
        <f>+VLOOKUP(B480,'[1]TERMELŐ_11.30.'!$A:$AR,37,FALSE)</f>
        <v>0</v>
      </c>
      <c r="U480" s="13">
        <f>+VLOOKUP(B480,'[1]TERMELŐ_11.30.'!$A:$AR,38,FALSE)+VLOOKUP(B480,'[1]TERMELŐ_11.30.'!$A:$AR,39,FALSE)+VLOOKUP(B480,'[1]TERMELŐ_11.30.'!$A:$AR,40,FALSE)+VLOOKUP(B480,'[1]TERMELŐ_11.30.'!$A:$AR,41,FALSE)+VLOOKUP(B480,'[1]TERMELŐ_11.30.'!$A:$AR,42,FALSE)+VLOOKUP(B480,'[1]TERMELŐ_11.30.'!$A:$AR,43,FALSE)+VLOOKUP(B480,'[1]TERMELŐ_11.30.'!$A:$AR,44,FALSE)</f>
        <v>0</v>
      </c>
      <c r="V480" s="14" t="str">
        <f>+IF(VLOOKUP(B480,'[1]TERMELŐ_11.30.'!A:AS,45,FALSE)="","",VLOOKUP(B480,'[1]TERMELŐ_11.30.'!A:AS,45,FALSE))</f>
        <v/>
      </c>
      <c r="W480" s="14" t="str">
        <f>IF(VLOOKUP(B480,'[1]TERMELŐ_11.30.'!A:AJ,36,FALSE)="","",VLOOKUP(B480,'[1]TERMELŐ_11.30.'!A:AJ,36,FALSE))</f>
        <v/>
      </c>
      <c r="X480" s="10"/>
      <c r="Y480" s="13">
        <f>+VLOOKUP(B480,'[1]TERMELŐ_11.30.'!$A:$BH,53,FALSE)</f>
        <v>0</v>
      </c>
      <c r="Z480" s="13">
        <f>+VLOOKUP(B480,'[1]TERMELŐ_11.30.'!$A:$BH,54,FALSE)+VLOOKUP(B480,'[1]TERMELŐ_11.30.'!$A:$BH,55,FALSE)+VLOOKUP(B480,'[1]TERMELŐ_11.30.'!$A:$BH,56,FALSE)+VLOOKUP(B480,'[1]TERMELŐ_11.30.'!$A:$BH,57,FALSE)+VLOOKUP(B480,'[1]TERMELŐ_11.30.'!$A:$BH,58,FALSE)+VLOOKUP(B480,'[1]TERMELŐ_11.30.'!$A:$BH,59,FALSE)+VLOOKUP(B480,'[1]TERMELŐ_11.30.'!$A:$BH,60,FALSE)</f>
        <v>0</v>
      </c>
      <c r="AA480" s="14" t="str">
        <f>IF(VLOOKUP(B480,'[1]TERMELŐ_11.30.'!A:AZ,51,FALSE)="","",VLOOKUP(B480,'[1]TERMELŐ_11.30.'!A:AZ,51,FALSE))</f>
        <v/>
      </c>
      <c r="AB480" s="14" t="str">
        <f>IF(VLOOKUP(B480,'[1]TERMELŐ_11.30.'!A:AZ,52,FALSE)="","",VLOOKUP(B480,'[1]TERMELŐ_11.30.'!A:AZ,52,FALSE))</f>
        <v/>
      </c>
    </row>
    <row r="481" spans="1:28" x14ac:dyDescent="0.3">
      <c r="A481" s="10" t="str">
        <f>VLOOKUP(VLOOKUP(B481,'[1]TERMELŐ_11.30.'!A:F,6,FALSE),'[1]publikáció segéd tábla'!$A$1:$B$7,2,FALSE)</f>
        <v>E.ON Dél-dunántúli Áramhálózati Zrt.</v>
      </c>
      <c r="B481" s="10" t="s">
        <v>447</v>
      </c>
      <c r="C481" s="11">
        <f>+SUMIFS('[1]TERMELŐ_11.30.'!$H:$H,'[1]TERMELŐ_11.30.'!$A:$A,[1]publikáció!$B481,'[1]TERMELŐ_11.30.'!$L:$L,[1]publikáció!C$4)</f>
        <v>4.9800000000000004</v>
      </c>
      <c r="D481" s="11">
        <f>+SUMIFS('[1]TERMELŐ_11.30.'!$H:$H,'[1]TERMELŐ_11.30.'!$A:$A,[1]publikáció!$B481,'[1]TERMELŐ_11.30.'!$L:$L,[1]publikáció!D$4)</f>
        <v>0</v>
      </c>
      <c r="E481" s="11">
        <f>+SUMIFS('[1]TERMELŐ_11.30.'!$H:$H,'[1]TERMELŐ_11.30.'!$A:$A,[1]publikáció!$B481,'[1]TERMELŐ_11.30.'!$L:$L,[1]publikáció!E$4)</f>
        <v>1</v>
      </c>
      <c r="F481" s="11">
        <f>+SUMIFS('[1]TERMELŐ_11.30.'!$H:$H,'[1]TERMELŐ_11.30.'!$A:$A,[1]publikáció!$B481,'[1]TERMELŐ_11.30.'!$L:$L,[1]publikáció!F$4)</f>
        <v>0</v>
      </c>
      <c r="G481" s="11">
        <f>+SUMIFS('[1]TERMELŐ_11.30.'!$H:$H,'[1]TERMELŐ_11.30.'!$A:$A,[1]publikáció!$B481,'[1]TERMELŐ_11.30.'!$L:$L,[1]publikáció!G$4)</f>
        <v>0</v>
      </c>
      <c r="H481" s="11">
        <f>+SUMIFS('[1]TERMELŐ_11.30.'!$H:$H,'[1]TERMELŐ_11.30.'!$A:$A,[1]publikáció!$B481,'[1]TERMELŐ_11.30.'!$L:$L,[1]publikáció!H$4)</f>
        <v>0</v>
      </c>
      <c r="I481" s="11">
        <f>+SUMIFS('[1]TERMELŐ_11.30.'!$H:$H,'[1]TERMELŐ_11.30.'!$A:$A,[1]publikáció!$B481,'[1]TERMELŐ_11.30.'!$L:$L,[1]publikáció!I$4)</f>
        <v>0</v>
      </c>
      <c r="J481" s="11">
        <f>+SUMIFS('[1]TERMELŐ_11.30.'!$H:$H,'[1]TERMELŐ_11.30.'!$A:$A,[1]publikáció!$B481,'[1]TERMELŐ_11.30.'!$L:$L,[1]publikáció!J$4)</f>
        <v>0</v>
      </c>
      <c r="K481" s="11" t="str">
        <f>+IF(VLOOKUP(B481,'[1]TERMELŐ_11.30.'!A:U,21,FALSE)="igen","Technológia módosítás",IF(VLOOKUP(B481,'[1]TERMELŐ_11.30.'!A:U,20,FALSE)&lt;&gt;"nem","Ismétlő","Új igény"))</f>
        <v>Új igény</v>
      </c>
      <c r="L481" s="12">
        <f>+_xlfn.MAXIFS('[1]TERMELŐ_11.30.'!$P:$P,'[1]TERMELŐ_11.30.'!$A:$A,[1]publikáció!$B481)</f>
        <v>4.9800000000000004</v>
      </c>
      <c r="M481" s="12">
        <f>+_xlfn.MAXIFS('[1]TERMELŐ_11.30.'!$Q:$Q,'[1]TERMELŐ_11.30.'!$A:$A,[1]publikáció!$B481)</f>
        <v>0.25</v>
      </c>
      <c r="N481" s="10" t="str">
        <f>+IF(VLOOKUP(B481,'[1]TERMELŐ_11.30.'!A:G,7,FALSE)="","",VLOOKUP(B481,'[1]TERMELŐ_11.30.'!A:G,7,FALSE))</f>
        <v>x</v>
      </c>
      <c r="O481" s="10"/>
      <c r="P481" s="10" t="str">
        <f>+IF(OR(VLOOKUP(B481,'[1]TERMELŐ_11.30.'!A:D,4,FALSE)="elutasított",(VLOOKUP(B481,'[1]TERMELŐ_11.30.'!A:D,4,FALSE)="kiesett")),"igen","nem")</f>
        <v>igen</v>
      </c>
      <c r="Q481" s="10" t="str">
        <f>+_xlfn.IFNA(VLOOKUP(IF(VLOOKUP(B481,'[1]TERMELŐ_11.30.'!A:BQ,69,FALSE)="","",VLOOKUP(B481,'[1]TERMELŐ_11.30.'!A:BQ,69,FALSE)),'[1]publikáció segéd tábla'!$D$1:$E$16,2,FALSE),"")</f>
        <v>Igénybejelentési biztosíték fizetés elmaradása</v>
      </c>
      <c r="R481" s="10" t="str">
        <f>IF(VLOOKUP(B481,'[1]TERMELŐ_11.30.'!A:AT,46,FALSE)="","",VLOOKUP(B481,'[1]TERMELŐ_11.30.'!A:AT,46,FALSE))</f>
        <v/>
      </c>
      <c r="S481" s="10"/>
      <c r="T481" s="13">
        <f>+VLOOKUP(B481,'[1]TERMELŐ_11.30.'!$A:$AR,37,FALSE)</f>
        <v>0</v>
      </c>
      <c r="U481" s="13">
        <f>+VLOOKUP(B481,'[1]TERMELŐ_11.30.'!$A:$AR,38,FALSE)+VLOOKUP(B481,'[1]TERMELŐ_11.30.'!$A:$AR,39,FALSE)+VLOOKUP(B481,'[1]TERMELŐ_11.30.'!$A:$AR,40,FALSE)+VLOOKUP(B481,'[1]TERMELŐ_11.30.'!$A:$AR,41,FALSE)+VLOOKUP(B481,'[1]TERMELŐ_11.30.'!$A:$AR,42,FALSE)+VLOOKUP(B481,'[1]TERMELŐ_11.30.'!$A:$AR,43,FALSE)+VLOOKUP(B481,'[1]TERMELŐ_11.30.'!$A:$AR,44,FALSE)</f>
        <v>0</v>
      </c>
      <c r="V481" s="14" t="str">
        <f>+IF(VLOOKUP(B481,'[1]TERMELŐ_11.30.'!A:AS,45,FALSE)="","",VLOOKUP(B481,'[1]TERMELŐ_11.30.'!A:AS,45,FALSE))</f>
        <v/>
      </c>
      <c r="W481" s="14" t="str">
        <f>IF(VLOOKUP(B481,'[1]TERMELŐ_11.30.'!A:AJ,36,FALSE)="","",VLOOKUP(B481,'[1]TERMELŐ_11.30.'!A:AJ,36,FALSE))</f>
        <v/>
      </c>
      <c r="X481" s="10"/>
      <c r="Y481" s="13">
        <f>+VLOOKUP(B481,'[1]TERMELŐ_11.30.'!$A:$BH,53,FALSE)</f>
        <v>0</v>
      </c>
      <c r="Z481" s="13">
        <f>+VLOOKUP(B481,'[1]TERMELŐ_11.30.'!$A:$BH,54,FALSE)+VLOOKUP(B481,'[1]TERMELŐ_11.30.'!$A:$BH,55,FALSE)+VLOOKUP(B481,'[1]TERMELŐ_11.30.'!$A:$BH,56,FALSE)+VLOOKUP(B481,'[1]TERMELŐ_11.30.'!$A:$BH,57,FALSE)+VLOOKUP(B481,'[1]TERMELŐ_11.30.'!$A:$BH,58,FALSE)+VLOOKUP(B481,'[1]TERMELŐ_11.30.'!$A:$BH,59,FALSE)+VLOOKUP(B481,'[1]TERMELŐ_11.30.'!$A:$BH,60,FALSE)</f>
        <v>0</v>
      </c>
      <c r="AA481" s="14" t="str">
        <f>IF(VLOOKUP(B481,'[1]TERMELŐ_11.30.'!A:AZ,51,FALSE)="","",VLOOKUP(B481,'[1]TERMELŐ_11.30.'!A:AZ,51,FALSE))</f>
        <v/>
      </c>
      <c r="AB481" s="14" t="str">
        <f>IF(VLOOKUP(B481,'[1]TERMELŐ_11.30.'!A:AZ,52,FALSE)="","",VLOOKUP(B481,'[1]TERMELŐ_11.30.'!A:AZ,52,FALSE))</f>
        <v/>
      </c>
    </row>
    <row r="482" spans="1:28" x14ac:dyDescent="0.3">
      <c r="A482" s="10" t="str">
        <f>VLOOKUP(VLOOKUP(B482,'[1]TERMELŐ_11.30.'!A:F,6,FALSE),'[1]publikáció segéd tábla'!$A$1:$B$7,2,FALSE)</f>
        <v>E.ON Dél-dunántúli Áramhálózati Zrt.</v>
      </c>
      <c r="B482" s="10" t="s">
        <v>448</v>
      </c>
      <c r="C482" s="11">
        <f>+SUMIFS('[1]TERMELŐ_11.30.'!$H:$H,'[1]TERMELŐ_11.30.'!$A:$A,[1]publikáció!$B482,'[1]TERMELŐ_11.30.'!$L:$L,[1]publikáció!C$4)</f>
        <v>0.13500000000000001</v>
      </c>
      <c r="D482" s="11">
        <f>+SUMIFS('[1]TERMELŐ_11.30.'!$H:$H,'[1]TERMELŐ_11.30.'!$A:$A,[1]publikáció!$B482,'[1]TERMELŐ_11.30.'!$L:$L,[1]publikáció!D$4)</f>
        <v>0</v>
      </c>
      <c r="E482" s="11">
        <f>+SUMIFS('[1]TERMELŐ_11.30.'!$H:$H,'[1]TERMELŐ_11.30.'!$A:$A,[1]publikáció!$B482,'[1]TERMELŐ_11.30.'!$L:$L,[1]publikáció!E$4)</f>
        <v>0</v>
      </c>
      <c r="F482" s="11">
        <f>+SUMIFS('[1]TERMELŐ_11.30.'!$H:$H,'[1]TERMELŐ_11.30.'!$A:$A,[1]publikáció!$B482,'[1]TERMELŐ_11.30.'!$L:$L,[1]publikáció!F$4)</f>
        <v>0</v>
      </c>
      <c r="G482" s="11">
        <f>+SUMIFS('[1]TERMELŐ_11.30.'!$H:$H,'[1]TERMELŐ_11.30.'!$A:$A,[1]publikáció!$B482,'[1]TERMELŐ_11.30.'!$L:$L,[1]publikáció!G$4)</f>
        <v>0</v>
      </c>
      <c r="H482" s="11">
        <f>+SUMIFS('[1]TERMELŐ_11.30.'!$H:$H,'[1]TERMELŐ_11.30.'!$A:$A,[1]publikáció!$B482,'[1]TERMELŐ_11.30.'!$L:$L,[1]publikáció!H$4)</f>
        <v>0</v>
      </c>
      <c r="I482" s="11">
        <f>+SUMIFS('[1]TERMELŐ_11.30.'!$H:$H,'[1]TERMELŐ_11.30.'!$A:$A,[1]publikáció!$B482,'[1]TERMELŐ_11.30.'!$L:$L,[1]publikáció!I$4)</f>
        <v>0</v>
      </c>
      <c r="J482" s="11">
        <f>+SUMIFS('[1]TERMELŐ_11.30.'!$H:$H,'[1]TERMELŐ_11.30.'!$A:$A,[1]publikáció!$B482,'[1]TERMELŐ_11.30.'!$L:$L,[1]publikáció!J$4)</f>
        <v>0</v>
      </c>
      <c r="K482" s="11" t="str">
        <f>+IF(VLOOKUP(B482,'[1]TERMELŐ_11.30.'!A:U,21,FALSE)="igen","Technológia módosítás",IF(VLOOKUP(B482,'[1]TERMELŐ_11.30.'!A:U,20,FALSE)&lt;&gt;"nem","Ismétlő","Új igény"))</f>
        <v>Új igény</v>
      </c>
      <c r="L482" s="12">
        <f>+_xlfn.MAXIFS('[1]TERMELŐ_11.30.'!$P:$P,'[1]TERMELŐ_11.30.'!$A:$A,[1]publikáció!$B482)</f>
        <v>0.13500000000000001</v>
      </c>
      <c r="M482" s="12">
        <f>+_xlfn.MAXIFS('[1]TERMELŐ_11.30.'!$Q:$Q,'[1]TERMELŐ_11.30.'!$A:$A,[1]publikáció!$B482)</f>
        <v>0.05</v>
      </c>
      <c r="N482" s="10" t="str">
        <f>+IF(VLOOKUP(B482,'[1]TERMELŐ_11.30.'!A:G,7,FALSE)="","",VLOOKUP(B482,'[1]TERMELŐ_11.30.'!A:G,7,FALSE))</f>
        <v>x</v>
      </c>
      <c r="O482" s="10"/>
      <c r="P482" s="10" t="str">
        <f>+IF(OR(VLOOKUP(B482,'[1]TERMELŐ_11.30.'!A:D,4,FALSE)="elutasított",(VLOOKUP(B482,'[1]TERMELŐ_11.30.'!A:D,4,FALSE)="kiesett")),"igen","nem")</f>
        <v>igen</v>
      </c>
      <c r="Q482" s="10" t="str">
        <f>+_xlfn.IFNA(VLOOKUP(IF(VLOOKUP(B482,'[1]TERMELŐ_11.30.'!A:BQ,69,FALSE)="","",VLOOKUP(B482,'[1]TERMELŐ_11.30.'!A:BQ,69,FALSE)),'[1]publikáció segéd tábla'!$D$1:$E$16,2,FALSE),"")</f>
        <v>Hiányos igénybejelentés</v>
      </c>
      <c r="R482" s="10" t="str">
        <f>IF(VLOOKUP(B482,'[1]TERMELŐ_11.30.'!A:AT,46,FALSE)="","",VLOOKUP(B482,'[1]TERMELŐ_11.30.'!A:AT,46,FALSE))</f>
        <v/>
      </c>
      <c r="S482" s="10"/>
      <c r="T482" s="13">
        <f>+VLOOKUP(B482,'[1]TERMELŐ_11.30.'!$A:$AR,37,FALSE)</f>
        <v>0</v>
      </c>
      <c r="U482" s="13">
        <f>+VLOOKUP(B482,'[1]TERMELŐ_11.30.'!$A:$AR,38,FALSE)+VLOOKUP(B482,'[1]TERMELŐ_11.30.'!$A:$AR,39,FALSE)+VLOOKUP(B482,'[1]TERMELŐ_11.30.'!$A:$AR,40,FALSE)+VLOOKUP(B482,'[1]TERMELŐ_11.30.'!$A:$AR,41,FALSE)+VLOOKUP(B482,'[1]TERMELŐ_11.30.'!$A:$AR,42,FALSE)+VLOOKUP(B482,'[1]TERMELŐ_11.30.'!$A:$AR,43,FALSE)+VLOOKUP(B482,'[1]TERMELŐ_11.30.'!$A:$AR,44,FALSE)</f>
        <v>0</v>
      </c>
      <c r="V482" s="14" t="str">
        <f>+IF(VLOOKUP(B482,'[1]TERMELŐ_11.30.'!A:AS,45,FALSE)="","",VLOOKUP(B482,'[1]TERMELŐ_11.30.'!A:AS,45,FALSE))</f>
        <v/>
      </c>
      <c r="W482" s="14" t="str">
        <f>IF(VLOOKUP(B482,'[1]TERMELŐ_11.30.'!A:AJ,36,FALSE)="","",VLOOKUP(B482,'[1]TERMELŐ_11.30.'!A:AJ,36,FALSE))</f>
        <v/>
      </c>
      <c r="X482" s="10"/>
      <c r="Y482" s="13">
        <f>+VLOOKUP(B482,'[1]TERMELŐ_11.30.'!$A:$BH,53,FALSE)</f>
        <v>0</v>
      </c>
      <c r="Z482" s="13">
        <f>+VLOOKUP(B482,'[1]TERMELŐ_11.30.'!$A:$BH,54,FALSE)+VLOOKUP(B482,'[1]TERMELŐ_11.30.'!$A:$BH,55,FALSE)+VLOOKUP(B482,'[1]TERMELŐ_11.30.'!$A:$BH,56,FALSE)+VLOOKUP(B482,'[1]TERMELŐ_11.30.'!$A:$BH,57,FALSE)+VLOOKUP(B482,'[1]TERMELŐ_11.30.'!$A:$BH,58,FALSE)+VLOOKUP(B482,'[1]TERMELŐ_11.30.'!$A:$BH,59,FALSE)+VLOOKUP(B482,'[1]TERMELŐ_11.30.'!$A:$BH,60,FALSE)</f>
        <v>0</v>
      </c>
      <c r="AA482" s="14" t="str">
        <f>IF(VLOOKUP(B482,'[1]TERMELŐ_11.30.'!A:AZ,51,FALSE)="","",VLOOKUP(B482,'[1]TERMELŐ_11.30.'!A:AZ,51,FALSE))</f>
        <v/>
      </c>
      <c r="AB482" s="14" t="str">
        <f>IF(VLOOKUP(B482,'[1]TERMELŐ_11.30.'!A:AZ,52,FALSE)="","",VLOOKUP(B482,'[1]TERMELŐ_11.30.'!A:AZ,52,FALSE))</f>
        <v/>
      </c>
    </row>
    <row r="483" spans="1:28" x14ac:dyDescent="0.3">
      <c r="A483" s="10" t="str">
        <f>VLOOKUP(VLOOKUP(B483,'[1]TERMELŐ_11.30.'!A:F,6,FALSE),'[1]publikáció segéd tábla'!$A$1:$B$7,2,FALSE)</f>
        <v>E.ON Dél-dunántúli Áramhálózati Zrt.</v>
      </c>
      <c r="B483" s="10" t="s">
        <v>449</v>
      </c>
      <c r="C483" s="11">
        <f>+SUMIFS('[1]TERMELŐ_11.30.'!$H:$H,'[1]TERMELŐ_11.30.'!$A:$A,[1]publikáció!$B483,'[1]TERMELŐ_11.30.'!$L:$L,[1]publikáció!C$4)</f>
        <v>5</v>
      </c>
      <c r="D483" s="11">
        <f>+SUMIFS('[1]TERMELŐ_11.30.'!$H:$H,'[1]TERMELŐ_11.30.'!$A:$A,[1]publikáció!$B483,'[1]TERMELŐ_11.30.'!$L:$L,[1]publikáció!D$4)</f>
        <v>0</v>
      </c>
      <c r="E483" s="11">
        <f>+SUMIFS('[1]TERMELŐ_11.30.'!$H:$H,'[1]TERMELŐ_11.30.'!$A:$A,[1]publikáció!$B483,'[1]TERMELŐ_11.30.'!$L:$L,[1]publikáció!E$4)</f>
        <v>0</v>
      </c>
      <c r="F483" s="11">
        <f>+SUMIFS('[1]TERMELŐ_11.30.'!$H:$H,'[1]TERMELŐ_11.30.'!$A:$A,[1]publikáció!$B483,'[1]TERMELŐ_11.30.'!$L:$L,[1]publikáció!F$4)</f>
        <v>0</v>
      </c>
      <c r="G483" s="11">
        <f>+SUMIFS('[1]TERMELŐ_11.30.'!$H:$H,'[1]TERMELŐ_11.30.'!$A:$A,[1]publikáció!$B483,'[1]TERMELŐ_11.30.'!$L:$L,[1]publikáció!G$4)</f>
        <v>0</v>
      </c>
      <c r="H483" s="11">
        <f>+SUMIFS('[1]TERMELŐ_11.30.'!$H:$H,'[1]TERMELŐ_11.30.'!$A:$A,[1]publikáció!$B483,'[1]TERMELŐ_11.30.'!$L:$L,[1]publikáció!H$4)</f>
        <v>0</v>
      </c>
      <c r="I483" s="11">
        <f>+SUMIFS('[1]TERMELŐ_11.30.'!$H:$H,'[1]TERMELŐ_11.30.'!$A:$A,[1]publikáció!$B483,'[1]TERMELŐ_11.30.'!$L:$L,[1]publikáció!I$4)</f>
        <v>0</v>
      </c>
      <c r="J483" s="11">
        <f>+SUMIFS('[1]TERMELŐ_11.30.'!$H:$H,'[1]TERMELŐ_11.30.'!$A:$A,[1]publikáció!$B483,'[1]TERMELŐ_11.30.'!$L:$L,[1]publikáció!J$4)</f>
        <v>0</v>
      </c>
      <c r="K483" s="11" t="str">
        <f>+IF(VLOOKUP(B483,'[1]TERMELŐ_11.30.'!A:U,21,FALSE)="igen","Technológia módosítás",IF(VLOOKUP(B483,'[1]TERMELŐ_11.30.'!A:U,20,FALSE)&lt;&gt;"nem","Ismétlő","Új igény"))</f>
        <v>Új igény</v>
      </c>
      <c r="L483" s="12">
        <f>+_xlfn.MAXIFS('[1]TERMELŐ_11.30.'!$P:$P,'[1]TERMELŐ_11.30.'!$A:$A,[1]publikáció!$B483)</f>
        <v>5</v>
      </c>
      <c r="M483" s="12">
        <f>+_xlfn.MAXIFS('[1]TERMELŐ_11.30.'!$Q:$Q,'[1]TERMELŐ_11.30.'!$A:$A,[1]publikáció!$B483)</f>
        <v>0.15</v>
      </c>
      <c r="N483" s="10" t="str">
        <f>+IF(VLOOKUP(B483,'[1]TERMELŐ_11.30.'!A:G,7,FALSE)="","",VLOOKUP(B483,'[1]TERMELŐ_11.30.'!A:G,7,FALSE))</f>
        <v>x</v>
      </c>
      <c r="O483" s="10"/>
      <c r="P483" s="10" t="str">
        <f>+IF(OR(VLOOKUP(B483,'[1]TERMELŐ_11.30.'!A:D,4,FALSE)="elutasított",(VLOOKUP(B483,'[1]TERMELŐ_11.30.'!A:D,4,FALSE)="kiesett")),"igen","nem")</f>
        <v>igen</v>
      </c>
      <c r="Q483" s="10" t="str">
        <f>+_xlfn.IFNA(VLOOKUP(IF(VLOOKUP(B483,'[1]TERMELŐ_11.30.'!A:BQ,69,FALSE)="","",VLOOKUP(B483,'[1]TERMELŐ_11.30.'!A:BQ,69,FALSE)),'[1]publikáció segéd tábla'!$D$1:$E$16,2,FALSE),"")</f>
        <v>Hiányos igénybejelentés</v>
      </c>
      <c r="R483" s="10" t="str">
        <f>IF(VLOOKUP(B483,'[1]TERMELŐ_11.30.'!A:AT,46,FALSE)="","",VLOOKUP(B483,'[1]TERMELŐ_11.30.'!A:AT,46,FALSE))</f>
        <v/>
      </c>
      <c r="S483" s="10"/>
      <c r="T483" s="13">
        <f>+VLOOKUP(B483,'[1]TERMELŐ_11.30.'!$A:$AR,37,FALSE)</f>
        <v>0</v>
      </c>
      <c r="U483" s="13">
        <f>+VLOOKUP(B483,'[1]TERMELŐ_11.30.'!$A:$AR,38,FALSE)+VLOOKUP(B483,'[1]TERMELŐ_11.30.'!$A:$AR,39,FALSE)+VLOOKUP(B483,'[1]TERMELŐ_11.30.'!$A:$AR,40,FALSE)+VLOOKUP(B483,'[1]TERMELŐ_11.30.'!$A:$AR,41,FALSE)+VLOOKUP(B483,'[1]TERMELŐ_11.30.'!$A:$AR,42,FALSE)+VLOOKUP(B483,'[1]TERMELŐ_11.30.'!$A:$AR,43,FALSE)+VLOOKUP(B483,'[1]TERMELŐ_11.30.'!$A:$AR,44,FALSE)</f>
        <v>0</v>
      </c>
      <c r="V483" s="14" t="str">
        <f>+IF(VLOOKUP(B483,'[1]TERMELŐ_11.30.'!A:AS,45,FALSE)="","",VLOOKUP(B483,'[1]TERMELŐ_11.30.'!A:AS,45,FALSE))</f>
        <v/>
      </c>
      <c r="W483" s="14" t="str">
        <f>IF(VLOOKUP(B483,'[1]TERMELŐ_11.30.'!A:AJ,36,FALSE)="","",VLOOKUP(B483,'[1]TERMELŐ_11.30.'!A:AJ,36,FALSE))</f>
        <v/>
      </c>
      <c r="X483" s="10"/>
      <c r="Y483" s="13">
        <f>+VLOOKUP(B483,'[1]TERMELŐ_11.30.'!$A:$BH,53,FALSE)</f>
        <v>0</v>
      </c>
      <c r="Z483" s="13">
        <f>+VLOOKUP(B483,'[1]TERMELŐ_11.30.'!$A:$BH,54,FALSE)+VLOOKUP(B483,'[1]TERMELŐ_11.30.'!$A:$BH,55,FALSE)+VLOOKUP(B483,'[1]TERMELŐ_11.30.'!$A:$BH,56,FALSE)+VLOOKUP(B483,'[1]TERMELŐ_11.30.'!$A:$BH,57,FALSE)+VLOOKUP(B483,'[1]TERMELŐ_11.30.'!$A:$BH,58,FALSE)+VLOOKUP(B483,'[1]TERMELŐ_11.30.'!$A:$BH,59,FALSE)+VLOOKUP(B483,'[1]TERMELŐ_11.30.'!$A:$BH,60,FALSE)</f>
        <v>0</v>
      </c>
      <c r="AA483" s="14" t="str">
        <f>IF(VLOOKUP(B483,'[1]TERMELŐ_11.30.'!A:AZ,51,FALSE)="","",VLOOKUP(B483,'[1]TERMELŐ_11.30.'!A:AZ,51,FALSE))</f>
        <v/>
      </c>
      <c r="AB483" s="14" t="str">
        <f>IF(VLOOKUP(B483,'[1]TERMELŐ_11.30.'!A:AZ,52,FALSE)="","",VLOOKUP(B483,'[1]TERMELŐ_11.30.'!A:AZ,52,FALSE))</f>
        <v/>
      </c>
    </row>
    <row r="484" spans="1:28" x14ac:dyDescent="0.3">
      <c r="A484" s="10" t="str">
        <f>VLOOKUP(VLOOKUP(B484,'[1]TERMELŐ_11.30.'!A:F,6,FALSE),'[1]publikáció segéd tábla'!$A$1:$B$7,2,FALSE)</f>
        <v>E.ON Dél-dunántúli Áramhálózati Zrt.</v>
      </c>
      <c r="B484" s="10" t="s">
        <v>450</v>
      </c>
      <c r="C484" s="11">
        <f>+SUMIFS('[1]TERMELŐ_11.30.'!$H:$H,'[1]TERMELŐ_11.30.'!$A:$A,[1]publikáció!$B484,'[1]TERMELŐ_11.30.'!$L:$L,[1]publikáció!C$4)</f>
        <v>0.9</v>
      </c>
      <c r="D484" s="11">
        <f>+SUMIFS('[1]TERMELŐ_11.30.'!$H:$H,'[1]TERMELŐ_11.30.'!$A:$A,[1]publikáció!$B484,'[1]TERMELŐ_11.30.'!$L:$L,[1]publikáció!D$4)</f>
        <v>0</v>
      </c>
      <c r="E484" s="11">
        <f>+SUMIFS('[1]TERMELŐ_11.30.'!$H:$H,'[1]TERMELŐ_11.30.'!$A:$A,[1]publikáció!$B484,'[1]TERMELŐ_11.30.'!$L:$L,[1]publikáció!E$4)</f>
        <v>0</v>
      </c>
      <c r="F484" s="11">
        <f>+SUMIFS('[1]TERMELŐ_11.30.'!$H:$H,'[1]TERMELŐ_11.30.'!$A:$A,[1]publikáció!$B484,'[1]TERMELŐ_11.30.'!$L:$L,[1]publikáció!F$4)</f>
        <v>0</v>
      </c>
      <c r="G484" s="11">
        <f>+SUMIFS('[1]TERMELŐ_11.30.'!$H:$H,'[1]TERMELŐ_11.30.'!$A:$A,[1]publikáció!$B484,'[1]TERMELŐ_11.30.'!$L:$L,[1]publikáció!G$4)</f>
        <v>0</v>
      </c>
      <c r="H484" s="11">
        <f>+SUMIFS('[1]TERMELŐ_11.30.'!$H:$H,'[1]TERMELŐ_11.30.'!$A:$A,[1]publikáció!$B484,'[1]TERMELŐ_11.30.'!$L:$L,[1]publikáció!H$4)</f>
        <v>0</v>
      </c>
      <c r="I484" s="11">
        <f>+SUMIFS('[1]TERMELŐ_11.30.'!$H:$H,'[1]TERMELŐ_11.30.'!$A:$A,[1]publikáció!$B484,'[1]TERMELŐ_11.30.'!$L:$L,[1]publikáció!I$4)</f>
        <v>0</v>
      </c>
      <c r="J484" s="11">
        <f>+SUMIFS('[1]TERMELŐ_11.30.'!$H:$H,'[1]TERMELŐ_11.30.'!$A:$A,[1]publikáció!$B484,'[1]TERMELŐ_11.30.'!$L:$L,[1]publikáció!J$4)</f>
        <v>0</v>
      </c>
      <c r="K484" s="11" t="str">
        <f>+IF(VLOOKUP(B484,'[1]TERMELŐ_11.30.'!A:U,21,FALSE)="igen","Technológia módosítás",IF(VLOOKUP(B484,'[1]TERMELŐ_11.30.'!A:U,20,FALSE)&lt;&gt;"nem","Ismétlő","Új igény"))</f>
        <v>Új igény</v>
      </c>
      <c r="L484" s="12">
        <f>+_xlfn.MAXIFS('[1]TERMELŐ_11.30.'!$P:$P,'[1]TERMELŐ_11.30.'!$A:$A,[1]publikáció!$B484)</f>
        <v>0.9</v>
      </c>
      <c r="M484" s="12">
        <f>+_xlfn.MAXIFS('[1]TERMELŐ_11.30.'!$Q:$Q,'[1]TERMELŐ_11.30.'!$A:$A,[1]publikáció!$B484)</f>
        <v>0.03</v>
      </c>
      <c r="N484" s="10" t="str">
        <f>+IF(VLOOKUP(B484,'[1]TERMELŐ_11.30.'!A:G,7,FALSE)="","",VLOOKUP(B484,'[1]TERMELŐ_11.30.'!A:G,7,FALSE))</f>
        <v>x</v>
      </c>
      <c r="O484" s="10"/>
      <c r="P484" s="10" t="str">
        <f>+IF(OR(VLOOKUP(B484,'[1]TERMELŐ_11.30.'!A:D,4,FALSE)="elutasított",(VLOOKUP(B484,'[1]TERMELŐ_11.30.'!A:D,4,FALSE)="kiesett")),"igen","nem")</f>
        <v>igen</v>
      </c>
      <c r="Q484" s="10" t="str">
        <f>+_xlfn.IFNA(VLOOKUP(IF(VLOOKUP(B484,'[1]TERMELŐ_11.30.'!A:BQ,69,FALSE)="","",VLOOKUP(B484,'[1]TERMELŐ_11.30.'!A:BQ,69,FALSE)),'[1]publikáció segéd tábla'!$D$1:$E$16,2,FALSE),"")</f>
        <v>Hiányos igénybejelentés</v>
      </c>
      <c r="R484" s="10" t="str">
        <f>IF(VLOOKUP(B484,'[1]TERMELŐ_11.30.'!A:AT,46,FALSE)="","",VLOOKUP(B484,'[1]TERMELŐ_11.30.'!A:AT,46,FALSE))</f>
        <v/>
      </c>
      <c r="S484" s="10"/>
      <c r="T484" s="13">
        <f>+VLOOKUP(B484,'[1]TERMELŐ_11.30.'!$A:$AR,37,FALSE)</f>
        <v>0</v>
      </c>
      <c r="U484" s="13">
        <f>+VLOOKUP(B484,'[1]TERMELŐ_11.30.'!$A:$AR,38,FALSE)+VLOOKUP(B484,'[1]TERMELŐ_11.30.'!$A:$AR,39,FALSE)+VLOOKUP(B484,'[1]TERMELŐ_11.30.'!$A:$AR,40,FALSE)+VLOOKUP(B484,'[1]TERMELŐ_11.30.'!$A:$AR,41,FALSE)+VLOOKUP(B484,'[1]TERMELŐ_11.30.'!$A:$AR,42,FALSE)+VLOOKUP(B484,'[1]TERMELŐ_11.30.'!$A:$AR,43,FALSE)+VLOOKUP(B484,'[1]TERMELŐ_11.30.'!$A:$AR,44,FALSE)</f>
        <v>0</v>
      </c>
      <c r="V484" s="14" t="str">
        <f>+IF(VLOOKUP(B484,'[1]TERMELŐ_11.30.'!A:AS,45,FALSE)="","",VLOOKUP(B484,'[1]TERMELŐ_11.30.'!A:AS,45,FALSE))</f>
        <v/>
      </c>
      <c r="W484" s="14" t="str">
        <f>IF(VLOOKUP(B484,'[1]TERMELŐ_11.30.'!A:AJ,36,FALSE)="","",VLOOKUP(B484,'[1]TERMELŐ_11.30.'!A:AJ,36,FALSE))</f>
        <v/>
      </c>
      <c r="X484" s="10"/>
      <c r="Y484" s="13">
        <f>+VLOOKUP(B484,'[1]TERMELŐ_11.30.'!$A:$BH,53,FALSE)</f>
        <v>0</v>
      </c>
      <c r="Z484" s="13">
        <f>+VLOOKUP(B484,'[1]TERMELŐ_11.30.'!$A:$BH,54,FALSE)+VLOOKUP(B484,'[1]TERMELŐ_11.30.'!$A:$BH,55,FALSE)+VLOOKUP(B484,'[1]TERMELŐ_11.30.'!$A:$BH,56,FALSE)+VLOOKUP(B484,'[1]TERMELŐ_11.30.'!$A:$BH,57,FALSE)+VLOOKUP(B484,'[1]TERMELŐ_11.30.'!$A:$BH,58,FALSE)+VLOOKUP(B484,'[1]TERMELŐ_11.30.'!$A:$BH,59,FALSE)+VLOOKUP(B484,'[1]TERMELŐ_11.30.'!$A:$BH,60,FALSE)</f>
        <v>0</v>
      </c>
      <c r="AA484" s="14" t="str">
        <f>IF(VLOOKUP(B484,'[1]TERMELŐ_11.30.'!A:AZ,51,FALSE)="","",VLOOKUP(B484,'[1]TERMELŐ_11.30.'!A:AZ,51,FALSE))</f>
        <v/>
      </c>
      <c r="AB484" s="14" t="str">
        <f>IF(VLOOKUP(B484,'[1]TERMELŐ_11.30.'!A:AZ,52,FALSE)="","",VLOOKUP(B484,'[1]TERMELŐ_11.30.'!A:AZ,52,FALSE))</f>
        <v/>
      </c>
    </row>
    <row r="485" spans="1:28" x14ac:dyDescent="0.3">
      <c r="A485" s="10" t="str">
        <f>VLOOKUP(VLOOKUP(B485,'[1]TERMELŐ_11.30.'!A:F,6,FALSE),'[1]publikáció segéd tábla'!$A$1:$B$7,2,FALSE)</f>
        <v>E.ON Dél-dunántúli Áramhálózati Zrt.</v>
      </c>
      <c r="B485" s="10" t="s">
        <v>451</v>
      </c>
      <c r="C485" s="11">
        <f>+SUMIFS('[1]TERMELŐ_11.30.'!$H:$H,'[1]TERMELŐ_11.30.'!$A:$A,[1]publikáció!$B485,'[1]TERMELŐ_11.30.'!$L:$L,[1]publikáció!C$4)</f>
        <v>3.5</v>
      </c>
      <c r="D485" s="11">
        <f>+SUMIFS('[1]TERMELŐ_11.30.'!$H:$H,'[1]TERMELŐ_11.30.'!$A:$A,[1]publikáció!$B485,'[1]TERMELŐ_11.30.'!$L:$L,[1]publikáció!D$4)</f>
        <v>0</v>
      </c>
      <c r="E485" s="11">
        <f>+SUMIFS('[1]TERMELŐ_11.30.'!$H:$H,'[1]TERMELŐ_11.30.'!$A:$A,[1]publikáció!$B485,'[1]TERMELŐ_11.30.'!$L:$L,[1]publikáció!E$4)</f>
        <v>1.05</v>
      </c>
      <c r="F485" s="11">
        <f>+SUMIFS('[1]TERMELŐ_11.30.'!$H:$H,'[1]TERMELŐ_11.30.'!$A:$A,[1]publikáció!$B485,'[1]TERMELŐ_11.30.'!$L:$L,[1]publikáció!F$4)</f>
        <v>0</v>
      </c>
      <c r="G485" s="11">
        <f>+SUMIFS('[1]TERMELŐ_11.30.'!$H:$H,'[1]TERMELŐ_11.30.'!$A:$A,[1]publikáció!$B485,'[1]TERMELŐ_11.30.'!$L:$L,[1]publikáció!G$4)</f>
        <v>0</v>
      </c>
      <c r="H485" s="11">
        <f>+SUMIFS('[1]TERMELŐ_11.30.'!$H:$H,'[1]TERMELŐ_11.30.'!$A:$A,[1]publikáció!$B485,'[1]TERMELŐ_11.30.'!$L:$L,[1]publikáció!H$4)</f>
        <v>0</v>
      </c>
      <c r="I485" s="11">
        <f>+SUMIFS('[1]TERMELŐ_11.30.'!$H:$H,'[1]TERMELŐ_11.30.'!$A:$A,[1]publikáció!$B485,'[1]TERMELŐ_11.30.'!$L:$L,[1]publikáció!I$4)</f>
        <v>0</v>
      </c>
      <c r="J485" s="11">
        <f>+SUMIFS('[1]TERMELŐ_11.30.'!$H:$H,'[1]TERMELŐ_11.30.'!$A:$A,[1]publikáció!$B485,'[1]TERMELŐ_11.30.'!$L:$L,[1]publikáció!J$4)</f>
        <v>0</v>
      </c>
      <c r="K485" s="11" t="str">
        <f>+IF(VLOOKUP(B485,'[1]TERMELŐ_11.30.'!A:U,21,FALSE)="igen","Technológia módosítás",IF(VLOOKUP(B485,'[1]TERMELŐ_11.30.'!A:U,20,FALSE)&lt;&gt;"nem","Ismétlő","Új igény"))</f>
        <v>Új igény</v>
      </c>
      <c r="L485" s="12">
        <f>+_xlfn.MAXIFS('[1]TERMELŐ_11.30.'!$P:$P,'[1]TERMELŐ_11.30.'!$A:$A,[1]publikáció!$B485)</f>
        <v>3.5</v>
      </c>
      <c r="M485" s="12">
        <f>+_xlfn.MAXIFS('[1]TERMELŐ_11.30.'!$Q:$Q,'[1]TERMELŐ_11.30.'!$A:$A,[1]publikáció!$B485)</f>
        <v>1.05</v>
      </c>
      <c r="N485" s="10" t="str">
        <f>+IF(VLOOKUP(B485,'[1]TERMELŐ_11.30.'!A:G,7,FALSE)="","",VLOOKUP(B485,'[1]TERMELŐ_11.30.'!A:G,7,FALSE))</f>
        <v>x</v>
      </c>
      <c r="O485" s="10"/>
      <c r="P485" s="10" t="str">
        <f>+IF(OR(VLOOKUP(B485,'[1]TERMELŐ_11.30.'!A:D,4,FALSE)="elutasított",(VLOOKUP(B485,'[1]TERMELŐ_11.30.'!A:D,4,FALSE)="kiesett")),"igen","nem")</f>
        <v>igen</v>
      </c>
      <c r="Q485" s="10" t="str">
        <f>+_xlfn.IFNA(VLOOKUP(IF(VLOOKUP(B485,'[1]TERMELŐ_11.30.'!A:BQ,69,FALSE)="","",VLOOKUP(B485,'[1]TERMELŐ_11.30.'!A:BQ,69,FALSE)),'[1]publikáció segéd tábla'!$D$1:$E$16,2,FALSE),"")</f>
        <v>Igénybejelentési biztosíték fizetés elmaradása</v>
      </c>
      <c r="R485" s="10" t="str">
        <f>IF(VLOOKUP(B485,'[1]TERMELŐ_11.30.'!A:AT,46,FALSE)="","",VLOOKUP(B485,'[1]TERMELŐ_11.30.'!A:AT,46,FALSE))</f>
        <v/>
      </c>
      <c r="S485" s="10"/>
      <c r="T485" s="13">
        <f>+VLOOKUP(B485,'[1]TERMELŐ_11.30.'!$A:$AR,37,FALSE)</f>
        <v>0</v>
      </c>
      <c r="U485" s="13">
        <f>+VLOOKUP(B485,'[1]TERMELŐ_11.30.'!$A:$AR,38,FALSE)+VLOOKUP(B485,'[1]TERMELŐ_11.30.'!$A:$AR,39,FALSE)+VLOOKUP(B485,'[1]TERMELŐ_11.30.'!$A:$AR,40,FALSE)+VLOOKUP(B485,'[1]TERMELŐ_11.30.'!$A:$AR,41,FALSE)+VLOOKUP(B485,'[1]TERMELŐ_11.30.'!$A:$AR,42,FALSE)+VLOOKUP(B485,'[1]TERMELŐ_11.30.'!$A:$AR,43,FALSE)+VLOOKUP(B485,'[1]TERMELŐ_11.30.'!$A:$AR,44,FALSE)</f>
        <v>0</v>
      </c>
      <c r="V485" s="14" t="str">
        <f>+IF(VLOOKUP(B485,'[1]TERMELŐ_11.30.'!A:AS,45,FALSE)="","",VLOOKUP(B485,'[1]TERMELŐ_11.30.'!A:AS,45,FALSE))</f>
        <v/>
      </c>
      <c r="W485" s="14" t="str">
        <f>IF(VLOOKUP(B485,'[1]TERMELŐ_11.30.'!A:AJ,36,FALSE)="","",VLOOKUP(B485,'[1]TERMELŐ_11.30.'!A:AJ,36,FALSE))</f>
        <v/>
      </c>
      <c r="X485" s="10"/>
      <c r="Y485" s="13">
        <f>+VLOOKUP(B485,'[1]TERMELŐ_11.30.'!$A:$BH,53,FALSE)</f>
        <v>0</v>
      </c>
      <c r="Z485" s="13">
        <f>+VLOOKUP(B485,'[1]TERMELŐ_11.30.'!$A:$BH,54,FALSE)+VLOOKUP(B485,'[1]TERMELŐ_11.30.'!$A:$BH,55,FALSE)+VLOOKUP(B485,'[1]TERMELŐ_11.30.'!$A:$BH,56,FALSE)+VLOOKUP(B485,'[1]TERMELŐ_11.30.'!$A:$BH,57,FALSE)+VLOOKUP(B485,'[1]TERMELŐ_11.30.'!$A:$BH,58,FALSE)+VLOOKUP(B485,'[1]TERMELŐ_11.30.'!$A:$BH,59,FALSE)+VLOOKUP(B485,'[1]TERMELŐ_11.30.'!$A:$BH,60,FALSE)</f>
        <v>0</v>
      </c>
      <c r="AA485" s="14" t="str">
        <f>IF(VLOOKUP(B485,'[1]TERMELŐ_11.30.'!A:AZ,51,FALSE)="","",VLOOKUP(B485,'[1]TERMELŐ_11.30.'!A:AZ,51,FALSE))</f>
        <v/>
      </c>
      <c r="AB485" s="14" t="str">
        <f>IF(VLOOKUP(B485,'[1]TERMELŐ_11.30.'!A:AZ,52,FALSE)="","",VLOOKUP(B485,'[1]TERMELŐ_11.30.'!A:AZ,52,FALSE))</f>
        <v/>
      </c>
    </row>
    <row r="486" spans="1:28" x14ac:dyDescent="0.3">
      <c r="A486" s="10" t="str">
        <f>VLOOKUP(VLOOKUP(B486,'[1]TERMELŐ_11.30.'!A:F,6,FALSE),'[1]publikáció segéd tábla'!$A$1:$B$7,2,FALSE)</f>
        <v>E.ON Dél-dunántúli Áramhálózati Zrt.</v>
      </c>
      <c r="B486" s="10" t="s">
        <v>452</v>
      </c>
      <c r="C486" s="11">
        <f>+SUMIFS('[1]TERMELŐ_11.30.'!$H:$H,'[1]TERMELŐ_11.30.'!$A:$A,[1]publikáció!$B486,'[1]TERMELŐ_11.30.'!$L:$L,[1]publikáció!C$4)</f>
        <v>0.497</v>
      </c>
      <c r="D486" s="11">
        <f>+SUMIFS('[1]TERMELŐ_11.30.'!$H:$H,'[1]TERMELŐ_11.30.'!$A:$A,[1]publikáció!$B486,'[1]TERMELŐ_11.30.'!$L:$L,[1]publikáció!D$4)</f>
        <v>0</v>
      </c>
      <c r="E486" s="11">
        <f>+SUMIFS('[1]TERMELŐ_11.30.'!$H:$H,'[1]TERMELŐ_11.30.'!$A:$A,[1]publikáció!$B486,'[1]TERMELŐ_11.30.'!$L:$L,[1]publikáció!E$4)</f>
        <v>0</v>
      </c>
      <c r="F486" s="11">
        <f>+SUMIFS('[1]TERMELŐ_11.30.'!$H:$H,'[1]TERMELŐ_11.30.'!$A:$A,[1]publikáció!$B486,'[1]TERMELŐ_11.30.'!$L:$L,[1]publikáció!F$4)</f>
        <v>0</v>
      </c>
      <c r="G486" s="11">
        <f>+SUMIFS('[1]TERMELŐ_11.30.'!$H:$H,'[1]TERMELŐ_11.30.'!$A:$A,[1]publikáció!$B486,'[1]TERMELŐ_11.30.'!$L:$L,[1]publikáció!G$4)</f>
        <v>0</v>
      </c>
      <c r="H486" s="11">
        <f>+SUMIFS('[1]TERMELŐ_11.30.'!$H:$H,'[1]TERMELŐ_11.30.'!$A:$A,[1]publikáció!$B486,'[1]TERMELŐ_11.30.'!$L:$L,[1]publikáció!H$4)</f>
        <v>0</v>
      </c>
      <c r="I486" s="11">
        <f>+SUMIFS('[1]TERMELŐ_11.30.'!$H:$H,'[1]TERMELŐ_11.30.'!$A:$A,[1]publikáció!$B486,'[1]TERMELŐ_11.30.'!$L:$L,[1]publikáció!I$4)</f>
        <v>0</v>
      </c>
      <c r="J486" s="11">
        <f>+SUMIFS('[1]TERMELŐ_11.30.'!$H:$H,'[1]TERMELŐ_11.30.'!$A:$A,[1]publikáció!$B486,'[1]TERMELŐ_11.30.'!$L:$L,[1]publikáció!J$4)</f>
        <v>0</v>
      </c>
      <c r="K486" s="11" t="str">
        <f>+IF(VLOOKUP(B486,'[1]TERMELŐ_11.30.'!A:U,21,FALSE)="igen","Technológia módosítás",IF(VLOOKUP(B486,'[1]TERMELŐ_11.30.'!A:U,20,FALSE)&lt;&gt;"nem","Ismétlő","Új igény"))</f>
        <v>Ismétlő</v>
      </c>
      <c r="L486" s="12">
        <f>+_xlfn.MAXIFS('[1]TERMELŐ_11.30.'!$P:$P,'[1]TERMELŐ_11.30.'!$A:$A,[1]publikáció!$B486)</f>
        <v>0.497</v>
      </c>
      <c r="M486" s="12">
        <f>+_xlfn.MAXIFS('[1]TERMELŐ_11.30.'!$Q:$Q,'[1]TERMELŐ_11.30.'!$A:$A,[1]publikáció!$B486)</f>
        <v>0</v>
      </c>
      <c r="N486" s="10" t="str">
        <f>+IF(VLOOKUP(B486,'[1]TERMELŐ_11.30.'!A:G,7,FALSE)="","",VLOOKUP(B486,'[1]TERMELŐ_11.30.'!A:G,7,FALSE))</f>
        <v>x</v>
      </c>
      <c r="O486" s="10"/>
      <c r="P486" s="10" t="str">
        <f>+IF(OR(VLOOKUP(B486,'[1]TERMELŐ_11.30.'!A:D,4,FALSE)="elutasított",(VLOOKUP(B486,'[1]TERMELŐ_11.30.'!A:D,4,FALSE)="kiesett")),"igen","nem")</f>
        <v>igen</v>
      </c>
      <c r="Q486" s="10" t="str">
        <f>+_xlfn.IFNA(VLOOKUP(IF(VLOOKUP(B486,'[1]TERMELŐ_11.30.'!A:BQ,69,FALSE)="","",VLOOKUP(B486,'[1]TERMELŐ_11.30.'!A:BQ,69,FALSE)),'[1]publikáció segéd tábla'!$D$1:$E$16,2,FALSE),"")</f>
        <v>Hiányos igénybejelentés</v>
      </c>
      <c r="R486" s="10" t="str">
        <f>IF(VLOOKUP(B486,'[1]TERMELŐ_11.30.'!A:AT,46,FALSE)="","",VLOOKUP(B486,'[1]TERMELŐ_11.30.'!A:AT,46,FALSE))</f>
        <v/>
      </c>
      <c r="S486" s="10"/>
      <c r="T486" s="13">
        <f>+VLOOKUP(B486,'[1]TERMELŐ_11.30.'!$A:$AR,37,FALSE)</f>
        <v>0</v>
      </c>
      <c r="U486" s="13">
        <f>+VLOOKUP(B486,'[1]TERMELŐ_11.30.'!$A:$AR,38,FALSE)+VLOOKUP(B486,'[1]TERMELŐ_11.30.'!$A:$AR,39,FALSE)+VLOOKUP(B486,'[1]TERMELŐ_11.30.'!$A:$AR,40,FALSE)+VLOOKUP(B486,'[1]TERMELŐ_11.30.'!$A:$AR,41,FALSE)+VLOOKUP(B486,'[1]TERMELŐ_11.30.'!$A:$AR,42,FALSE)+VLOOKUP(B486,'[1]TERMELŐ_11.30.'!$A:$AR,43,FALSE)+VLOOKUP(B486,'[1]TERMELŐ_11.30.'!$A:$AR,44,FALSE)</f>
        <v>0</v>
      </c>
      <c r="V486" s="14" t="str">
        <f>+IF(VLOOKUP(B486,'[1]TERMELŐ_11.30.'!A:AS,45,FALSE)="","",VLOOKUP(B486,'[1]TERMELŐ_11.30.'!A:AS,45,FALSE))</f>
        <v/>
      </c>
      <c r="W486" s="14" t="str">
        <f>IF(VLOOKUP(B486,'[1]TERMELŐ_11.30.'!A:AJ,36,FALSE)="","",VLOOKUP(B486,'[1]TERMELŐ_11.30.'!A:AJ,36,FALSE))</f>
        <v/>
      </c>
      <c r="X486" s="10"/>
      <c r="Y486" s="13">
        <f>+VLOOKUP(B486,'[1]TERMELŐ_11.30.'!$A:$BH,53,FALSE)</f>
        <v>0</v>
      </c>
      <c r="Z486" s="13">
        <f>+VLOOKUP(B486,'[1]TERMELŐ_11.30.'!$A:$BH,54,FALSE)+VLOOKUP(B486,'[1]TERMELŐ_11.30.'!$A:$BH,55,FALSE)+VLOOKUP(B486,'[1]TERMELŐ_11.30.'!$A:$BH,56,FALSE)+VLOOKUP(B486,'[1]TERMELŐ_11.30.'!$A:$BH,57,FALSE)+VLOOKUP(B486,'[1]TERMELŐ_11.30.'!$A:$BH,58,FALSE)+VLOOKUP(B486,'[1]TERMELŐ_11.30.'!$A:$BH,59,FALSE)+VLOOKUP(B486,'[1]TERMELŐ_11.30.'!$A:$BH,60,FALSE)</f>
        <v>0</v>
      </c>
      <c r="AA486" s="14" t="str">
        <f>IF(VLOOKUP(B486,'[1]TERMELŐ_11.30.'!A:AZ,51,FALSE)="","",VLOOKUP(B486,'[1]TERMELŐ_11.30.'!A:AZ,51,FALSE))</f>
        <v/>
      </c>
      <c r="AB486" s="14" t="str">
        <f>IF(VLOOKUP(B486,'[1]TERMELŐ_11.30.'!A:AZ,52,FALSE)="","",VLOOKUP(B486,'[1]TERMELŐ_11.30.'!A:AZ,52,FALSE))</f>
        <v/>
      </c>
    </row>
    <row r="487" spans="1:28" x14ac:dyDescent="0.3">
      <c r="A487" s="10" t="str">
        <f>VLOOKUP(VLOOKUP(B487,'[1]TERMELŐ_11.30.'!A:F,6,FALSE),'[1]publikáció segéd tábla'!$A$1:$B$7,2,FALSE)</f>
        <v>E.ON Dél-dunántúli Áramhálózati Zrt.</v>
      </c>
      <c r="B487" s="10" t="s">
        <v>453</v>
      </c>
      <c r="C487" s="11">
        <f>+SUMIFS('[1]TERMELŐ_11.30.'!$H:$H,'[1]TERMELŐ_11.30.'!$A:$A,[1]publikáció!$B487,'[1]TERMELŐ_11.30.'!$L:$L,[1]publikáció!C$4)</f>
        <v>0.497</v>
      </c>
      <c r="D487" s="11">
        <f>+SUMIFS('[1]TERMELŐ_11.30.'!$H:$H,'[1]TERMELŐ_11.30.'!$A:$A,[1]publikáció!$B487,'[1]TERMELŐ_11.30.'!$L:$L,[1]publikáció!D$4)</f>
        <v>0</v>
      </c>
      <c r="E487" s="11">
        <f>+SUMIFS('[1]TERMELŐ_11.30.'!$H:$H,'[1]TERMELŐ_11.30.'!$A:$A,[1]publikáció!$B487,'[1]TERMELŐ_11.30.'!$L:$L,[1]publikáció!E$4)</f>
        <v>0</v>
      </c>
      <c r="F487" s="11">
        <f>+SUMIFS('[1]TERMELŐ_11.30.'!$H:$H,'[1]TERMELŐ_11.30.'!$A:$A,[1]publikáció!$B487,'[1]TERMELŐ_11.30.'!$L:$L,[1]publikáció!F$4)</f>
        <v>0</v>
      </c>
      <c r="G487" s="11">
        <f>+SUMIFS('[1]TERMELŐ_11.30.'!$H:$H,'[1]TERMELŐ_11.30.'!$A:$A,[1]publikáció!$B487,'[1]TERMELŐ_11.30.'!$L:$L,[1]publikáció!G$4)</f>
        <v>0</v>
      </c>
      <c r="H487" s="11">
        <f>+SUMIFS('[1]TERMELŐ_11.30.'!$H:$H,'[1]TERMELŐ_11.30.'!$A:$A,[1]publikáció!$B487,'[1]TERMELŐ_11.30.'!$L:$L,[1]publikáció!H$4)</f>
        <v>0</v>
      </c>
      <c r="I487" s="11">
        <f>+SUMIFS('[1]TERMELŐ_11.30.'!$H:$H,'[1]TERMELŐ_11.30.'!$A:$A,[1]publikáció!$B487,'[1]TERMELŐ_11.30.'!$L:$L,[1]publikáció!I$4)</f>
        <v>0</v>
      </c>
      <c r="J487" s="11">
        <f>+SUMIFS('[1]TERMELŐ_11.30.'!$H:$H,'[1]TERMELŐ_11.30.'!$A:$A,[1]publikáció!$B487,'[1]TERMELŐ_11.30.'!$L:$L,[1]publikáció!J$4)</f>
        <v>0</v>
      </c>
      <c r="K487" s="11" t="str">
        <f>+IF(VLOOKUP(B487,'[1]TERMELŐ_11.30.'!A:U,21,FALSE)="igen","Technológia módosítás",IF(VLOOKUP(B487,'[1]TERMELŐ_11.30.'!A:U,20,FALSE)&lt;&gt;"nem","Ismétlő","Új igény"))</f>
        <v>Ismétlő</v>
      </c>
      <c r="L487" s="12">
        <f>+_xlfn.MAXIFS('[1]TERMELŐ_11.30.'!$P:$P,'[1]TERMELŐ_11.30.'!$A:$A,[1]publikáció!$B487)</f>
        <v>0.497</v>
      </c>
      <c r="M487" s="12">
        <f>+_xlfn.MAXIFS('[1]TERMELŐ_11.30.'!$Q:$Q,'[1]TERMELŐ_11.30.'!$A:$A,[1]publikáció!$B487)</f>
        <v>0</v>
      </c>
      <c r="N487" s="10" t="str">
        <f>+IF(VLOOKUP(B487,'[1]TERMELŐ_11.30.'!A:G,7,FALSE)="","",VLOOKUP(B487,'[1]TERMELŐ_11.30.'!A:G,7,FALSE))</f>
        <v>x</v>
      </c>
      <c r="O487" s="10"/>
      <c r="P487" s="10" t="str">
        <f>+IF(OR(VLOOKUP(B487,'[1]TERMELŐ_11.30.'!A:D,4,FALSE)="elutasított",(VLOOKUP(B487,'[1]TERMELŐ_11.30.'!A:D,4,FALSE)="kiesett")),"igen","nem")</f>
        <v>igen</v>
      </c>
      <c r="Q487" s="10" t="str">
        <f>+_xlfn.IFNA(VLOOKUP(IF(VLOOKUP(B487,'[1]TERMELŐ_11.30.'!A:BQ,69,FALSE)="","",VLOOKUP(B487,'[1]TERMELŐ_11.30.'!A:BQ,69,FALSE)),'[1]publikáció segéd tábla'!$D$1:$E$16,2,FALSE),"")</f>
        <v>Hiányos igénybejelentés</v>
      </c>
      <c r="R487" s="10" t="str">
        <f>IF(VLOOKUP(B487,'[1]TERMELŐ_11.30.'!A:AT,46,FALSE)="","",VLOOKUP(B487,'[1]TERMELŐ_11.30.'!A:AT,46,FALSE))</f>
        <v/>
      </c>
      <c r="S487" s="10"/>
      <c r="T487" s="13">
        <f>+VLOOKUP(B487,'[1]TERMELŐ_11.30.'!$A:$AR,37,FALSE)</f>
        <v>0</v>
      </c>
      <c r="U487" s="13">
        <f>+VLOOKUP(B487,'[1]TERMELŐ_11.30.'!$A:$AR,38,FALSE)+VLOOKUP(B487,'[1]TERMELŐ_11.30.'!$A:$AR,39,FALSE)+VLOOKUP(B487,'[1]TERMELŐ_11.30.'!$A:$AR,40,FALSE)+VLOOKUP(B487,'[1]TERMELŐ_11.30.'!$A:$AR,41,FALSE)+VLOOKUP(B487,'[1]TERMELŐ_11.30.'!$A:$AR,42,FALSE)+VLOOKUP(B487,'[1]TERMELŐ_11.30.'!$A:$AR,43,FALSE)+VLOOKUP(B487,'[1]TERMELŐ_11.30.'!$A:$AR,44,FALSE)</f>
        <v>0</v>
      </c>
      <c r="V487" s="14" t="str">
        <f>+IF(VLOOKUP(B487,'[1]TERMELŐ_11.30.'!A:AS,45,FALSE)="","",VLOOKUP(B487,'[1]TERMELŐ_11.30.'!A:AS,45,FALSE))</f>
        <v/>
      </c>
      <c r="W487" s="14" t="str">
        <f>IF(VLOOKUP(B487,'[1]TERMELŐ_11.30.'!A:AJ,36,FALSE)="","",VLOOKUP(B487,'[1]TERMELŐ_11.30.'!A:AJ,36,FALSE))</f>
        <v/>
      </c>
      <c r="X487" s="10"/>
      <c r="Y487" s="13">
        <f>+VLOOKUP(B487,'[1]TERMELŐ_11.30.'!$A:$BH,53,FALSE)</f>
        <v>0</v>
      </c>
      <c r="Z487" s="13">
        <f>+VLOOKUP(B487,'[1]TERMELŐ_11.30.'!$A:$BH,54,FALSE)+VLOOKUP(B487,'[1]TERMELŐ_11.30.'!$A:$BH,55,FALSE)+VLOOKUP(B487,'[1]TERMELŐ_11.30.'!$A:$BH,56,FALSE)+VLOOKUP(B487,'[1]TERMELŐ_11.30.'!$A:$BH,57,FALSE)+VLOOKUP(B487,'[1]TERMELŐ_11.30.'!$A:$BH,58,FALSE)+VLOOKUP(B487,'[1]TERMELŐ_11.30.'!$A:$BH,59,FALSE)+VLOOKUP(B487,'[1]TERMELŐ_11.30.'!$A:$BH,60,FALSE)</f>
        <v>0</v>
      </c>
      <c r="AA487" s="14" t="str">
        <f>IF(VLOOKUP(B487,'[1]TERMELŐ_11.30.'!A:AZ,51,FALSE)="","",VLOOKUP(B487,'[1]TERMELŐ_11.30.'!A:AZ,51,FALSE))</f>
        <v/>
      </c>
      <c r="AB487" s="14" t="str">
        <f>IF(VLOOKUP(B487,'[1]TERMELŐ_11.30.'!A:AZ,52,FALSE)="","",VLOOKUP(B487,'[1]TERMELŐ_11.30.'!A:AZ,52,FALSE))</f>
        <v/>
      </c>
    </row>
    <row r="488" spans="1:28" x14ac:dyDescent="0.3">
      <c r="A488" s="10" t="str">
        <f>VLOOKUP(VLOOKUP(B488,'[1]TERMELŐ_11.30.'!A:F,6,FALSE),'[1]publikáció segéd tábla'!$A$1:$B$7,2,FALSE)</f>
        <v>E.ON Dél-dunántúli Áramhálózati Zrt.</v>
      </c>
      <c r="B488" s="10" t="s">
        <v>454</v>
      </c>
      <c r="C488" s="11">
        <f>+SUMIFS('[1]TERMELŐ_11.30.'!$H:$H,'[1]TERMELŐ_11.30.'!$A:$A,[1]publikáció!$B488,'[1]TERMELŐ_11.30.'!$L:$L,[1]publikáció!C$4)</f>
        <v>0</v>
      </c>
      <c r="D488" s="11">
        <f>+SUMIFS('[1]TERMELŐ_11.30.'!$H:$H,'[1]TERMELŐ_11.30.'!$A:$A,[1]publikáció!$B488,'[1]TERMELŐ_11.30.'!$L:$L,[1]publikáció!D$4)</f>
        <v>0</v>
      </c>
      <c r="E488" s="11">
        <f>+SUMIFS('[1]TERMELŐ_11.30.'!$H:$H,'[1]TERMELŐ_11.30.'!$A:$A,[1]publikáció!$B488,'[1]TERMELŐ_11.30.'!$L:$L,[1]publikáció!E$4)</f>
        <v>0</v>
      </c>
      <c r="F488" s="11">
        <f>+SUMIFS('[1]TERMELŐ_11.30.'!$H:$H,'[1]TERMELŐ_11.30.'!$A:$A,[1]publikáció!$B488,'[1]TERMELŐ_11.30.'!$L:$L,[1]publikáció!F$4)</f>
        <v>0</v>
      </c>
      <c r="G488" s="11">
        <f>+SUMIFS('[1]TERMELŐ_11.30.'!$H:$H,'[1]TERMELŐ_11.30.'!$A:$A,[1]publikáció!$B488,'[1]TERMELŐ_11.30.'!$L:$L,[1]publikáció!G$4)</f>
        <v>1</v>
      </c>
      <c r="H488" s="11">
        <f>+SUMIFS('[1]TERMELŐ_11.30.'!$H:$H,'[1]TERMELŐ_11.30.'!$A:$A,[1]publikáció!$B488,'[1]TERMELŐ_11.30.'!$L:$L,[1]publikáció!H$4)</f>
        <v>0</v>
      </c>
      <c r="I488" s="11">
        <f>+SUMIFS('[1]TERMELŐ_11.30.'!$H:$H,'[1]TERMELŐ_11.30.'!$A:$A,[1]publikáció!$B488,'[1]TERMELŐ_11.30.'!$L:$L,[1]publikáció!I$4)</f>
        <v>0</v>
      </c>
      <c r="J488" s="11">
        <f>+SUMIFS('[1]TERMELŐ_11.30.'!$H:$H,'[1]TERMELŐ_11.30.'!$A:$A,[1]publikáció!$B488,'[1]TERMELŐ_11.30.'!$L:$L,[1]publikáció!J$4)</f>
        <v>0</v>
      </c>
      <c r="K488" s="11" t="str">
        <f>+IF(VLOOKUP(B488,'[1]TERMELŐ_11.30.'!A:U,21,FALSE)="igen","Technológia módosítás",IF(VLOOKUP(B488,'[1]TERMELŐ_11.30.'!A:U,20,FALSE)&lt;&gt;"nem","Ismétlő","Új igény"))</f>
        <v>Új igény</v>
      </c>
      <c r="L488" s="12">
        <f>+_xlfn.MAXIFS('[1]TERMELŐ_11.30.'!$P:$P,'[1]TERMELŐ_11.30.'!$A:$A,[1]publikáció!$B488)</f>
        <v>0.85099999999999998</v>
      </c>
      <c r="M488" s="12">
        <f>+_xlfn.MAXIFS('[1]TERMELŐ_11.30.'!$Q:$Q,'[1]TERMELŐ_11.30.'!$A:$A,[1]publikáció!$B488)</f>
        <v>0.1</v>
      </c>
      <c r="N488" s="10" t="str">
        <f>+IF(VLOOKUP(B488,'[1]TERMELŐ_11.30.'!A:G,7,FALSE)="","",VLOOKUP(B488,'[1]TERMELŐ_11.30.'!A:G,7,FALSE))</f>
        <v>x</v>
      </c>
      <c r="O488" s="10"/>
      <c r="P488" s="10" t="str">
        <f>+IF(OR(VLOOKUP(B488,'[1]TERMELŐ_11.30.'!A:D,4,FALSE)="elutasított",(VLOOKUP(B488,'[1]TERMELŐ_11.30.'!A:D,4,FALSE)="kiesett")),"igen","nem")</f>
        <v>igen</v>
      </c>
      <c r="Q488" s="10" t="str">
        <f>+_xlfn.IFNA(VLOOKUP(IF(VLOOKUP(B488,'[1]TERMELŐ_11.30.'!A:BQ,69,FALSE)="","",VLOOKUP(B488,'[1]TERMELŐ_11.30.'!A:BQ,69,FALSE)),'[1]publikáció segéd tábla'!$D$1:$E$16,2,FALSE),"")</f>
        <v>54/2024 kormány rendelet</v>
      </c>
      <c r="R488" s="10" t="str">
        <f>IF(VLOOKUP(B488,'[1]TERMELŐ_11.30.'!A:AT,46,FALSE)="","",VLOOKUP(B488,'[1]TERMELŐ_11.30.'!A:AT,46,FALSE))</f>
        <v/>
      </c>
      <c r="S488" s="10"/>
      <c r="T488" s="13">
        <f>+VLOOKUP(B488,'[1]TERMELŐ_11.30.'!$A:$AR,37,FALSE)</f>
        <v>0</v>
      </c>
      <c r="U488" s="13">
        <f>+VLOOKUP(B488,'[1]TERMELŐ_11.30.'!$A:$AR,38,FALSE)+VLOOKUP(B488,'[1]TERMELŐ_11.30.'!$A:$AR,39,FALSE)+VLOOKUP(B488,'[1]TERMELŐ_11.30.'!$A:$AR,40,FALSE)+VLOOKUP(B488,'[1]TERMELŐ_11.30.'!$A:$AR,41,FALSE)+VLOOKUP(B488,'[1]TERMELŐ_11.30.'!$A:$AR,42,FALSE)+VLOOKUP(B488,'[1]TERMELŐ_11.30.'!$A:$AR,43,FALSE)+VLOOKUP(B488,'[1]TERMELŐ_11.30.'!$A:$AR,44,FALSE)</f>
        <v>0</v>
      </c>
      <c r="V488" s="14" t="str">
        <f>+IF(VLOOKUP(B488,'[1]TERMELŐ_11.30.'!A:AS,45,FALSE)="","",VLOOKUP(B488,'[1]TERMELŐ_11.30.'!A:AS,45,FALSE))</f>
        <v/>
      </c>
      <c r="W488" s="14" t="str">
        <f>IF(VLOOKUP(B488,'[1]TERMELŐ_11.30.'!A:AJ,36,FALSE)="","",VLOOKUP(B488,'[1]TERMELŐ_11.30.'!A:AJ,36,FALSE))</f>
        <v/>
      </c>
      <c r="X488" s="10"/>
      <c r="Y488" s="13">
        <f>+VLOOKUP(B488,'[1]TERMELŐ_11.30.'!$A:$BH,53,FALSE)</f>
        <v>0</v>
      </c>
      <c r="Z488" s="13">
        <f>+VLOOKUP(B488,'[1]TERMELŐ_11.30.'!$A:$BH,54,FALSE)+VLOOKUP(B488,'[1]TERMELŐ_11.30.'!$A:$BH,55,FALSE)+VLOOKUP(B488,'[1]TERMELŐ_11.30.'!$A:$BH,56,FALSE)+VLOOKUP(B488,'[1]TERMELŐ_11.30.'!$A:$BH,57,FALSE)+VLOOKUP(B488,'[1]TERMELŐ_11.30.'!$A:$BH,58,FALSE)+VLOOKUP(B488,'[1]TERMELŐ_11.30.'!$A:$BH,59,FALSE)+VLOOKUP(B488,'[1]TERMELŐ_11.30.'!$A:$BH,60,FALSE)</f>
        <v>0</v>
      </c>
      <c r="AA488" s="14" t="str">
        <f>IF(VLOOKUP(B488,'[1]TERMELŐ_11.30.'!A:AZ,51,FALSE)="","",VLOOKUP(B488,'[1]TERMELŐ_11.30.'!A:AZ,51,FALSE))</f>
        <v/>
      </c>
      <c r="AB488" s="14" t="str">
        <f>IF(VLOOKUP(B488,'[1]TERMELŐ_11.30.'!A:AZ,52,FALSE)="","",VLOOKUP(B488,'[1]TERMELŐ_11.30.'!A:AZ,52,FALSE))</f>
        <v/>
      </c>
    </row>
    <row r="489" spans="1:28" x14ac:dyDescent="0.3">
      <c r="A489" s="10" t="str">
        <f>VLOOKUP(VLOOKUP(B489,'[1]TERMELŐ_11.30.'!A:F,6,FALSE),'[1]publikáció segéd tábla'!$A$1:$B$7,2,FALSE)</f>
        <v>MVM Démász Áramhálózati Kft. </v>
      </c>
      <c r="B489" s="10" t="s">
        <v>455</v>
      </c>
      <c r="C489" s="11">
        <f>+SUMIFS('[1]TERMELŐ_11.30.'!$H:$H,'[1]TERMELŐ_11.30.'!$A:$A,[1]publikáció!$B489,'[1]TERMELŐ_11.30.'!$L:$L,[1]publikáció!C$4)</f>
        <v>0</v>
      </c>
      <c r="D489" s="11">
        <f>+SUMIFS('[1]TERMELŐ_11.30.'!$H:$H,'[1]TERMELŐ_11.30.'!$A:$A,[1]publikáció!$B489,'[1]TERMELŐ_11.30.'!$L:$L,[1]publikáció!D$4)</f>
        <v>0</v>
      </c>
      <c r="E489" s="11">
        <f>+SUMIFS('[1]TERMELŐ_11.30.'!$H:$H,'[1]TERMELŐ_11.30.'!$A:$A,[1]publikáció!$B489,'[1]TERMELŐ_11.30.'!$L:$L,[1]publikáció!E$4)</f>
        <v>0</v>
      </c>
      <c r="F489" s="11">
        <f>+SUMIFS('[1]TERMELŐ_11.30.'!$H:$H,'[1]TERMELŐ_11.30.'!$A:$A,[1]publikáció!$B489,'[1]TERMELŐ_11.30.'!$L:$L,[1]publikáció!F$4)</f>
        <v>0</v>
      </c>
      <c r="G489" s="11">
        <f>+SUMIFS('[1]TERMELŐ_11.30.'!$H:$H,'[1]TERMELŐ_11.30.'!$A:$A,[1]publikáció!$B489,'[1]TERMELŐ_11.30.'!$L:$L,[1]publikáció!G$4)</f>
        <v>4.2</v>
      </c>
      <c r="H489" s="11">
        <f>+SUMIFS('[1]TERMELŐ_11.30.'!$H:$H,'[1]TERMELŐ_11.30.'!$A:$A,[1]publikáció!$B489,'[1]TERMELŐ_11.30.'!$L:$L,[1]publikáció!H$4)</f>
        <v>0</v>
      </c>
      <c r="I489" s="11">
        <f>+SUMIFS('[1]TERMELŐ_11.30.'!$H:$H,'[1]TERMELŐ_11.30.'!$A:$A,[1]publikáció!$B489,'[1]TERMELŐ_11.30.'!$L:$L,[1]publikáció!I$4)</f>
        <v>0</v>
      </c>
      <c r="J489" s="11">
        <f>+SUMIFS('[1]TERMELŐ_11.30.'!$H:$H,'[1]TERMELŐ_11.30.'!$A:$A,[1]publikáció!$B489,'[1]TERMELŐ_11.30.'!$L:$L,[1]publikáció!J$4)</f>
        <v>0</v>
      </c>
      <c r="K489" s="11" t="str">
        <f>+IF(VLOOKUP(B489,'[1]TERMELŐ_11.30.'!A:U,21,FALSE)="igen","Technológia módosítás",IF(VLOOKUP(B489,'[1]TERMELŐ_11.30.'!A:U,20,FALSE)&lt;&gt;"nem","Ismétlő","Új igény"))</f>
        <v>Új igény</v>
      </c>
      <c r="L489" s="12">
        <f>+_xlfn.MAXIFS('[1]TERMELŐ_11.30.'!$P:$P,'[1]TERMELŐ_11.30.'!$A:$A,[1]publikáció!$B489)</f>
        <v>3.2</v>
      </c>
      <c r="M489" s="12">
        <f>+_xlfn.MAXIFS('[1]TERMELŐ_11.30.'!$Q:$Q,'[1]TERMELŐ_11.30.'!$A:$A,[1]publikáció!$B489)</f>
        <v>3.2</v>
      </c>
      <c r="N489" s="10" t="str">
        <f>+IF(VLOOKUP(B489,'[1]TERMELŐ_11.30.'!A:G,7,FALSE)="","",VLOOKUP(B489,'[1]TERMELŐ_11.30.'!A:G,7,FALSE))</f>
        <v>KHAL</v>
      </c>
      <c r="O489" s="10">
        <f>+VLOOKUP(B489,'[1]TERMELŐ_11.30.'!A:I,9,FALSE)</f>
        <v>22</v>
      </c>
      <c r="P489" s="10" t="str">
        <f>+IF(OR(VLOOKUP(B489,'[1]TERMELŐ_11.30.'!A:D,4,FALSE)="elutasított",(VLOOKUP(B489,'[1]TERMELŐ_11.30.'!A:D,4,FALSE)="kiesett")),"igen","nem")</f>
        <v>igen</v>
      </c>
      <c r="Q489" s="10" t="str">
        <f>+_xlfn.IFNA(VLOOKUP(IF(VLOOKUP(B489,'[1]TERMELŐ_11.30.'!A:BQ,69,FALSE)="","",VLOOKUP(B489,'[1]TERMELŐ_11.30.'!A:BQ,69,FALSE)),'[1]publikáció segéd tábla'!$D$1:$E$16,2,FALSE),"")</f>
        <v>54/2024 kormány rendelet</v>
      </c>
      <c r="R489" s="10" t="str">
        <f>IF(VLOOKUP(B489,'[1]TERMELŐ_11.30.'!A:AT,46,FALSE)="","",VLOOKUP(B489,'[1]TERMELŐ_11.30.'!A:AT,46,FALSE))</f>
        <v/>
      </c>
      <c r="S489" s="10"/>
      <c r="T489" s="13">
        <f>+VLOOKUP(B489,'[1]TERMELŐ_11.30.'!$A:$AR,37,FALSE)</f>
        <v>0</v>
      </c>
      <c r="U489" s="13">
        <f>+VLOOKUP(B489,'[1]TERMELŐ_11.30.'!$A:$AR,38,FALSE)+VLOOKUP(B489,'[1]TERMELŐ_11.30.'!$A:$AR,39,FALSE)+VLOOKUP(B489,'[1]TERMELŐ_11.30.'!$A:$AR,40,FALSE)+VLOOKUP(B489,'[1]TERMELŐ_11.30.'!$A:$AR,41,FALSE)+VLOOKUP(B489,'[1]TERMELŐ_11.30.'!$A:$AR,42,FALSE)+VLOOKUP(B489,'[1]TERMELŐ_11.30.'!$A:$AR,43,FALSE)+VLOOKUP(B489,'[1]TERMELŐ_11.30.'!$A:$AR,44,FALSE)</f>
        <v>0</v>
      </c>
      <c r="V489" s="14" t="str">
        <f>+IF(VLOOKUP(B489,'[1]TERMELŐ_11.30.'!A:AS,45,FALSE)="","",VLOOKUP(B489,'[1]TERMELŐ_11.30.'!A:AS,45,FALSE))</f>
        <v/>
      </c>
      <c r="W489" s="14" t="str">
        <f>IF(VLOOKUP(B489,'[1]TERMELŐ_11.30.'!A:AJ,36,FALSE)="","",VLOOKUP(B489,'[1]TERMELŐ_11.30.'!A:AJ,36,FALSE))</f>
        <v/>
      </c>
      <c r="X489" s="10"/>
      <c r="Y489" s="13">
        <f>+VLOOKUP(B489,'[1]TERMELŐ_11.30.'!$A:$BH,53,FALSE)</f>
        <v>0</v>
      </c>
      <c r="Z489" s="13">
        <f>+VLOOKUP(B489,'[1]TERMELŐ_11.30.'!$A:$BH,54,FALSE)+VLOOKUP(B489,'[1]TERMELŐ_11.30.'!$A:$BH,55,FALSE)+VLOOKUP(B489,'[1]TERMELŐ_11.30.'!$A:$BH,56,FALSE)+VLOOKUP(B489,'[1]TERMELŐ_11.30.'!$A:$BH,57,FALSE)+VLOOKUP(B489,'[1]TERMELŐ_11.30.'!$A:$BH,58,FALSE)+VLOOKUP(B489,'[1]TERMELŐ_11.30.'!$A:$BH,59,FALSE)+VLOOKUP(B489,'[1]TERMELŐ_11.30.'!$A:$BH,60,FALSE)</f>
        <v>0</v>
      </c>
      <c r="AA489" s="14" t="str">
        <f>IF(VLOOKUP(B489,'[1]TERMELŐ_11.30.'!A:AZ,51,FALSE)="","",VLOOKUP(B489,'[1]TERMELŐ_11.30.'!A:AZ,51,FALSE))</f>
        <v/>
      </c>
      <c r="AB489" s="14" t="str">
        <f>IF(VLOOKUP(B489,'[1]TERMELŐ_11.30.'!A:AZ,52,FALSE)="","",VLOOKUP(B489,'[1]TERMELŐ_11.30.'!A:AZ,52,FALSE))</f>
        <v/>
      </c>
    </row>
    <row r="490" spans="1:28" x14ac:dyDescent="0.3">
      <c r="A490" s="10" t="str">
        <f>VLOOKUP(VLOOKUP(B490,'[1]TERMELŐ_11.30.'!A:F,6,FALSE),'[1]publikáció segéd tábla'!$A$1:$B$7,2,FALSE)</f>
        <v>MVM Démász Áramhálózati Kft. </v>
      </c>
      <c r="B490" s="10" t="s">
        <v>456</v>
      </c>
      <c r="C490" s="11">
        <f>+SUMIFS('[1]TERMELŐ_11.30.'!$H:$H,'[1]TERMELŐ_11.30.'!$A:$A,[1]publikáció!$B490,'[1]TERMELŐ_11.30.'!$L:$L,[1]publikáció!C$4)</f>
        <v>0</v>
      </c>
      <c r="D490" s="11">
        <f>+SUMIFS('[1]TERMELŐ_11.30.'!$H:$H,'[1]TERMELŐ_11.30.'!$A:$A,[1]publikáció!$B490,'[1]TERMELŐ_11.30.'!$L:$L,[1]publikáció!D$4)</f>
        <v>0</v>
      </c>
      <c r="E490" s="11">
        <f>+SUMIFS('[1]TERMELŐ_11.30.'!$H:$H,'[1]TERMELŐ_11.30.'!$A:$A,[1]publikáció!$B490,'[1]TERMELŐ_11.30.'!$L:$L,[1]publikáció!E$4)</f>
        <v>0</v>
      </c>
      <c r="F490" s="11">
        <f>+SUMIFS('[1]TERMELŐ_11.30.'!$H:$H,'[1]TERMELŐ_11.30.'!$A:$A,[1]publikáció!$B490,'[1]TERMELŐ_11.30.'!$L:$L,[1]publikáció!F$4)</f>
        <v>0</v>
      </c>
      <c r="G490" s="11">
        <f>+SUMIFS('[1]TERMELŐ_11.30.'!$H:$H,'[1]TERMELŐ_11.30.'!$A:$A,[1]publikáció!$B490,'[1]TERMELŐ_11.30.'!$L:$L,[1]publikáció!G$4)</f>
        <v>0.499</v>
      </c>
      <c r="H490" s="11">
        <f>+SUMIFS('[1]TERMELŐ_11.30.'!$H:$H,'[1]TERMELŐ_11.30.'!$A:$A,[1]publikáció!$B490,'[1]TERMELŐ_11.30.'!$L:$L,[1]publikáció!H$4)</f>
        <v>0</v>
      </c>
      <c r="I490" s="11">
        <f>+SUMIFS('[1]TERMELŐ_11.30.'!$H:$H,'[1]TERMELŐ_11.30.'!$A:$A,[1]publikáció!$B490,'[1]TERMELŐ_11.30.'!$L:$L,[1]publikáció!I$4)</f>
        <v>0</v>
      </c>
      <c r="J490" s="11">
        <f>+SUMIFS('[1]TERMELŐ_11.30.'!$H:$H,'[1]TERMELŐ_11.30.'!$A:$A,[1]publikáció!$B490,'[1]TERMELŐ_11.30.'!$L:$L,[1]publikáció!J$4)</f>
        <v>0</v>
      </c>
      <c r="K490" s="11" t="str">
        <f>+IF(VLOOKUP(B490,'[1]TERMELŐ_11.30.'!A:U,21,FALSE)="igen","Technológia módosítás",IF(VLOOKUP(B490,'[1]TERMELŐ_11.30.'!A:U,20,FALSE)&lt;&gt;"nem","Ismétlő","Új igény"))</f>
        <v>Új igény</v>
      </c>
      <c r="L490" s="12">
        <f>+_xlfn.MAXIFS('[1]TERMELŐ_11.30.'!$P:$P,'[1]TERMELŐ_11.30.'!$A:$A,[1]publikáció!$B490)</f>
        <v>0.499</v>
      </c>
      <c r="M490" s="12">
        <f>+_xlfn.MAXIFS('[1]TERMELŐ_11.30.'!$Q:$Q,'[1]TERMELŐ_11.30.'!$A:$A,[1]publikáció!$B490)</f>
        <v>0.15</v>
      </c>
      <c r="N490" s="10" t="str">
        <f>+IF(VLOOKUP(B490,'[1]TERMELŐ_11.30.'!A:G,7,FALSE)="","",VLOOKUP(B490,'[1]TERMELŐ_11.30.'!A:G,7,FALSE))</f>
        <v>SZAL</v>
      </c>
      <c r="O490" s="10">
        <f>+VLOOKUP(B490,'[1]TERMELŐ_11.30.'!A:I,9,FALSE)</f>
        <v>22</v>
      </c>
      <c r="P490" s="10" t="str">
        <f>+IF(OR(VLOOKUP(B490,'[1]TERMELŐ_11.30.'!A:D,4,FALSE)="elutasított",(VLOOKUP(B490,'[1]TERMELŐ_11.30.'!A:D,4,FALSE)="kiesett")),"igen","nem")</f>
        <v>igen</v>
      </c>
      <c r="Q490" s="10" t="str">
        <f>+_xlfn.IFNA(VLOOKUP(IF(VLOOKUP(B490,'[1]TERMELŐ_11.30.'!A:BQ,69,FALSE)="","",VLOOKUP(B490,'[1]TERMELŐ_11.30.'!A:BQ,69,FALSE)),'[1]publikáció segéd tábla'!$D$1:$E$16,2,FALSE),"")</f>
        <v>54/2024 kormány rendelet</v>
      </c>
      <c r="R490" s="10" t="str">
        <f>IF(VLOOKUP(B490,'[1]TERMELŐ_11.30.'!A:AT,46,FALSE)="","",VLOOKUP(B490,'[1]TERMELŐ_11.30.'!A:AT,46,FALSE))</f>
        <v/>
      </c>
      <c r="S490" s="10"/>
      <c r="T490" s="13">
        <f>+VLOOKUP(B490,'[1]TERMELŐ_11.30.'!$A:$AR,37,FALSE)</f>
        <v>0</v>
      </c>
      <c r="U490" s="13">
        <f>+VLOOKUP(B490,'[1]TERMELŐ_11.30.'!$A:$AR,38,FALSE)+VLOOKUP(B490,'[1]TERMELŐ_11.30.'!$A:$AR,39,FALSE)+VLOOKUP(B490,'[1]TERMELŐ_11.30.'!$A:$AR,40,FALSE)+VLOOKUP(B490,'[1]TERMELŐ_11.30.'!$A:$AR,41,FALSE)+VLOOKUP(B490,'[1]TERMELŐ_11.30.'!$A:$AR,42,FALSE)+VLOOKUP(B490,'[1]TERMELŐ_11.30.'!$A:$AR,43,FALSE)+VLOOKUP(B490,'[1]TERMELŐ_11.30.'!$A:$AR,44,FALSE)</f>
        <v>0</v>
      </c>
      <c r="V490" s="14" t="str">
        <f>+IF(VLOOKUP(B490,'[1]TERMELŐ_11.30.'!A:AS,45,FALSE)="","",VLOOKUP(B490,'[1]TERMELŐ_11.30.'!A:AS,45,FALSE))</f>
        <v/>
      </c>
      <c r="W490" s="14" t="str">
        <f>IF(VLOOKUP(B490,'[1]TERMELŐ_11.30.'!A:AJ,36,FALSE)="","",VLOOKUP(B490,'[1]TERMELŐ_11.30.'!A:AJ,36,FALSE))</f>
        <v/>
      </c>
      <c r="X490" s="10"/>
      <c r="Y490" s="13">
        <f>+VLOOKUP(B490,'[1]TERMELŐ_11.30.'!$A:$BH,53,FALSE)</f>
        <v>0</v>
      </c>
      <c r="Z490" s="13">
        <f>+VLOOKUP(B490,'[1]TERMELŐ_11.30.'!$A:$BH,54,FALSE)+VLOOKUP(B490,'[1]TERMELŐ_11.30.'!$A:$BH,55,FALSE)+VLOOKUP(B490,'[1]TERMELŐ_11.30.'!$A:$BH,56,FALSE)+VLOOKUP(B490,'[1]TERMELŐ_11.30.'!$A:$BH,57,FALSE)+VLOOKUP(B490,'[1]TERMELŐ_11.30.'!$A:$BH,58,FALSE)+VLOOKUP(B490,'[1]TERMELŐ_11.30.'!$A:$BH,59,FALSE)+VLOOKUP(B490,'[1]TERMELŐ_11.30.'!$A:$BH,60,FALSE)</f>
        <v>0</v>
      </c>
      <c r="AA490" s="14" t="str">
        <f>IF(VLOOKUP(B490,'[1]TERMELŐ_11.30.'!A:AZ,51,FALSE)="","",VLOOKUP(B490,'[1]TERMELŐ_11.30.'!A:AZ,51,FALSE))</f>
        <v/>
      </c>
      <c r="AB490" s="14" t="str">
        <f>IF(VLOOKUP(B490,'[1]TERMELŐ_11.30.'!A:AZ,52,FALSE)="","",VLOOKUP(B490,'[1]TERMELŐ_11.30.'!A:AZ,52,FALSE))</f>
        <v/>
      </c>
    </row>
    <row r="491" spans="1:28" x14ac:dyDescent="0.3">
      <c r="A491" s="10" t="str">
        <f>VLOOKUP(VLOOKUP(B491,'[1]TERMELŐ_11.30.'!A:F,6,FALSE),'[1]publikáció segéd tábla'!$A$1:$B$7,2,FALSE)</f>
        <v>MVM Démász Áramhálózati Kft. </v>
      </c>
      <c r="B491" s="10" t="s">
        <v>457</v>
      </c>
      <c r="C491" s="11">
        <f>+SUMIFS('[1]TERMELŐ_11.30.'!$H:$H,'[1]TERMELŐ_11.30.'!$A:$A,[1]publikáció!$B491,'[1]TERMELŐ_11.30.'!$L:$L,[1]publikáció!C$4)</f>
        <v>0</v>
      </c>
      <c r="D491" s="11">
        <f>+SUMIFS('[1]TERMELŐ_11.30.'!$H:$H,'[1]TERMELŐ_11.30.'!$A:$A,[1]publikáció!$B491,'[1]TERMELŐ_11.30.'!$L:$L,[1]publikáció!D$4)</f>
        <v>0</v>
      </c>
      <c r="E491" s="11">
        <f>+SUMIFS('[1]TERMELŐ_11.30.'!$H:$H,'[1]TERMELŐ_11.30.'!$A:$A,[1]publikáció!$B491,'[1]TERMELŐ_11.30.'!$L:$L,[1]publikáció!E$4)</f>
        <v>0</v>
      </c>
      <c r="F491" s="11">
        <f>+SUMIFS('[1]TERMELŐ_11.30.'!$H:$H,'[1]TERMELŐ_11.30.'!$A:$A,[1]publikáció!$B491,'[1]TERMELŐ_11.30.'!$L:$L,[1]publikáció!F$4)</f>
        <v>0</v>
      </c>
      <c r="G491" s="11">
        <f>+SUMIFS('[1]TERMELŐ_11.30.'!$H:$H,'[1]TERMELŐ_11.30.'!$A:$A,[1]publikáció!$B491,'[1]TERMELŐ_11.30.'!$L:$L,[1]publikáció!G$4)</f>
        <v>0.499</v>
      </c>
      <c r="H491" s="11">
        <f>+SUMIFS('[1]TERMELŐ_11.30.'!$H:$H,'[1]TERMELŐ_11.30.'!$A:$A,[1]publikáció!$B491,'[1]TERMELŐ_11.30.'!$L:$L,[1]publikáció!H$4)</f>
        <v>0</v>
      </c>
      <c r="I491" s="11">
        <f>+SUMIFS('[1]TERMELŐ_11.30.'!$H:$H,'[1]TERMELŐ_11.30.'!$A:$A,[1]publikáció!$B491,'[1]TERMELŐ_11.30.'!$L:$L,[1]publikáció!I$4)</f>
        <v>0</v>
      </c>
      <c r="J491" s="11">
        <f>+SUMIFS('[1]TERMELŐ_11.30.'!$H:$H,'[1]TERMELŐ_11.30.'!$A:$A,[1]publikáció!$B491,'[1]TERMELŐ_11.30.'!$L:$L,[1]publikáció!J$4)</f>
        <v>0</v>
      </c>
      <c r="K491" s="11" t="str">
        <f>+IF(VLOOKUP(B491,'[1]TERMELŐ_11.30.'!A:U,21,FALSE)="igen","Technológia módosítás",IF(VLOOKUP(B491,'[1]TERMELŐ_11.30.'!A:U,20,FALSE)&lt;&gt;"nem","Ismétlő","Új igény"))</f>
        <v>Új igény</v>
      </c>
      <c r="L491" s="12">
        <f>+_xlfn.MAXIFS('[1]TERMELŐ_11.30.'!$P:$P,'[1]TERMELŐ_11.30.'!$A:$A,[1]publikáció!$B491)</f>
        <v>0.499</v>
      </c>
      <c r="M491" s="12">
        <f>+_xlfn.MAXIFS('[1]TERMELŐ_11.30.'!$Q:$Q,'[1]TERMELŐ_11.30.'!$A:$A,[1]publikáció!$B491)</f>
        <v>0.15</v>
      </c>
      <c r="N491" s="10" t="str">
        <f>+IF(VLOOKUP(B491,'[1]TERMELŐ_11.30.'!A:G,7,FALSE)="","",VLOOKUP(B491,'[1]TERMELŐ_11.30.'!A:G,7,FALSE))</f>
        <v>CSON</v>
      </c>
      <c r="O491" s="10">
        <f>+VLOOKUP(B491,'[1]TERMELŐ_11.30.'!A:I,9,FALSE)</f>
        <v>22</v>
      </c>
      <c r="P491" s="10" t="str">
        <f>+IF(OR(VLOOKUP(B491,'[1]TERMELŐ_11.30.'!A:D,4,FALSE)="elutasított",(VLOOKUP(B491,'[1]TERMELŐ_11.30.'!A:D,4,FALSE)="kiesett")),"igen","nem")</f>
        <v>igen</v>
      </c>
      <c r="Q491" s="10" t="str">
        <f>+_xlfn.IFNA(VLOOKUP(IF(VLOOKUP(B491,'[1]TERMELŐ_11.30.'!A:BQ,69,FALSE)="","",VLOOKUP(B491,'[1]TERMELŐ_11.30.'!A:BQ,69,FALSE)),'[1]publikáció segéd tábla'!$D$1:$E$16,2,FALSE),"")</f>
        <v>54/2024 kormány rendelet</v>
      </c>
      <c r="R491" s="10" t="str">
        <f>IF(VLOOKUP(B491,'[1]TERMELŐ_11.30.'!A:AT,46,FALSE)="","",VLOOKUP(B491,'[1]TERMELŐ_11.30.'!A:AT,46,FALSE))</f>
        <v/>
      </c>
      <c r="S491" s="10"/>
      <c r="T491" s="13">
        <f>+VLOOKUP(B491,'[1]TERMELŐ_11.30.'!$A:$AR,37,FALSE)</f>
        <v>0</v>
      </c>
      <c r="U491" s="13">
        <f>+VLOOKUP(B491,'[1]TERMELŐ_11.30.'!$A:$AR,38,FALSE)+VLOOKUP(B491,'[1]TERMELŐ_11.30.'!$A:$AR,39,FALSE)+VLOOKUP(B491,'[1]TERMELŐ_11.30.'!$A:$AR,40,FALSE)+VLOOKUP(B491,'[1]TERMELŐ_11.30.'!$A:$AR,41,FALSE)+VLOOKUP(B491,'[1]TERMELŐ_11.30.'!$A:$AR,42,FALSE)+VLOOKUP(B491,'[1]TERMELŐ_11.30.'!$A:$AR,43,FALSE)+VLOOKUP(B491,'[1]TERMELŐ_11.30.'!$A:$AR,44,FALSE)</f>
        <v>0</v>
      </c>
      <c r="V491" s="14" t="str">
        <f>+IF(VLOOKUP(B491,'[1]TERMELŐ_11.30.'!A:AS,45,FALSE)="","",VLOOKUP(B491,'[1]TERMELŐ_11.30.'!A:AS,45,FALSE))</f>
        <v/>
      </c>
      <c r="W491" s="14" t="str">
        <f>IF(VLOOKUP(B491,'[1]TERMELŐ_11.30.'!A:AJ,36,FALSE)="","",VLOOKUP(B491,'[1]TERMELŐ_11.30.'!A:AJ,36,FALSE))</f>
        <v/>
      </c>
      <c r="X491" s="10"/>
      <c r="Y491" s="13">
        <f>+VLOOKUP(B491,'[1]TERMELŐ_11.30.'!$A:$BH,53,FALSE)</f>
        <v>0</v>
      </c>
      <c r="Z491" s="13">
        <f>+VLOOKUP(B491,'[1]TERMELŐ_11.30.'!$A:$BH,54,FALSE)+VLOOKUP(B491,'[1]TERMELŐ_11.30.'!$A:$BH,55,FALSE)+VLOOKUP(B491,'[1]TERMELŐ_11.30.'!$A:$BH,56,FALSE)+VLOOKUP(B491,'[1]TERMELŐ_11.30.'!$A:$BH,57,FALSE)+VLOOKUP(B491,'[1]TERMELŐ_11.30.'!$A:$BH,58,FALSE)+VLOOKUP(B491,'[1]TERMELŐ_11.30.'!$A:$BH,59,FALSE)+VLOOKUP(B491,'[1]TERMELŐ_11.30.'!$A:$BH,60,FALSE)</f>
        <v>0</v>
      </c>
      <c r="AA491" s="14" t="str">
        <f>IF(VLOOKUP(B491,'[1]TERMELŐ_11.30.'!A:AZ,51,FALSE)="","",VLOOKUP(B491,'[1]TERMELŐ_11.30.'!A:AZ,51,FALSE))</f>
        <v/>
      </c>
      <c r="AB491" s="14" t="str">
        <f>IF(VLOOKUP(B491,'[1]TERMELŐ_11.30.'!A:AZ,52,FALSE)="","",VLOOKUP(B491,'[1]TERMELŐ_11.30.'!A:AZ,52,FALSE))</f>
        <v/>
      </c>
    </row>
    <row r="492" spans="1:28" x14ac:dyDescent="0.3">
      <c r="A492" s="10" t="str">
        <f>VLOOKUP(VLOOKUP(B492,'[1]TERMELŐ_11.30.'!A:F,6,FALSE),'[1]publikáció segéd tábla'!$A$1:$B$7,2,FALSE)</f>
        <v>MVM Démász Áramhálózati Kft. </v>
      </c>
      <c r="B492" s="10" t="s">
        <v>458</v>
      </c>
      <c r="C492" s="11">
        <f>+SUMIFS('[1]TERMELŐ_11.30.'!$H:$H,'[1]TERMELŐ_11.30.'!$A:$A,[1]publikáció!$B492,'[1]TERMELŐ_11.30.'!$L:$L,[1]publikáció!C$4)</f>
        <v>0</v>
      </c>
      <c r="D492" s="11">
        <f>+SUMIFS('[1]TERMELŐ_11.30.'!$H:$H,'[1]TERMELŐ_11.30.'!$A:$A,[1]publikáció!$B492,'[1]TERMELŐ_11.30.'!$L:$L,[1]publikáció!D$4)</f>
        <v>0</v>
      </c>
      <c r="E492" s="11">
        <f>+SUMIFS('[1]TERMELŐ_11.30.'!$H:$H,'[1]TERMELŐ_11.30.'!$A:$A,[1]publikáció!$B492,'[1]TERMELŐ_11.30.'!$L:$L,[1]publikáció!E$4)</f>
        <v>0</v>
      </c>
      <c r="F492" s="11">
        <f>+SUMIFS('[1]TERMELŐ_11.30.'!$H:$H,'[1]TERMELŐ_11.30.'!$A:$A,[1]publikáció!$B492,'[1]TERMELŐ_11.30.'!$L:$L,[1]publikáció!F$4)</f>
        <v>0</v>
      </c>
      <c r="G492" s="11">
        <f>+SUMIFS('[1]TERMELŐ_11.30.'!$H:$H,'[1]TERMELŐ_11.30.'!$A:$A,[1]publikáció!$B492,'[1]TERMELŐ_11.30.'!$L:$L,[1]publikáció!G$4)</f>
        <v>0.499</v>
      </c>
      <c r="H492" s="11">
        <f>+SUMIFS('[1]TERMELŐ_11.30.'!$H:$H,'[1]TERMELŐ_11.30.'!$A:$A,[1]publikáció!$B492,'[1]TERMELŐ_11.30.'!$L:$L,[1]publikáció!H$4)</f>
        <v>0</v>
      </c>
      <c r="I492" s="11">
        <f>+SUMIFS('[1]TERMELŐ_11.30.'!$H:$H,'[1]TERMELŐ_11.30.'!$A:$A,[1]publikáció!$B492,'[1]TERMELŐ_11.30.'!$L:$L,[1]publikáció!I$4)</f>
        <v>0</v>
      </c>
      <c r="J492" s="11">
        <f>+SUMIFS('[1]TERMELŐ_11.30.'!$H:$H,'[1]TERMELŐ_11.30.'!$A:$A,[1]publikáció!$B492,'[1]TERMELŐ_11.30.'!$L:$L,[1]publikáció!J$4)</f>
        <v>0</v>
      </c>
      <c r="K492" s="11" t="str">
        <f>+IF(VLOOKUP(B492,'[1]TERMELŐ_11.30.'!A:U,21,FALSE)="igen","Technológia módosítás",IF(VLOOKUP(B492,'[1]TERMELŐ_11.30.'!A:U,20,FALSE)&lt;&gt;"nem","Ismétlő","Új igény"))</f>
        <v>Új igény</v>
      </c>
      <c r="L492" s="12">
        <f>+_xlfn.MAXIFS('[1]TERMELŐ_11.30.'!$P:$P,'[1]TERMELŐ_11.30.'!$A:$A,[1]publikáció!$B492)</f>
        <v>0.499</v>
      </c>
      <c r="M492" s="12">
        <f>+_xlfn.MAXIFS('[1]TERMELŐ_11.30.'!$Q:$Q,'[1]TERMELŐ_11.30.'!$A:$A,[1]publikáció!$B492)</f>
        <v>0.15</v>
      </c>
      <c r="N492" s="10" t="str">
        <f>+IF(VLOOKUP(B492,'[1]TERMELŐ_11.30.'!A:G,7,FALSE)="","",VLOOKUP(B492,'[1]TERMELŐ_11.30.'!A:G,7,FALSE))</f>
        <v>BAJA</v>
      </c>
      <c r="O492" s="10">
        <f>+VLOOKUP(B492,'[1]TERMELŐ_11.30.'!A:I,9,FALSE)</f>
        <v>22</v>
      </c>
      <c r="P492" s="10" t="str">
        <f>+IF(OR(VLOOKUP(B492,'[1]TERMELŐ_11.30.'!A:D,4,FALSE)="elutasított",(VLOOKUP(B492,'[1]TERMELŐ_11.30.'!A:D,4,FALSE)="kiesett")),"igen","nem")</f>
        <v>igen</v>
      </c>
      <c r="Q492" s="10" t="str">
        <f>+_xlfn.IFNA(VLOOKUP(IF(VLOOKUP(B492,'[1]TERMELŐ_11.30.'!A:BQ,69,FALSE)="","",VLOOKUP(B492,'[1]TERMELŐ_11.30.'!A:BQ,69,FALSE)),'[1]publikáció segéd tábla'!$D$1:$E$16,2,FALSE),"")</f>
        <v>54/2024 kormány rendelet</v>
      </c>
      <c r="R492" s="10" t="str">
        <f>IF(VLOOKUP(B492,'[1]TERMELŐ_11.30.'!A:AT,46,FALSE)="","",VLOOKUP(B492,'[1]TERMELŐ_11.30.'!A:AT,46,FALSE))</f>
        <v/>
      </c>
      <c r="S492" s="10"/>
      <c r="T492" s="13">
        <f>+VLOOKUP(B492,'[1]TERMELŐ_11.30.'!$A:$AR,37,FALSE)</f>
        <v>0</v>
      </c>
      <c r="U492" s="13">
        <f>+VLOOKUP(B492,'[1]TERMELŐ_11.30.'!$A:$AR,38,FALSE)+VLOOKUP(B492,'[1]TERMELŐ_11.30.'!$A:$AR,39,FALSE)+VLOOKUP(B492,'[1]TERMELŐ_11.30.'!$A:$AR,40,FALSE)+VLOOKUP(B492,'[1]TERMELŐ_11.30.'!$A:$AR,41,FALSE)+VLOOKUP(B492,'[1]TERMELŐ_11.30.'!$A:$AR,42,FALSE)+VLOOKUP(B492,'[1]TERMELŐ_11.30.'!$A:$AR,43,FALSE)+VLOOKUP(B492,'[1]TERMELŐ_11.30.'!$A:$AR,44,FALSE)</f>
        <v>0</v>
      </c>
      <c r="V492" s="14" t="str">
        <f>+IF(VLOOKUP(B492,'[1]TERMELŐ_11.30.'!A:AS,45,FALSE)="","",VLOOKUP(B492,'[1]TERMELŐ_11.30.'!A:AS,45,FALSE))</f>
        <v/>
      </c>
      <c r="W492" s="14" t="str">
        <f>IF(VLOOKUP(B492,'[1]TERMELŐ_11.30.'!A:AJ,36,FALSE)="","",VLOOKUP(B492,'[1]TERMELŐ_11.30.'!A:AJ,36,FALSE))</f>
        <v/>
      </c>
      <c r="X492" s="10"/>
      <c r="Y492" s="13">
        <f>+VLOOKUP(B492,'[1]TERMELŐ_11.30.'!$A:$BH,53,FALSE)</f>
        <v>0</v>
      </c>
      <c r="Z492" s="13">
        <f>+VLOOKUP(B492,'[1]TERMELŐ_11.30.'!$A:$BH,54,FALSE)+VLOOKUP(B492,'[1]TERMELŐ_11.30.'!$A:$BH,55,FALSE)+VLOOKUP(B492,'[1]TERMELŐ_11.30.'!$A:$BH,56,FALSE)+VLOOKUP(B492,'[1]TERMELŐ_11.30.'!$A:$BH,57,FALSE)+VLOOKUP(B492,'[1]TERMELŐ_11.30.'!$A:$BH,58,FALSE)+VLOOKUP(B492,'[1]TERMELŐ_11.30.'!$A:$BH,59,FALSE)+VLOOKUP(B492,'[1]TERMELŐ_11.30.'!$A:$BH,60,FALSE)</f>
        <v>0</v>
      </c>
      <c r="AA492" s="14" t="str">
        <f>IF(VLOOKUP(B492,'[1]TERMELŐ_11.30.'!A:AZ,51,FALSE)="","",VLOOKUP(B492,'[1]TERMELŐ_11.30.'!A:AZ,51,FALSE))</f>
        <v/>
      </c>
      <c r="AB492" s="14" t="str">
        <f>IF(VLOOKUP(B492,'[1]TERMELŐ_11.30.'!A:AZ,52,FALSE)="","",VLOOKUP(B492,'[1]TERMELŐ_11.30.'!A:AZ,52,FALSE))</f>
        <v/>
      </c>
    </row>
    <row r="493" spans="1:28" x14ac:dyDescent="0.3">
      <c r="A493" s="10" t="str">
        <f>VLOOKUP(VLOOKUP(B493,'[1]TERMELŐ_11.30.'!A:F,6,FALSE),'[1]publikáció segéd tábla'!$A$1:$B$7,2,FALSE)</f>
        <v>MVM Démász Áramhálózati Kft. </v>
      </c>
      <c r="B493" s="10" t="s">
        <v>459</v>
      </c>
      <c r="C493" s="11">
        <f>+SUMIFS('[1]TERMELŐ_11.30.'!$H:$H,'[1]TERMELŐ_11.30.'!$A:$A,[1]publikáció!$B493,'[1]TERMELŐ_11.30.'!$L:$L,[1]publikáció!C$4)</f>
        <v>0</v>
      </c>
      <c r="D493" s="11">
        <f>+SUMIFS('[1]TERMELŐ_11.30.'!$H:$H,'[1]TERMELŐ_11.30.'!$A:$A,[1]publikáció!$B493,'[1]TERMELŐ_11.30.'!$L:$L,[1]publikáció!D$4)</f>
        <v>0</v>
      </c>
      <c r="E493" s="11">
        <f>+SUMIFS('[1]TERMELŐ_11.30.'!$H:$H,'[1]TERMELŐ_11.30.'!$A:$A,[1]publikáció!$B493,'[1]TERMELŐ_11.30.'!$L:$L,[1]publikáció!E$4)</f>
        <v>0.25</v>
      </c>
      <c r="F493" s="11">
        <f>+SUMIFS('[1]TERMELŐ_11.30.'!$H:$H,'[1]TERMELŐ_11.30.'!$A:$A,[1]publikáció!$B493,'[1]TERMELŐ_11.30.'!$L:$L,[1]publikáció!F$4)</f>
        <v>0</v>
      </c>
      <c r="G493" s="11">
        <f>+SUMIFS('[1]TERMELŐ_11.30.'!$H:$H,'[1]TERMELŐ_11.30.'!$A:$A,[1]publikáció!$B493,'[1]TERMELŐ_11.30.'!$L:$L,[1]publikáció!G$4)</f>
        <v>0</v>
      </c>
      <c r="H493" s="11">
        <f>+SUMIFS('[1]TERMELŐ_11.30.'!$H:$H,'[1]TERMELŐ_11.30.'!$A:$A,[1]publikáció!$B493,'[1]TERMELŐ_11.30.'!$L:$L,[1]publikáció!H$4)</f>
        <v>0</v>
      </c>
      <c r="I493" s="11">
        <f>+SUMIFS('[1]TERMELŐ_11.30.'!$H:$H,'[1]TERMELŐ_11.30.'!$A:$A,[1]publikáció!$B493,'[1]TERMELŐ_11.30.'!$L:$L,[1]publikáció!I$4)</f>
        <v>0</v>
      </c>
      <c r="J493" s="11">
        <f>+SUMIFS('[1]TERMELŐ_11.30.'!$H:$H,'[1]TERMELŐ_11.30.'!$A:$A,[1]publikáció!$B493,'[1]TERMELŐ_11.30.'!$L:$L,[1]publikáció!J$4)</f>
        <v>0</v>
      </c>
      <c r="K493" s="11" t="str">
        <f>+IF(VLOOKUP(B493,'[1]TERMELŐ_11.30.'!A:U,21,FALSE)="igen","Technológia módosítás",IF(VLOOKUP(B493,'[1]TERMELŐ_11.30.'!A:U,20,FALSE)&lt;&gt;"nem","Ismétlő","Új igény"))</f>
        <v>Technológia módosítás</v>
      </c>
      <c r="L493" s="12">
        <f>+_xlfn.MAXIFS('[1]TERMELŐ_11.30.'!$P:$P,'[1]TERMELŐ_11.30.'!$A:$A,[1]publikáció!$B493)</f>
        <v>0</v>
      </c>
      <c r="M493" s="12">
        <f>+_xlfn.MAXIFS('[1]TERMELŐ_11.30.'!$Q:$Q,'[1]TERMELŐ_11.30.'!$A:$A,[1]publikáció!$B493)</f>
        <v>0.25</v>
      </c>
      <c r="N493" s="10" t="str">
        <f>+IF(VLOOKUP(B493,'[1]TERMELŐ_11.30.'!A:G,7,FALSE)="","",VLOOKUP(B493,'[1]TERMELŐ_11.30.'!A:G,7,FALSE))</f>
        <v>KIST</v>
      </c>
      <c r="O493" s="10">
        <f>+VLOOKUP(B493,'[1]TERMELŐ_11.30.'!A:I,9,FALSE)</f>
        <v>22</v>
      </c>
      <c r="P493" s="10" t="str">
        <f>+IF(OR(VLOOKUP(B493,'[1]TERMELŐ_11.30.'!A:D,4,FALSE)="elutasított",(VLOOKUP(B493,'[1]TERMELŐ_11.30.'!A:D,4,FALSE)="kiesett")),"igen","nem")</f>
        <v>nem</v>
      </c>
      <c r="Q493" s="10" t="str">
        <f>+_xlfn.IFNA(VLOOKUP(IF(VLOOKUP(B493,'[1]TERMELŐ_11.30.'!A:BQ,69,FALSE)="","",VLOOKUP(B493,'[1]TERMELŐ_11.30.'!A:BQ,69,FALSE)),'[1]publikáció segéd tábla'!$D$1:$E$16,2,FALSE),"")</f>
        <v/>
      </c>
      <c r="R493" s="10" t="str">
        <f>IF(VLOOKUP(B493,'[1]TERMELŐ_11.30.'!A:AT,46,FALSE)="","",VLOOKUP(B493,'[1]TERMELŐ_11.30.'!A:AT,46,FALSE))</f>
        <v>igen</v>
      </c>
      <c r="S493" s="10"/>
      <c r="T493" s="13">
        <f>+VLOOKUP(B493,'[1]TERMELŐ_11.30.'!$A:$AR,37,FALSE)</f>
        <v>3.4888159999999999</v>
      </c>
      <c r="U493" s="13">
        <f>+VLOOKUP(B493,'[1]TERMELŐ_11.30.'!$A:$AR,38,FALSE)+VLOOKUP(B493,'[1]TERMELŐ_11.30.'!$A:$AR,39,FALSE)+VLOOKUP(B493,'[1]TERMELŐ_11.30.'!$A:$AR,40,FALSE)+VLOOKUP(B493,'[1]TERMELŐ_11.30.'!$A:$AR,41,FALSE)+VLOOKUP(B493,'[1]TERMELŐ_11.30.'!$A:$AR,42,FALSE)+VLOOKUP(B493,'[1]TERMELŐ_11.30.'!$A:$AR,43,FALSE)+VLOOKUP(B493,'[1]TERMELŐ_11.30.'!$A:$AR,44,FALSE)</f>
        <v>0</v>
      </c>
      <c r="V493" s="14">
        <f>+IF(VLOOKUP(B493,'[1]TERMELŐ_11.30.'!A:AS,45,FALSE)="","",VLOOKUP(B493,'[1]TERMELŐ_11.30.'!A:AS,45,FALSE))</f>
        <v>47118</v>
      </c>
      <c r="W493" s="14" t="str">
        <f>IF(VLOOKUP(B493,'[1]TERMELŐ_11.30.'!A:AJ,36,FALSE)="","",VLOOKUP(B493,'[1]TERMELŐ_11.30.'!A:AJ,36,FALSE))</f>
        <v/>
      </c>
      <c r="X493" s="10"/>
      <c r="Y493" s="13">
        <f>+VLOOKUP(B493,'[1]TERMELŐ_11.30.'!$A:$BH,53,FALSE)</f>
        <v>3.4888159999999999</v>
      </c>
      <c r="Z493" s="13">
        <f>+VLOOKUP(B493,'[1]TERMELŐ_11.30.'!$A:$BH,54,FALSE)+VLOOKUP(B493,'[1]TERMELŐ_11.30.'!$A:$BH,55,FALSE)+VLOOKUP(B493,'[1]TERMELŐ_11.30.'!$A:$BH,56,FALSE)+VLOOKUP(B493,'[1]TERMELŐ_11.30.'!$A:$BH,57,FALSE)+VLOOKUP(B493,'[1]TERMELŐ_11.30.'!$A:$BH,58,FALSE)+VLOOKUP(B493,'[1]TERMELŐ_11.30.'!$A:$BH,59,FALSE)+VLOOKUP(B493,'[1]TERMELŐ_11.30.'!$A:$BH,60,FALSE)</f>
        <v>0</v>
      </c>
      <c r="AA493" s="14">
        <f>IF(VLOOKUP(B493,'[1]TERMELŐ_11.30.'!A:AZ,51,FALSE)="","",VLOOKUP(B493,'[1]TERMELŐ_11.30.'!A:AZ,51,FALSE))</f>
        <v>47118</v>
      </c>
      <c r="AB493" s="14" t="str">
        <f>IF(VLOOKUP(B493,'[1]TERMELŐ_11.30.'!A:AZ,52,FALSE)="","",VLOOKUP(B493,'[1]TERMELŐ_11.30.'!A:AZ,52,FALSE))</f>
        <v/>
      </c>
    </row>
    <row r="494" spans="1:28" x14ac:dyDescent="0.3">
      <c r="A494" s="10" t="str">
        <f>VLOOKUP(VLOOKUP(B494,'[1]TERMELŐ_11.30.'!A:F,6,FALSE),'[1]publikáció segéd tábla'!$A$1:$B$7,2,FALSE)</f>
        <v>MVM Démász Áramhálózati Kft. </v>
      </c>
      <c r="B494" s="10" t="s">
        <v>460</v>
      </c>
      <c r="C494" s="11">
        <f>+SUMIFS('[1]TERMELŐ_11.30.'!$H:$H,'[1]TERMELŐ_11.30.'!$A:$A,[1]publikáció!$B494,'[1]TERMELŐ_11.30.'!$L:$L,[1]publikáció!C$4)</f>
        <v>0</v>
      </c>
      <c r="D494" s="11">
        <f>+SUMIFS('[1]TERMELŐ_11.30.'!$H:$H,'[1]TERMELŐ_11.30.'!$A:$A,[1]publikáció!$B494,'[1]TERMELŐ_11.30.'!$L:$L,[1]publikáció!D$4)</f>
        <v>0</v>
      </c>
      <c r="E494" s="11">
        <f>+SUMIFS('[1]TERMELŐ_11.30.'!$H:$H,'[1]TERMELŐ_11.30.'!$A:$A,[1]publikáció!$B494,'[1]TERMELŐ_11.30.'!$L:$L,[1]publikáció!E$4)</f>
        <v>0.25</v>
      </c>
      <c r="F494" s="11">
        <f>+SUMIFS('[1]TERMELŐ_11.30.'!$H:$H,'[1]TERMELŐ_11.30.'!$A:$A,[1]publikáció!$B494,'[1]TERMELŐ_11.30.'!$L:$L,[1]publikáció!F$4)</f>
        <v>0</v>
      </c>
      <c r="G494" s="11">
        <f>+SUMIFS('[1]TERMELŐ_11.30.'!$H:$H,'[1]TERMELŐ_11.30.'!$A:$A,[1]publikáció!$B494,'[1]TERMELŐ_11.30.'!$L:$L,[1]publikáció!G$4)</f>
        <v>0</v>
      </c>
      <c r="H494" s="11">
        <f>+SUMIFS('[1]TERMELŐ_11.30.'!$H:$H,'[1]TERMELŐ_11.30.'!$A:$A,[1]publikáció!$B494,'[1]TERMELŐ_11.30.'!$L:$L,[1]publikáció!H$4)</f>
        <v>0</v>
      </c>
      <c r="I494" s="11">
        <f>+SUMIFS('[1]TERMELŐ_11.30.'!$H:$H,'[1]TERMELŐ_11.30.'!$A:$A,[1]publikáció!$B494,'[1]TERMELŐ_11.30.'!$L:$L,[1]publikáció!I$4)</f>
        <v>0</v>
      </c>
      <c r="J494" s="11">
        <f>+SUMIFS('[1]TERMELŐ_11.30.'!$H:$H,'[1]TERMELŐ_11.30.'!$A:$A,[1]publikáció!$B494,'[1]TERMELŐ_11.30.'!$L:$L,[1]publikáció!J$4)</f>
        <v>0</v>
      </c>
      <c r="K494" s="11" t="str">
        <f>+IF(VLOOKUP(B494,'[1]TERMELŐ_11.30.'!A:U,21,FALSE)="igen","Technológia módosítás",IF(VLOOKUP(B494,'[1]TERMELŐ_11.30.'!A:U,20,FALSE)&lt;&gt;"nem","Ismétlő","Új igény"))</f>
        <v>Technológia módosítás</v>
      </c>
      <c r="L494" s="12">
        <f>+_xlfn.MAXIFS('[1]TERMELŐ_11.30.'!$P:$P,'[1]TERMELŐ_11.30.'!$A:$A,[1]publikáció!$B494)</f>
        <v>0</v>
      </c>
      <c r="M494" s="12">
        <f>+_xlfn.MAXIFS('[1]TERMELŐ_11.30.'!$Q:$Q,'[1]TERMELŐ_11.30.'!$A:$A,[1]publikáció!$B494)</f>
        <v>0.25</v>
      </c>
      <c r="N494" s="10" t="str">
        <f>+IF(VLOOKUP(B494,'[1]TERMELŐ_11.30.'!A:G,7,FALSE)="","",VLOOKUP(B494,'[1]TERMELŐ_11.30.'!A:G,7,FALSE))</f>
        <v>KIST</v>
      </c>
      <c r="O494" s="10">
        <f>+VLOOKUP(B494,'[1]TERMELŐ_11.30.'!A:I,9,FALSE)</f>
        <v>22</v>
      </c>
      <c r="P494" s="10" t="str">
        <f>+IF(OR(VLOOKUP(B494,'[1]TERMELŐ_11.30.'!A:D,4,FALSE)="elutasított",(VLOOKUP(B494,'[1]TERMELŐ_11.30.'!A:D,4,FALSE)="kiesett")),"igen","nem")</f>
        <v>nem</v>
      </c>
      <c r="Q494" s="10" t="str">
        <f>+_xlfn.IFNA(VLOOKUP(IF(VLOOKUP(B494,'[1]TERMELŐ_11.30.'!A:BQ,69,FALSE)="","",VLOOKUP(B494,'[1]TERMELŐ_11.30.'!A:BQ,69,FALSE)),'[1]publikáció segéd tábla'!$D$1:$E$16,2,FALSE),"")</f>
        <v/>
      </c>
      <c r="R494" s="10" t="str">
        <f>IF(VLOOKUP(B494,'[1]TERMELŐ_11.30.'!A:AT,46,FALSE)="","",VLOOKUP(B494,'[1]TERMELŐ_11.30.'!A:AT,46,FALSE))</f>
        <v>igen</v>
      </c>
      <c r="S494" s="10"/>
      <c r="T494" s="13">
        <f>+VLOOKUP(B494,'[1]TERMELŐ_11.30.'!$A:$AR,37,FALSE)</f>
        <v>3.4888159999999999</v>
      </c>
      <c r="U494" s="13">
        <f>+VLOOKUP(B494,'[1]TERMELŐ_11.30.'!$A:$AR,38,FALSE)+VLOOKUP(B494,'[1]TERMELŐ_11.30.'!$A:$AR,39,FALSE)+VLOOKUP(B494,'[1]TERMELŐ_11.30.'!$A:$AR,40,FALSE)+VLOOKUP(B494,'[1]TERMELŐ_11.30.'!$A:$AR,41,FALSE)+VLOOKUP(B494,'[1]TERMELŐ_11.30.'!$A:$AR,42,FALSE)+VLOOKUP(B494,'[1]TERMELŐ_11.30.'!$A:$AR,43,FALSE)+VLOOKUP(B494,'[1]TERMELŐ_11.30.'!$A:$AR,44,FALSE)</f>
        <v>0</v>
      </c>
      <c r="V494" s="14">
        <f>+IF(VLOOKUP(B494,'[1]TERMELŐ_11.30.'!A:AS,45,FALSE)="","",VLOOKUP(B494,'[1]TERMELŐ_11.30.'!A:AS,45,FALSE))</f>
        <v>47118</v>
      </c>
      <c r="W494" s="14" t="str">
        <f>IF(VLOOKUP(B494,'[1]TERMELŐ_11.30.'!A:AJ,36,FALSE)="","",VLOOKUP(B494,'[1]TERMELŐ_11.30.'!A:AJ,36,FALSE))</f>
        <v/>
      </c>
      <c r="X494" s="10"/>
      <c r="Y494" s="13">
        <f>+VLOOKUP(B494,'[1]TERMELŐ_11.30.'!$A:$BH,53,FALSE)</f>
        <v>3.4888159999999999</v>
      </c>
      <c r="Z494" s="13">
        <f>+VLOOKUP(B494,'[1]TERMELŐ_11.30.'!$A:$BH,54,FALSE)+VLOOKUP(B494,'[1]TERMELŐ_11.30.'!$A:$BH,55,FALSE)+VLOOKUP(B494,'[1]TERMELŐ_11.30.'!$A:$BH,56,FALSE)+VLOOKUP(B494,'[1]TERMELŐ_11.30.'!$A:$BH,57,FALSE)+VLOOKUP(B494,'[1]TERMELŐ_11.30.'!$A:$BH,58,FALSE)+VLOOKUP(B494,'[1]TERMELŐ_11.30.'!$A:$BH,59,FALSE)+VLOOKUP(B494,'[1]TERMELŐ_11.30.'!$A:$BH,60,FALSE)</f>
        <v>0</v>
      </c>
      <c r="AA494" s="14">
        <f>IF(VLOOKUP(B494,'[1]TERMELŐ_11.30.'!A:AZ,51,FALSE)="","",VLOOKUP(B494,'[1]TERMELŐ_11.30.'!A:AZ,51,FALSE))</f>
        <v>47118</v>
      </c>
      <c r="AB494" s="14" t="str">
        <f>IF(VLOOKUP(B494,'[1]TERMELŐ_11.30.'!A:AZ,52,FALSE)="","",VLOOKUP(B494,'[1]TERMELŐ_11.30.'!A:AZ,52,FALSE))</f>
        <v/>
      </c>
    </row>
    <row r="495" spans="1:28" x14ac:dyDescent="0.3">
      <c r="A495" s="10" t="str">
        <f>VLOOKUP(VLOOKUP(B495,'[1]TERMELŐ_11.30.'!A:F,6,FALSE),'[1]publikáció segéd tábla'!$A$1:$B$7,2,FALSE)</f>
        <v>MVM Démász Áramhálózati Kft. </v>
      </c>
      <c r="B495" s="10" t="s">
        <v>461</v>
      </c>
      <c r="C495" s="11">
        <f>+SUMIFS('[1]TERMELŐ_11.30.'!$H:$H,'[1]TERMELŐ_11.30.'!$A:$A,[1]publikáció!$B495,'[1]TERMELŐ_11.30.'!$L:$L,[1]publikáció!C$4)</f>
        <v>0</v>
      </c>
      <c r="D495" s="11">
        <f>+SUMIFS('[1]TERMELŐ_11.30.'!$H:$H,'[1]TERMELŐ_11.30.'!$A:$A,[1]publikáció!$B495,'[1]TERMELŐ_11.30.'!$L:$L,[1]publikáció!D$4)</f>
        <v>0</v>
      </c>
      <c r="E495" s="11">
        <f>+SUMIFS('[1]TERMELŐ_11.30.'!$H:$H,'[1]TERMELŐ_11.30.'!$A:$A,[1]publikáció!$B495,'[1]TERMELŐ_11.30.'!$L:$L,[1]publikáció!E$4)</f>
        <v>0.25</v>
      </c>
      <c r="F495" s="11">
        <f>+SUMIFS('[1]TERMELŐ_11.30.'!$H:$H,'[1]TERMELŐ_11.30.'!$A:$A,[1]publikáció!$B495,'[1]TERMELŐ_11.30.'!$L:$L,[1]publikáció!F$4)</f>
        <v>0</v>
      </c>
      <c r="G495" s="11">
        <f>+SUMIFS('[1]TERMELŐ_11.30.'!$H:$H,'[1]TERMELŐ_11.30.'!$A:$A,[1]publikáció!$B495,'[1]TERMELŐ_11.30.'!$L:$L,[1]publikáció!G$4)</f>
        <v>0</v>
      </c>
      <c r="H495" s="11">
        <f>+SUMIFS('[1]TERMELŐ_11.30.'!$H:$H,'[1]TERMELŐ_11.30.'!$A:$A,[1]publikáció!$B495,'[1]TERMELŐ_11.30.'!$L:$L,[1]publikáció!H$4)</f>
        <v>0</v>
      </c>
      <c r="I495" s="11">
        <f>+SUMIFS('[1]TERMELŐ_11.30.'!$H:$H,'[1]TERMELŐ_11.30.'!$A:$A,[1]publikáció!$B495,'[1]TERMELŐ_11.30.'!$L:$L,[1]publikáció!I$4)</f>
        <v>0</v>
      </c>
      <c r="J495" s="11">
        <f>+SUMIFS('[1]TERMELŐ_11.30.'!$H:$H,'[1]TERMELŐ_11.30.'!$A:$A,[1]publikáció!$B495,'[1]TERMELŐ_11.30.'!$L:$L,[1]publikáció!J$4)</f>
        <v>0</v>
      </c>
      <c r="K495" s="11" t="str">
        <f>+IF(VLOOKUP(B495,'[1]TERMELŐ_11.30.'!A:U,21,FALSE)="igen","Technológia módosítás",IF(VLOOKUP(B495,'[1]TERMELŐ_11.30.'!A:U,20,FALSE)&lt;&gt;"nem","Ismétlő","Új igény"))</f>
        <v>Technológia módosítás</v>
      </c>
      <c r="L495" s="12">
        <f>+_xlfn.MAXIFS('[1]TERMELŐ_11.30.'!$P:$P,'[1]TERMELŐ_11.30.'!$A:$A,[1]publikáció!$B495)</f>
        <v>0</v>
      </c>
      <c r="M495" s="12">
        <f>+_xlfn.MAXIFS('[1]TERMELŐ_11.30.'!$Q:$Q,'[1]TERMELŐ_11.30.'!$A:$A,[1]publikáció!$B495)</f>
        <v>0.25</v>
      </c>
      <c r="N495" s="10" t="str">
        <f>+IF(VLOOKUP(B495,'[1]TERMELŐ_11.30.'!A:G,7,FALSE)="","",VLOOKUP(B495,'[1]TERMELŐ_11.30.'!A:G,7,FALSE))</f>
        <v>HODM</v>
      </c>
      <c r="O495" s="10">
        <f>+VLOOKUP(B495,'[1]TERMELŐ_11.30.'!A:I,9,FALSE)</f>
        <v>22</v>
      </c>
      <c r="P495" s="10" t="str">
        <f>+IF(OR(VLOOKUP(B495,'[1]TERMELŐ_11.30.'!A:D,4,FALSE)="elutasított",(VLOOKUP(B495,'[1]TERMELŐ_11.30.'!A:D,4,FALSE)="kiesett")),"igen","nem")</f>
        <v>nem</v>
      </c>
      <c r="Q495" s="10" t="str">
        <f>+_xlfn.IFNA(VLOOKUP(IF(VLOOKUP(B495,'[1]TERMELŐ_11.30.'!A:BQ,69,FALSE)="","",VLOOKUP(B495,'[1]TERMELŐ_11.30.'!A:BQ,69,FALSE)),'[1]publikáció segéd tábla'!$D$1:$E$16,2,FALSE),"")</f>
        <v/>
      </c>
      <c r="R495" s="10" t="str">
        <f>IF(VLOOKUP(B495,'[1]TERMELŐ_11.30.'!A:AT,46,FALSE)="","",VLOOKUP(B495,'[1]TERMELŐ_11.30.'!A:AT,46,FALSE))</f>
        <v>igen</v>
      </c>
      <c r="S495" s="10"/>
      <c r="T495" s="13">
        <f>+VLOOKUP(B495,'[1]TERMELŐ_11.30.'!$A:$AR,37,FALSE)</f>
        <v>3.4888159999999999</v>
      </c>
      <c r="U495" s="13">
        <f>+VLOOKUP(B495,'[1]TERMELŐ_11.30.'!$A:$AR,38,FALSE)+VLOOKUP(B495,'[1]TERMELŐ_11.30.'!$A:$AR,39,FALSE)+VLOOKUP(B495,'[1]TERMELŐ_11.30.'!$A:$AR,40,FALSE)+VLOOKUP(B495,'[1]TERMELŐ_11.30.'!$A:$AR,41,FALSE)+VLOOKUP(B495,'[1]TERMELŐ_11.30.'!$A:$AR,42,FALSE)+VLOOKUP(B495,'[1]TERMELŐ_11.30.'!$A:$AR,43,FALSE)+VLOOKUP(B495,'[1]TERMELŐ_11.30.'!$A:$AR,44,FALSE)</f>
        <v>0</v>
      </c>
      <c r="V495" s="14">
        <f>+IF(VLOOKUP(B495,'[1]TERMELŐ_11.30.'!A:AS,45,FALSE)="","",VLOOKUP(B495,'[1]TERMELŐ_11.30.'!A:AS,45,FALSE))</f>
        <v>47118</v>
      </c>
      <c r="W495" s="14">
        <f>IF(VLOOKUP(B495,'[1]TERMELŐ_11.30.'!A:AJ,36,FALSE)="","",VLOOKUP(B495,'[1]TERMELŐ_11.30.'!A:AJ,36,FALSE))</f>
        <v>46752</v>
      </c>
      <c r="X495" s="10"/>
      <c r="Y495" s="13">
        <f>+VLOOKUP(B495,'[1]TERMELŐ_11.30.'!$A:$BH,53,FALSE)</f>
        <v>3.4888159999999999</v>
      </c>
      <c r="Z495" s="13">
        <f>+VLOOKUP(B495,'[1]TERMELŐ_11.30.'!$A:$BH,54,FALSE)+VLOOKUP(B495,'[1]TERMELŐ_11.30.'!$A:$BH,55,FALSE)+VLOOKUP(B495,'[1]TERMELŐ_11.30.'!$A:$BH,56,FALSE)+VLOOKUP(B495,'[1]TERMELŐ_11.30.'!$A:$BH,57,FALSE)+VLOOKUP(B495,'[1]TERMELŐ_11.30.'!$A:$BH,58,FALSE)+VLOOKUP(B495,'[1]TERMELŐ_11.30.'!$A:$BH,59,FALSE)+VLOOKUP(B495,'[1]TERMELŐ_11.30.'!$A:$BH,60,FALSE)</f>
        <v>0</v>
      </c>
      <c r="AA495" s="14">
        <f>IF(VLOOKUP(B495,'[1]TERMELŐ_11.30.'!A:AZ,51,FALSE)="","",VLOOKUP(B495,'[1]TERMELŐ_11.30.'!A:AZ,51,FALSE))</f>
        <v>47118</v>
      </c>
      <c r="AB495" s="14">
        <f>IF(VLOOKUP(B495,'[1]TERMELŐ_11.30.'!A:AZ,52,FALSE)="","",VLOOKUP(B495,'[1]TERMELŐ_11.30.'!A:AZ,52,FALSE))</f>
        <v>46752</v>
      </c>
    </row>
    <row r="496" spans="1:28" x14ac:dyDescent="0.3">
      <c r="A496" s="10" t="str">
        <f>VLOOKUP(VLOOKUP(B496,'[1]TERMELŐ_11.30.'!A:F,6,FALSE),'[1]publikáció segéd tábla'!$A$1:$B$7,2,FALSE)</f>
        <v>MVM Démász Áramhálózati Kft. </v>
      </c>
      <c r="B496" s="10" t="s">
        <v>462</v>
      </c>
      <c r="C496" s="11">
        <f>+SUMIFS('[1]TERMELŐ_11.30.'!$H:$H,'[1]TERMELŐ_11.30.'!$A:$A,[1]publikáció!$B496,'[1]TERMELŐ_11.30.'!$L:$L,[1]publikáció!C$4)</f>
        <v>0</v>
      </c>
      <c r="D496" s="11">
        <f>+SUMIFS('[1]TERMELŐ_11.30.'!$H:$H,'[1]TERMELŐ_11.30.'!$A:$A,[1]publikáció!$B496,'[1]TERMELŐ_11.30.'!$L:$L,[1]publikáció!D$4)</f>
        <v>0</v>
      </c>
      <c r="E496" s="11">
        <f>+SUMIFS('[1]TERMELŐ_11.30.'!$H:$H,'[1]TERMELŐ_11.30.'!$A:$A,[1]publikáció!$B496,'[1]TERMELŐ_11.30.'!$L:$L,[1]publikáció!E$4)</f>
        <v>0.25</v>
      </c>
      <c r="F496" s="11">
        <f>+SUMIFS('[1]TERMELŐ_11.30.'!$H:$H,'[1]TERMELŐ_11.30.'!$A:$A,[1]publikáció!$B496,'[1]TERMELŐ_11.30.'!$L:$L,[1]publikáció!F$4)</f>
        <v>0</v>
      </c>
      <c r="G496" s="11">
        <f>+SUMIFS('[1]TERMELŐ_11.30.'!$H:$H,'[1]TERMELŐ_11.30.'!$A:$A,[1]publikáció!$B496,'[1]TERMELŐ_11.30.'!$L:$L,[1]publikáció!G$4)</f>
        <v>0</v>
      </c>
      <c r="H496" s="11">
        <f>+SUMIFS('[1]TERMELŐ_11.30.'!$H:$H,'[1]TERMELŐ_11.30.'!$A:$A,[1]publikáció!$B496,'[1]TERMELŐ_11.30.'!$L:$L,[1]publikáció!H$4)</f>
        <v>0</v>
      </c>
      <c r="I496" s="11">
        <f>+SUMIFS('[1]TERMELŐ_11.30.'!$H:$H,'[1]TERMELŐ_11.30.'!$A:$A,[1]publikáció!$B496,'[1]TERMELŐ_11.30.'!$L:$L,[1]publikáció!I$4)</f>
        <v>0</v>
      </c>
      <c r="J496" s="11">
        <f>+SUMIFS('[1]TERMELŐ_11.30.'!$H:$H,'[1]TERMELŐ_11.30.'!$A:$A,[1]publikáció!$B496,'[1]TERMELŐ_11.30.'!$L:$L,[1]publikáció!J$4)</f>
        <v>0</v>
      </c>
      <c r="K496" s="11" t="str">
        <f>+IF(VLOOKUP(B496,'[1]TERMELŐ_11.30.'!A:U,21,FALSE)="igen","Technológia módosítás",IF(VLOOKUP(B496,'[1]TERMELŐ_11.30.'!A:U,20,FALSE)&lt;&gt;"nem","Ismétlő","Új igény"))</f>
        <v>Technológia módosítás</v>
      </c>
      <c r="L496" s="12">
        <f>+_xlfn.MAXIFS('[1]TERMELŐ_11.30.'!$P:$P,'[1]TERMELŐ_11.30.'!$A:$A,[1]publikáció!$B496)</f>
        <v>0</v>
      </c>
      <c r="M496" s="12">
        <f>+_xlfn.MAXIFS('[1]TERMELŐ_11.30.'!$Q:$Q,'[1]TERMELŐ_11.30.'!$A:$A,[1]publikáció!$B496)</f>
        <v>0.25</v>
      </c>
      <c r="N496" s="10" t="str">
        <f>+IF(VLOOKUP(B496,'[1]TERMELŐ_11.30.'!A:G,7,FALSE)="","",VLOOKUP(B496,'[1]TERMELŐ_11.30.'!A:G,7,FALSE))</f>
        <v>HODM</v>
      </c>
      <c r="O496" s="10">
        <f>+VLOOKUP(B496,'[1]TERMELŐ_11.30.'!A:I,9,FALSE)</f>
        <v>22</v>
      </c>
      <c r="P496" s="10" t="str">
        <f>+IF(OR(VLOOKUP(B496,'[1]TERMELŐ_11.30.'!A:D,4,FALSE)="elutasított",(VLOOKUP(B496,'[1]TERMELŐ_11.30.'!A:D,4,FALSE)="kiesett")),"igen","nem")</f>
        <v>nem</v>
      </c>
      <c r="Q496" s="10" t="str">
        <f>+_xlfn.IFNA(VLOOKUP(IF(VLOOKUP(B496,'[1]TERMELŐ_11.30.'!A:BQ,69,FALSE)="","",VLOOKUP(B496,'[1]TERMELŐ_11.30.'!A:BQ,69,FALSE)),'[1]publikáció segéd tábla'!$D$1:$E$16,2,FALSE),"")</f>
        <v/>
      </c>
      <c r="R496" s="10" t="str">
        <f>IF(VLOOKUP(B496,'[1]TERMELŐ_11.30.'!A:AT,46,FALSE)="","",VLOOKUP(B496,'[1]TERMELŐ_11.30.'!A:AT,46,FALSE))</f>
        <v>igen</v>
      </c>
      <c r="S496" s="10"/>
      <c r="T496" s="13">
        <f>+VLOOKUP(B496,'[1]TERMELŐ_11.30.'!$A:$AR,37,FALSE)</f>
        <v>3.4888159999999999</v>
      </c>
      <c r="U496" s="13">
        <f>+VLOOKUP(B496,'[1]TERMELŐ_11.30.'!$A:$AR,38,FALSE)+VLOOKUP(B496,'[1]TERMELŐ_11.30.'!$A:$AR,39,FALSE)+VLOOKUP(B496,'[1]TERMELŐ_11.30.'!$A:$AR,40,FALSE)+VLOOKUP(B496,'[1]TERMELŐ_11.30.'!$A:$AR,41,FALSE)+VLOOKUP(B496,'[1]TERMELŐ_11.30.'!$A:$AR,42,FALSE)+VLOOKUP(B496,'[1]TERMELŐ_11.30.'!$A:$AR,43,FALSE)+VLOOKUP(B496,'[1]TERMELŐ_11.30.'!$A:$AR,44,FALSE)</f>
        <v>0</v>
      </c>
      <c r="V496" s="14">
        <f>+IF(VLOOKUP(B496,'[1]TERMELŐ_11.30.'!A:AS,45,FALSE)="","",VLOOKUP(B496,'[1]TERMELŐ_11.30.'!A:AS,45,FALSE))</f>
        <v>47118</v>
      </c>
      <c r="W496" s="14">
        <f>IF(VLOOKUP(B496,'[1]TERMELŐ_11.30.'!A:AJ,36,FALSE)="","",VLOOKUP(B496,'[1]TERMELŐ_11.30.'!A:AJ,36,FALSE))</f>
        <v>46752</v>
      </c>
      <c r="X496" s="10"/>
      <c r="Y496" s="13">
        <f>+VLOOKUP(B496,'[1]TERMELŐ_11.30.'!$A:$BH,53,FALSE)</f>
        <v>3.4888159999999999</v>
      </c>
      <c r="Z496" s="13">
        <f>+VLOOKUP(B496,'[1]TERMELŐ_11.30.'!$A:$BH,54,FALSE)+VLOOKUP(B496,'[1]TERMELŐ_11.30.'!$A:$BH,55,FALSE)+VLOOKUP(B496,'[1]TERMELŐ_11.30.'!$A:$BH,56,FALSE)+VLOOKUP(B496,'[1]TERMELŐ_11.30.'!$A:$BH,57,FALSE)+VLOOKUP(B496,'[1]TERMELŐ_11.30.'!$A:$BH,58,FALSE)+VLOOKUP(B496,'[1]TERMELŐ_11.30.'!$A:$BH,59,FALSE)+VLOOKUP(B496,'[1]TERMELŐ_11.30.'!$A:$BH,60,FALSE)</f>
        <v>0</v>
      </c>
      <c r="AA496" s="14">
        <f>IF(VLOOKUP(B496,'[1]TERMELŐ_11.30.'!A:AZ,51,FALSE)="","",VLOOKUP(B496,'[1]TERMELŐ_11.30.'!A:AZ,51,FALSE))</f>
        <v>47118</v>
      </c>
      <c r="AB496" s="14">
        <f>IF(VLOOKUP(B496,'[1]TERMELŐ_11.30.'!A:AZ,52,FALSE)="","",VLOOKUP(B496,'[1]TERMELŐ_11.30.'!A:AZ,52,FALSE))</f>
        <v>46752</v>
      </c>
    </row>
    <row r="497" spans="1:28" x14ac:dyDescent="0.3">
      <c r="A497" s="10" t="str">
        <f>VLOOKUP(VLOOKUP(B497,'[1]TERMELŐ_11.30.'!A:F,6,FALSE),'[1]publikáció segéd tábla'!$A$1:$B$7,2,FALSE)</f>
        <v>MVM Démász Áramhálózati Kft. </v>
      </c>
      <c r="B497" s="10" t="s">
        <v>463</v>
      </c>
      <c r="C497" s="11">
        <f>+SUMIFS('[1]TERMELŐ_11.30.'!$H:$H,'[1]TERMELŐ_11.30.'!$A:$A,[1]publikáció!$B497,'[1]TERMELŐ_11.30.'!$L:$L,[1]publikáció!C$4)</f>
        <v>0</v>
      </c>
      <c r="D497" s="11">
        <f>+SUMIFS('[1]TERMELŐ_11.30.'!$H:$H,'[1]TERMELŐ_11.30.'!$A:$A,[1]publikáció!$B497,'[1]TERMELŐ_11.30.'!$L:$L,[1]publikáció!D$4)</f>
        <v>0</v>
      </c>
      <c r="E497" s="11">
        <f>+SUMIFS('[1]TERMELŐ_11.30.'!$H:$H,'[1]TERMELŐ_11.30.'!$A:$A,[1]publikáció!$B497,'[1]TERMELŐ_11.30.'!$L:$L,[1]publikáció!E$4)</f>
        <v>0.25</v>
      </c>
      <c r="F497" s="11">
        <f>+SUMIFS('[1]TERMELŐ_11.30.'!$H:$H,'[1]TERMELŐ_11.30.'!$A:$A,[1]publikáció!$B497,'[1]TERMELŐ_11.30.'!$L:$L,[1]publikáció!F$4)</f>
        <v>0</v>
      </c>
      <c r="G497" s="11">
        <f>+SUMIFS('[1]TERMELŐ_11.30.'!$H:$H,'[1]TERMELŐ_11.30.'!$A:$A,[1]publikáció!$B497,'[1]TERMELŐ_11.30.'!$L:$L,[1]publikáció!G$4)</f>
        <v>0</v>
      </c>
      <c r="H497" s="11">
        <f>+SUMIFS('[1]TERMELŐ_11.30.'!$H:$H,'[1]TERMELŐ_11.30.'!$A:$A,[1]publikáció!$B497,'[1]TERMELŐ_11.30.'!$L:$L,[1]publikáció!H$4)</f>
        <v>0</v>
      </c>
      <c r="I497" s="11">
        <f>+SUMIFS('[1]TERMELŐ_11.30.'!$H:$H,'[1]TERMELŐ_11.30.'!$A:$A,[1]publikáció!$B497,'[1]TERMELŐ_11.30.'!$L:$L,[1]publikáció!I$4)</f>
        <v>0</v>
      </c>
      <c r="J497" s="11">
        <f>+SUMIFS('[1]TERMELŐ_11.30.'!$H:$H,'[1]TERMELŐ_11.30.'!$A:$A,[1]publikáció!$B497,'[1]TERMELŐ_11.30.'!$L:$L,[1]publikáció!J$4)</f>
        <v>0</v>
      </c>
      <c r="K497" s="11" t="str">
        <f>+IF(VLOOKUP(B497,'[1]TERMELŐ_11.30.'!A:U,21,FALSE)="igen","Technológia módosítás",IF(VLOOKUP(B497,'[1]TERMELŐ_11.30.'!A:U,20,FALSE)&lt;&gt;"nem","Ismétlő","Új igény"))</f>
        <v>Technológia módosítás</v>
      </c>
      <c r="L497" s="12">
        <f>+_xlfn.MAXIFS('[1]TERMELŐ_11.30.'!$P:$P,'[1]TERMELŐ_11.30.'!$A:$A,[1]publikáció!$B497)</f>
        <v>0</v>
      </c>
      <c r="M497" s="12">
        <f>+_xlfn.MAXIFS('[1]TERMELŐ_11.30.'!$Q:$Q,'[1]TERMELŐ_11.30.'!$A:$A,[1]publikáció!$B497)</f>
        <v>0.25</v>
      </c>
      <c r="N497" s="10" t="str">
        <f>+IF(VLOOKUP(B497,'[1]TERMELŐ_11.30.'!A:G,7,FALSE)="","",VLOOKUP(B497,'[1]TERMELŐ_11.30.'!A:G,7,FALSE))</f>
        <v>HODM</v>
      </c>
      <c r="O497" s="10">
        <f>+VLOOKUP(B497,'[1]TERMELŐ_11.30.'!A:I,9,FALSE)</f>
        <v>22</v>
      </c>
      <c r="P497" s="10" t="str">
        <f>+IF(OR(VLOOKUP(B497,'[1]TERMELŐ_11.30.'!A:D,4,FALSE)="elutasított",(VLOOKUP(B497,'[1]TERMELŐ_11.30.'!A:D,4,FALSE)="kiesett")),"igen","nem")</f>
        <v>nem</v>
      </c>
      <c r="Q497" s="10" t="str">
        <f>+_xlfn.IFNA(VLOOKUP(IF(VLOOKUP(B497,'[1]TERMELŐ_11.30.'!A:BQ,69,FALSE)="","",VLOOKUP(B497,'[1]TERMELŐ_11.30.'!A:BQ,69,FALSE)),'[1]publikáció segéd tábla'!$D$1:$E$16,2,FALSE),"")</f>
        <v/>
      </c>
      <c r="R497" s="10" t="str">
        <f>IF(VLOOKUP(B497,'[1]TERMELŐ_11.30.'!A:AT,46,FALSE)="","",VLOOKUP(B497,'[1]TERMELŐ_11.30.'!A:AT,46,FALSE))</f>
        <v>igen</v>
      </c>
      <c r="S497" s="10"/>
      <c r="T497" s="13">
        <f>+VLOOKUP(B497,'[1]TERMELŐ_11.30.'!$A:$AR,37,FALSE)</f>
        <v>3.4888159999999999</v>
      </c>
      <c r="U497" s="13">
        <f>+VLOOKUP(B497,'[1]TERMELŐ_11.30.'!$A:$AR,38,FALSE)+VLOOKUP(B497,'[1]TERMELŐ_11.30.'!$A:$AR,39,FALSE)+VLOOKUP(B497,'[1]TERMELŐ_11.30.'!$A:$AR,40,FALSE)+VLOOKUP(B497,'[1]TERMELŐ_11.30.'!$A:$AR,41,FALSE)+VLOOKUP(B497,'[1]TERMELŐ_11.30.'!$A:$AR,42,FALSE)+VLOOKUP(B497,'[1]TERMELŐ_11.30.'!$A:$AR,43,FALSE)+VLOOKUP(B497,'[1]TERMELŐ_11.30.'!$A:$AR,44,FALSE)</f>
        <v>0</v>
      </c>
      <c r="V497" s="14">
        <f>+IF(VLOOKUP(B497,'[1]TERMELŐ_11.30.'!A:AS,45,FALSE)="","",VLOOKUP(B497,'[1]TERMELŐ_11.30.'!A:AS,45,FALSE))</f>
        <v>47118</v>
      </c>
      <c r="W497" s="14">
        <f>IF(VLOOKUP(B497,'[1]TERMELŐ_11.30.'!A:AJ,36,FALSE)="","",VLOOKUP(B497,'[1]TERMELŐ_11.30.'!A:AJ,36,FALSE))</f>
        <v>46752</v>
      </c>
      <c r="X497" s="10"/>
      <c r="Y497" s="13">
        <f>+VLOOKUP(B497,'[1]TERMELŐ_11.30.'!$A:$BH,53,FALSE)</f>
        <v>3.4888159999999999</v>
      </c>
      <c r="Z497" s="13">
        <f>+VLOOKUP(B497,'[1]TERMELŐ_11.30.'!$A:$BH,54,FALSE)+VLOOKUP(B497,'[1]TERMELŐ_11.30.'!$A:$BH,55,FALSE)+VLOOKUP(B497,'[1]TERMELŐ_11.30.'!$A:$BH,56,FALSE)+VLOOKUP(B497,'[1]TERMELŐ_11.30.'!$A:$BH,57,FALSE)+VLOOKUP(B497,'[1]TERMELŐ_11.30.'!$A:$BH,58,FALSE)+VLOOKUP(B497,'[1]TERMELŐ_11.30.'!$A:$BH,59,FALSE)+VLOOKUP(B497,'[1]TERMELŐ_11.30.'!$A:$BH,60,FALSE)</f>
        <v>0</v>
      </c>
      <c r="AA497" s="14">
        <f>IF(VLOOKUP(B497,'[1]TERMELŐ_11.30.'!A:AZ,51,FALSE)="","",VLOOKUP(B497,'[1]TERMELŐ_11.30.'!A:AZ,51,FALSE))</f>
        <v>47118</v>
      </c>
      <c r="AB497" s="14">
        <f>IF(VLOOKUP(B497,'[1]TERMELŐ_11.30.'!A:AZ,52,FALSE)="","",VLOOKUP(B497,'[1]TERMELŐ_11.30.'!A:AZ,52,FALSE))</f>
        <v>46752</v>
      </c>
    </row>
    <row r="498" spans="1:28" x14ac:dyDescent="0.3">
      <c r="A498" s="10" t="str">
        <f>VLOOKUP(VLOOKUP(B498,'[1]TERMELŐ_11.30.'!A:F,6,FALSE),'[1]publikáció segéd tábla'!$A$1:$B$7,2,FALSE)</f>
        <v>MVM Démász Áramhálózati Kft. </v>
      </c>
      <c r="B498" s="10" t="s">
        <v>464</v>
      </c>
      <c r="C498" s="11">
        <f>+SUMIFS('[1]TERMELŐ_11.30.'!$H:$H,'[1]TERMELŐ_11.30.'!$A:$A,[1]publikáció!$B498,'[1]TERMELŐ_11.30.'!$L:$L,[1]publikáció!C$4)</f>
        <v>0</v>
      </c>
      <c r="D498" s="11">
        <f>+SUMIFS('[1]TERMELŐ_11.30.'!$H:$H,'[1]TERMELŐ_11.30.'!$A:$A,[1]publikáció!$B498,'[1]TERMELŐ_11.30.'!$L:$L,[1]publikáció!D$4)</f>
        <v>0</v>
      </c>
      <c r="E498" s="11">
        <f>+SUMIFS('[1]TERMELŐ_11.30.'!$H:$H,'[1]TERMELŐ_11.30.'!$A:$A,[1]publikáció!$B498,'[1]TERMELŐ_11.30.'!$L:$L,[1]publikáció!E$4)</f>
        <v>0.25</v>
      </c>
      <c r="F498" s="11">
        <f>+SUMIFS('[1]TERMELŐ_11.30.'!$H:$H,'[1]TERMELŐ_11.30.'!$A:$A,[1]publikáció!$B498,'[1]TERMELŐ_11.30.'!$L:$L,[1]publikáció!F$4)</f>
        <v>0</v>
      </c>
      <c r="G498" s="11">
        <f>+SUMIFS('[1]TERMELŐ_11.30.'!$H:$H,'[1]TERMELŐ_11.30.'!$A:$A,[1]publikáció!$B498,'[1]TERMELŐ_11.30.'!$L:$L,[1]publikáció!G$4)</f>
        <v>0</v>
      </c>
      <c r="H498" s="11">
        <f>+SUMIFS('[1]TERMELŐ_11.30.'!$H:$H,'[1]TERMELŐ_11.30.'!$A:$A,[1]publikáció!$B498,'[1]TERMELŐ_11.30.'!$L:$L,[1]publikáció!H$4)</f>
        <v>0</v>
      </c>
      <c r="I498" s="11">
        <f>+SUMIFS('[1]TERMELŐ_11.30.'!$H:$H,'[1]TERMELŐ_11.30.'!$A:$A,[1]publikáció!$B498,'[1]TERMELŐ_11.30.'!$L:$L,[1]publikáció!I$4)</f>
        <v>0</v>
      </c>
      <c r="J498" s="11">
        <f>+SUMIFS('[1]TERMELŐ_11.30.'!$H:$H,'[1]TERMELŐ_11.30.'!$A:$A,[1]publikáció!$B498,'[1]TERMELŐ_11.30.'!$L:$L,[1]publikáció!J$4)</f>
        <v>0</v>
      </c>
      <c r="K498" s="11" t="str">
        <f>+IF(VLOOKUP(B498,'[1]TERMELŐ_11.30.'!A:U,21,FALSE)="igen","Technológia módosítás",IF(VLOOKUP(B498,'[1]TERMELŐ_11.30.'!A:U,20,FALSE)&lt;&gt;"nem","Ismétlő","Új igény"))</f>
        <v>Technológia módosítás</v>
      </c>
      <c r="L498" s="12">
        <f>+_xlfn.MAXIFS('[1]TERMELŐ_11.30.'!$P:$P,'[1]TERMELŐ_11.30.'!$A:$A,[1]publikáció!$B498)</f>
        <v>0</v>
      </c>
      <c r="M498" s="12">
        <f>+_xlfn.MAXIFS('[1]TERMELŐ_11.30.'!$Q:$Q,'[1]TERMELŐ_11.30.'!$A:$A,[1]publikáció!$B498)</f>
        <v>0.25</v>
      </c>
      <c r="N498" s="10" t="str">
        <f>+IF(VLOOKUP(B498,'[1]TERMELŐ_11.30.'!A:G,7,FALSE)="","",VLOOKUP(B498,'[1]TERMELŐ_11.30.'!A:G,7,FALSE))</f>
        <v>OROS</v>
      </c>
      <c r="O498" s="10">
        <f>+VLOOKUP(B498,'[1]TERMELŐ_11.30.'!A:I,9,FALSE)</f>
        <v>22</v>
      </c>
      <c r="P498" s="10" t="str">
        <f>+IF(OR(VLOOKUP(B498,'[1]TERMELŐ_11.30.'!A:D,4,FALSE)="elutasított",(VLOOKUP(B498,'[1]TERMELŐ_11.30.'!A:D,4,FALSE)="kiesett")),"igen","nem")</f>
        <v>nem</v>
      </c>
      <c r="Q498" s="10" t="str">
        <f>+_xlfn.IFNA(VLOOKUP(IF(VLOOKUP(B498,'[1]TERMELŐ_11.30.'!A:BQ,69,FALSE)="","",VLOOKUP(B498,'[1]TERMELŐ_11.30.'!A:BQ,69,FALSE)),'[1]publikáció segéd tábla'!$D$1:$E$16,2,FALSE),"")</f>
        <v/>
      </c>
      <c r="R498" s="10" t="str">
        <f>IF(VLOOKUP(B498,'[1]TERMELŐ_11.30.'!A:AT,46,FALSE)="","",VLOOKUP(B498,'[1]TERMELŐ_11.30.'!A:AT,46,FALSE))</f>
        <v>igen</v>
      </c>
      <c r="S498" s="10"/>
      <c r="T498" s="13">
        <f>+VLOOKUP(B498,'[1]TERMELŐ_11.30.'!$A:$AR,37,FALSE)</f>
        <v>3.4888159999999999</v>
      </c>
      <c r="U498" s="13">
        <f>+VLOOKUP(B498,'[1]TERMELŐ_11.30.'!$A:$AR,38,FALSE)+VLOOKUP(B498,'[1]TERMELŐ_11.30.'!$A:$AR,39,FALSE)+VLOOKUP(B498,'[1]TERMELŐ_11.30.'!$A:$AR,40,FALSE)+VLOOKUP(B498,'[1]TERMELŐ_11.30.'!$A:$AR,41,FALSE)+VLOOKUP(B498,'[1]TERMELŐ_11.30.'!$A:$AR,42,FALSE)+VLOOKUP(B498,'[1]TERMELŐ_11.30.'!$A:$AR,43,FALSE)+VLOOKUP(B498,'[1]TERMELŐ_11.30.'!$A:$AR,44,FALSE)</f>
        <v>0</v>
      </c>
      <c r="V498" s="14">
        <f>+IF(VLOOKUP(B498,'[1]TERMELŐ_11.30.'!A:AS,45,FALSE)="","",VLOOKUP(B498,'[1]TERMELŐ_11.30.'!A:AS,45,FALSE))</f>
        <v>47118</v>
      </c>
      <c r="W498" s="14" t="str">
        <f>IF(VLOOKUP(B498,'[1]TERMELŐ_11.30.'!A:AJ,36,FALSE)="","",VLOOKUP(B498,'[1]TERMELŐ_11.30.'!A:AJ,36,FALSE))</f>
        <v/>
      </c>
      <c r="X498" s="10"/>
      <c r="Y498" s="13">
        <f>+VLOOKUP(B498,'[1]TERMELŐ_11.30.'!$A:$BH,53,FALSE)</f>
        <v>3.4888159999999999</v>
      </c>
      <c r="Z498" s="13">
        <f>+VLOOKUP(B498,'[1]TERMELŐ_11.30.'!$A:$BH,54,FALSE)+VLOOKUP(B498,'[1]TERMELŐ_11.30.'!$A:$BH,55,FALSE)+VLOOKUP(B498,'[1]TERMELŐ_11.30.'!$A:$BH,56,FALSE)+VLOOKUP(B498,'[1]TERMELŐ_11.30.'!$A:$BH,57,FALSE)+VLOOKUP(B498,'[1]TERMELŐ_11.30.'!$A:$BH,58,FALSE)+VLOOKUP(B498,'[1]TERMELŐ_11.30.'!$A:$BH,59,FALSE)+VLOOKUP(B498,'[1]TERMELŐ_11.30.'!$A:$BH,60,FALSE)</f>
        <v>0</v>
      </c>
      <c r="AA498" s="14">
        <f>IF(VLOOKUP(B498,'[1]TERMELŐ_11.30.'!A:AZ,51,FALSE)="","",VLOOKUP(B498,'[1]TERMELŐ_11.30.'!A:AZ,51,FALSE))</f>
        <v>47118</v>
      </c>
      <c r="AB498" s="14" t="str">
        <f>IF(VLOOKUP(B498,'[1]TERMELŐ_11.30.'!A:AZ,52,FALSE)="","",VLOOKUP(B498,'[1]TERMELŐ_11.30.'!A:AZ,52,FALSE))</f>
        <v/>
      </c>
    </row>
    <row r="499" spans="1:28" x14ac:dyDescent="0.3">
      <c r="A499" s="10" t="str">
        <f>VLOOKUP(VLOOKUP(B499,'[1]TERMELŐ_11.30.'!A:F,6,FALSE),'[1]publikáció segéd tábla'!$A$1:$B$7,2,FALSE)</f>
        <v>MVM Démász Áramhálózati Kft. </v>
      </c>
      <c r="B499" s="10" t="s">
        <v>465</v>
      </c>
      <c r="C499" s="11">
        <f>+SUMIFS('[1]TERMELŐ_11.30.'!$H:$H,'[1]TERMELŐ_11.30.'!$A:$A,[1]publikáció!$B499,'[1]TERMELŐ_11.30.'!$L:$L,[1]publikáció!C$4)</f>
        <v>0</v>
      </c>
      <c r="D499" s="11">
        <f>+SUMIFS('[1]TERMELŐ_11.30.'!$H:$H,'[1]TERMELŐ_11.30.'!$A:$A,[1]publikáció!$B499,'[1]TERMELŐ_11.30.'!$L:$L,[1]publikáció!D$4)</f>
        <v>0</v>
      </c>
      <c r="E499" s="11">
        <f>+SUMIFS('[1]TERMELŐ_11.30.'!$H:$H,'[1]TERMELŐ_11.30.'!$A:$A,[1]publikáció!$B499,'[1]TERMELŐ_11.30.'!$L:$L,[1]publikáció!E$4)</f>
        <v>0.25</v>
      </c>
      <c r="F499" s="11">
        <f>+SUMIFS('[1]TERMELŐ_11.30.'!$H:$H,'[1]TERMELŐ_11.30.'!$A:$A,[1]publikáció!$B499,'[1]TERMELŐ_11.30.'!$L:$L,[1]publikáció!F$4)</f>
        <v>0</v>
      </c>
      <c r="G499" s="11">
        <f>+SUMIFS('[1]TERMELŐ_11.30.'!$H:$H,'[1]TERMELŐ_11.30.'!$A:$A,[1]publikáció!$B499,'[1]TERMELŐ_11.30.'!$L:$L,[1]publikáció!G$4)</f>
        <v>0</v>
      </c>
      <c r="H499" s="11">
        <f>+SUMIFS('[1]TERMELŐ_11.30.'!$H:$H,'[1]TERMELŐ_11.30.'!$A:$A,[1]publikáció!$B499,'[1]TERMELŐ_11.30.'!$L:$L,[1]publikáció!H$4)</f>
        <v>0</v>
      </c>
      <c r="I499" s="11">
        <f>+SUMIFS('[1]TERMELŐ_11.30.'!$H:$H,'[1]TERMELŐ_11.30.'!$A:$A,[1]publikáció!$B499,'[1]TERMELŐ_11.30.'!$L:$L,[1]publikáció!I$4)</f>
        <v>0</v>
      </c>
      <c r="J499" s="11">
        <f>+SUMIFS('[1]TERMELŐ_11.30.'!$H:$H,'[1]TERMELŐ_11.30.'!$A:$A,[1]publikáció!$B499,'[1]TERMELŐ_11.30.'!$L:$L,[1]publikáció!J$4)</f>
        <v>0</v>
      </c>
      <c r="K499" s="11" t="str">
        <f>+IF(VLOOKUP(B499,'[1]TERMELŐ_11.30.'!A:U,21,FALSE)="igen","Technológia módosítás",IF(VLOOKUP(B499,'[1]TERMELŐ_11.30.'!A:U,20,FALSE)&lt;&gt;"nem","Ismétlő","Új igény"))</f>
        <v>Technológia módosítás</v>
      </c>
      <c r="L499" s="12">
        <f>+_xlfn.MAXIFS('[1]TERMELŐ_11.30.'!$P:$P,'[1]TERMELŐ_11.30.'!$A:$A,[1]publikáció!$B499)</f>
        <v>0</v>
      </c>
      <c r="M499" s="12">
        <f>+_xlfn.MAXIFS('[1]TERMELŐ_11.30.'!$Q:$Q,'[1]TERMELŐ_11.30.'!$A:$A,[1]publikáció!$B499)</f>
        <v>0.25</v>
      </c>
      <c r="N499" s="10" t="str">
        <f>+IF(VLOOKUP(B499,'[1]TERMELŐ_11.30.'!A:G,7,FALSE)="","",VLOOKUP(B499,'[1]TERMELŐ_11.30.'!A:G,7,FALSE))</f>
        <v>OROS</v>
      </c>
      <c r="O499" s="10">
        <f>+VLOOKUP(B499,'[1]TERMELŐ_11.30.'!A:I,9,FALSE)</f>
        <v>22</v>
      </c>
      <c r="P499" s="10" t="str">
        <f>+IF(OR(VLOOKUP(B499,'[1]TERMELŐ_11.30.'!A:D,4,FALSE)="elutasított",(VLOOKUP(B499,'[1]TERMELŐ_11.30.'!A:D,4,FALSE)="kiesett")),"igen","nem")</f>
        <v>nem</v>
      </c>
      <c r="Q499" s="10" t="str">
        <f>+_xlfn.IFNA(VLOOKUP(IF(VLOOKUP(B499,'[1]TERMELŐ_11.30.'!A:BQ,69,FALSE)="","",VLOOKUP(B499,'[1]TERMELŐ_11.30.'!A:BQ,69,FALSE)),'[1]publikáció segéd tábla'!$D$1:$E$16,2,FALSE),"")</f>
        <v/>
      </c>
      <c r="R499" s="10" t="str">
        <f>IF(VLOOKUP(B499,'[1]TERMELŐ_11.30.'!A:AT,46,FALSE)="","",VLOOKUP(B499,'[1]TERMELŐ_11.30.'!A:AT,46,FALSE))</f>
        <v>igen</v>
      </c>
      <c r="S499" s="10"/>
      <c r="T499" s="13">
        <f>+VLOOKUP(B499,'[1]TERMELŐ_11.30.'!$A:$AR,37,FALSE)</f>
        <v>3.4888159999999999</v>
      </c>
      <c r="U499" s="13">
        <f>+VLOOKUP(B499,'[1]TERMELŐ_11.30.'!$A:$AR,38,FALSE)+VLOOKUP(B499,'[1]TERMELŐ_11.30.'!$A:$AR,39,FALSE)+VLOOKUP(B499,'[1]TERMELŐ_11.30.'!$A:$AR,40,FALSE)+VLOOKUP(B499,'[1]TERMELŐ_11.30.'!$A:$AR,41,FALSE)+VLOOKUP(B499,'[1]TERMELŐ_11.30.'!$A:$AR,42,FALSE)+VLOOKUP(B499,'[1]TERMELŐ_11.30.'!$A:$AR,43,FALSE)+VLOOKUP(B499,'[1]TERMELŐ_11.30.'!$A:$AR,44,FALSE)</f>
        <v>0</v>
      </c>
      <c r="V499" s="14">
        <f>+IF(VLOOKUP(B499,'[1]TERMELŐ_11.30.'!A:AS,45,FALSE)="","",VLOOKUP(B499,'[1]TERMELŐ_11.30.'!A:AS,45,FALSE))</f>
        <v>47118</v>
      </c>
      <c r="W499" s="14" t="str">
        <f>IF(VLOOKUP(B499,'[1]TERMELŐ_11.30.'!A:AJ,36,FALSE)="","",VLOOKUP(B499,'[1]TERMELŐ_11.30.'!A:AJ,36,FALSE))</f>
        <v/>
      </c>
      <c r="X499" s="10"/>
      <c r="Y499" s="13">
        <f>+VLOOKUP(B499,'[1]TERMELŐ_11.30.'!$A:$BH,53,FALSE)</f>
        <v>3.4888159999999999</v>
      </c>
      <c r="Z499" s="13">
        <f>+VLOOKUP(B499,'[1]TERMELŐ_11.30.'!$A:$BH,54,FALSE)+VLOOKUP(B499,'[1]TERMELŐ_11.30.'!$A:$BH,55,FALSE)+VLOOKUP(B499,'[1]TERMELŐ_11.30.'!$A:$BH,56,FALSE)+VLOOKUP(B499,'[1]TERMELŐ_11.30.'!$A:$BH,57,FALSE)+VLOOKUP(B499,'[1]TERMELŐ_11.30.'!$A:$BH,58,FALSE)+VLOOKUP(B499,'[1]TERMELŐ_11.30.'!$A:$BH,59,FALSE)+VLOOKUP(B499,'[1]TERMELŐ_11.30.'!$A:$BH,60,FALSE)</f>
        <v>0</v>
      </c>
      <c r="AA499" s="14">
        <f>IF(VLOOKUP(B499,'[1]TERMELŐ_11.30.'!A:AZ,51,FALSE)="","",VLOOKUP(B499,'[1]TERMELŐ_11.30.'!A:AZ,51,FALSE))</f>
        <v>47118</v>
      </c>
      <c r="AB499" s="14" t="str">
        <f>IF(VLOOKUP(B499,'[1]TERMELŐ_11.30.'!A:AZ,52,FALSE)="","",VLOOKUP(B499,'[1]TERMELŐ_11.30.'!A:AZ,52,FALSE))</f>
        <v/>
      </c>
    </row>
    <row r="500" spans="1:28" x14ac:dyDescent="0.3">
      <c r="A500" s="10" t="str">
        <f>VLOOKUP(VLOOKUP(B500,'[1]TERMELŐ_11.30.'!A:F,6,FALSE),'[1]publikáció segéd tábla'!$A$1:$B$7,2,FALSE)</f>
        <v>MVM Démász Áramhálózati Kft. </v>
      </c>
      <c r="B500" s="10" t="s">
        <v>466</v>
      </c>
      <c r="C500" s="11">
        <f>+SUMIFS('[1]TERMELŐ_11.30.'!$H:$H,'[1]TERMELŐ_11.30.'!$A:$A,[1]publikáció!$B500,'[1]TERMELŐ_11.30.'!$L:$L,[1]publikáció!C$4)</f>
        <v>0</v>
      </c>
      <c r="D500" s="11">
        <f>+SUMIFS('[1]TERMELŐ_11.30.'!$H:$H,'[1]TERMELŐ_11.30.'!$A:$A,[1]publikáció!$B500,'[1]TERMELŐ_11.30.'!$L:$L,[1]publikáció!D$4)</f>
        <v>0</v>
      </c>
      <c r="E500" s="11">
        <f>+SUMIFS('[1]TERMELŐ_11.30.'!$H:$H,'[1]TERMELŐ_11.30.'!$A:$A,[1]publikáció!$B500,'[1]TERMELŐ_11.30.'!$L:$L,[1]publikáció!E$4)</f>
        <v>0.25</v>
      </c>
      <c r="F500" s="11">
        <f>+SUMIFS('[1]TERMELŐ_11.30.'!$H:$H,'[1]TERMELŐ_11.30.'!$A:$A,[1]publikáció!$B500,'[1]TERMELŐ_11.30.'!$L:$L,[1]publikáció!F$4)</f>
        <v>0</v>
      </c>
      <c r="G500" s="11">
        <f>+SUMIFS('[1]TERMELŐ_11.30.'!$H:$H,'[1]TERMELŐ_11.30.'!$A:$A,[1]publikáció!$B500,'[1]TERMELŐ_11.30.'!$L:$L,[1]publikáció!G$4)</f>
        <v>0</v>
      </c>
      <c r="H500" s="11">
        <f>+SUMIFS('[1]TERMELŐ_11.30.'!$H:$H,'[1]TERMELŐ_11.30.'!$A:$A,[1]publikáció!$B500,'[1]TERMELŐ_11.30.'!$L:$L,[1]publikáció!H$4)</f>
        <v>0</v>
      </c>
      <c r="I500" s="11">
        <f>+SUMIFS('[1]TERMELŐ_11.30.'!$H:$H,'[1]TERMELŐ_11.30.'!$A:$A,[1]publikáció!$B500,'[1]TERMELŐ_11.30.'!$L:$L,[1]publikáció!I$4)</f>
        <v>0</v>
      </c>
      <c r="J500" s="11">
        <f>+SUMIFS('[1]TERMELŐ_11.30.'!$H:$H,'[1]TERMELŐ_11.30.'!$A:$A,[1]publikáció!$B500,'[1]TERMELŐ_11.30.'!$L:$L,[1]publikáció!J$4)</f>
        <v>0</v>
      </c>
      <c r="K500" s="11" t="str">
        <f>+IF(VLOOKUP(B500,'[1]TERMELŐ_11.30.'!A:U,21,FALSE)="igen","Technológia módosítás",IF(VLOOKUP(B500,'[1]TERMELŐ_11.30.'!A:U,20,FALSE)&lt;&gt;"nem","Ismétlő","Új igény"))</f>
        <v>Technológia módosítás</v>
      </c>
      <c r="L500" s="12">
        <f>+_xlfn.MAXIFS('[1]TERMELŐ_11.30.'!$P:$P,'[1]TERMELŐ_11.30.'!$A:$A,[1]publikáció!$B500)</f>
        <v>0</v>
      </c>
      <c r="M500" s="12">
        <f>+_xlfn.MAXIFS('[1]TERMELŐ_11.30.'!$Q:$Q,'[1]TERMELŐ_11.30.'!$A:$A,[1]publikáció!$B500)</f>
        <v>0.25</v>
      </c>
      <c r="N500" s="10" t="str">
        <f>+IF(VLOOKUP(B500,'[1]TERMELŐ_11.30.'!A:G,7,FALSE)="","",VLOOKUP(B500,'[1]TERMELŐ_11.30.'!A:G,7,FALSE))</f>
        <v>OROS</v>
      </c>
      <c r="O500" s="10">
        <f>+VLOOKUP(B500,'[1]TERMELŐ_11.30.'!A:I,9,FALSE)</f>
        <v>22</v>
      </c>
      <c r="P500" s="10" t="str">
        <f>+IF(OR(VLOOKUP(B500,'[1]TERMELŐ_11.30.'!A:D,4,FALSE)="elutasított",(VLOOKUP(B500,'[1]TERMELŐ_11.30.'!A:D,4,FALSE)="kiesett")),"igen","nem")</f>
        <v>nem</v>
      </c>
      <c r="Q500" s="10" t="str">
        <f>+_xlfn.IFNA(VLOOKUP(IF(VLOOKUP(B500,'[1]TERMELŐ_11.30.'!A:BQ,69,FALSE)="","",VLOOKUP(B500,'[1]TERMELŐ_11.30.'!A:BQ,69,FALSE)),'[1]publikáció segéd tábla'!$D$1:$E$16,2,FALSE),"")</f>
        <v/>
      </c>
      <c r="R500" s="10" t="str">
        <f>IF(VLOOKUP(B500,'[1]TERMELŐ_11.30.'!A:AT,46,FALSE)="","",VLOOKUP(B500,'[1]TERMELŐ_11.30.'!A:AT,46,FALSE))</f>
        <v>igen</v>
      </c>
      <c r="S500" s="10"/>
      <c r="T500" s="13">
        <f>+VLOOKUP(B500,'[1]TERMELŐ_11.30.'!$A:$AR,37,FALSE)</f>
        <v>3.4888159999999999</v>
      </c>
      <c r="U500" s="13">
        <f>+VLOOKUP(B500,'[1]TERMELŐ_11.30.'!$A:$AR,38,FALSE)+VLOOKUP(B500,'[1]TERMELŐ_11.30.'!$A:$AR,39,FALSE)+VLOOKUP(B500,'[1]TERMELŐ_11.30.'!$A:$AR,40,FALSE)+VLOOKUP(B500,'[1]TERMELŐ_11.30.'!$A:$AR,41,FALSE)+VLOOKUP(B500,'[1]TERMELŐ_11.30.'!$A:$AR,42,FALSE)+VLOOKUP(B500,'[1]TERMELŐ_11.30.'!$A:$AR,43,FALSE)+VLOOKUP(B500,'[1]TERMELŐ_11.30.'!$A:$AR,44,FALSE)</f>
        <v>0</v>
      </c>
      <c r="V500" s="14">
        <f>+IF(VLOOKUP(B500,'[1]TERMELŐ_11.30.'!A:AS,45,FALSE)="","",VLOOKUP(B500,'[1]TERMELŐ_11.30.'!A:AS,45,FALSE))</f>
        <v>47118</v>
      </c>
      <c r="W500" s="14" t="str">
        <f>IF(VLOOKUP(B500,'[1]TERMELŐ_11.30.'!A:AJ,36,FALSE)="","",VLOOKUP(B500,'[1]TERMELŐ_11.30.'!A:AJ,36,FALSE))</f>
        <v/>
      </c>
      <c r="X500" s="10"/>
      <c r="Y500" s="13">
        <f>+VLOOKUP(B500,'[1]TERMELŐ_11.30.'!$A:$BH,53,FALSE)</f>
        <v>3.4888159999999999</v>
      </c>
      <c r="Z500" s="13">
        <f>+VLOOKUP(B500,'[1]TERMELŐ_11.30.'!$A:$BH,54,FALSE)+VLOOKUP(B500,'[1]TERMELŐ_11.30.'!$A:$BH,55,FALSE)+VLOOKUP(B500,'[1]TERMELŐ_11.30.'!$A:$BH,56,FALSE)+VLOOKUP(B500,'[1]TERMELŐ_11.30.'!$A:$BH,57,FALSE)+VLOOKUP(B500,'[1]TERMELŐ_11.30.'!$A:$BH,58,FALSE)+VLOOKUP(B500,'[1]TERMELŐ_11.30.'!$A:$BH,59,FALSE)+VLOOKUP(B500,'[1]TERMELŐ_11.30.'!$A:$BH,60,FALSE)</f>
        <v>0</v>
      </c>
      <c r="AA500" s="14">
        <f>IF(VLOOKUP(B500,'[1]TERMELŐ_11.30.'!A:AZ,51,FALSE)="","",VLOOKUP(B500,'[1]TERMELŐ_11.30.'!A:AZ,51,FALSE))</f>
        <v>47118</v>
      </c>
      <c r="AB500" s="14" t="str">
        <f>IF(VLOOKUP(B500,'[1]TERMELŐ_11.30.'!A:AZ,52,FALSE)="","",VLOOKUP(B500,'[1]TERMELŐ_11.30.'!A:AZ,52,FALSE))</f>
        <v/>
      </c>
    </row>
    <row r="501" spans="1:28" x14ac:dyDescent="0.3">
      <c r="A501" s="10" t="str">
        <f>VLOOKUP(VLOOKUP(B501,'[1]TERMELŐ_11.30.'!A:F,6,FALSE),'[1]publikáció segéd tábla'!$A$1:$B$7,2,FALSE)</f>
        <v>MVM Démász Áramhálózati Kft. </v>
      </c>
      <c r="B501" s="10" t="s">
        <v>467</v>
      </c>
      <c r="C501" s="11">
        <f>+SUMIFS('[1]TERMELŐ_11.30.'!$H:$H,'[1]TERMELŐ_11.30.'!$A:$A,[1]publikáció!$B501,'[1]TERMELŐ_11.30.'!$L:$L,[1]publikáció!C$4)</f>
        <v>0</v>
      </c>
      <c r="D501" s="11">
        <f>+SUMIFS('[1]TERMELŐ_11.30.'!$H:$H,'[1]TERMELŐ_11.30.'!$A:$A,[1]publikáció!$B501,'[1]TERMELŐ_11.30.'!$L:$L,[1]publikáció!D$4)</f>
        <v>0</v>
      </c>
      <c r="E501" s="11">
        <f>+SUMIFS('[1]TERMELŐ_11.30.'!$H:$H,'[1]TERMELŐ_11.30.'!$A:$A,[1]publikáció!$B501,'[1]TERMELŐ_11.30.'!$L:$L,[1]publikáció!E$4)</f>
        <v>0.25</v>
      </c>
      <c r="F501" s="11">
        <f>+SUMIFS('[1]TERMELŐ_11.30.'!$H:$H,'[1]TERMELŐ_11.30.'!$A:$A,[1]publikáció!$B501,'[1]TERMELŐ_11.30.'!$L:$L,[1]publikáció!F$4)</f>
        <v>0</v>
      </c>
      <c r="G501" s="11">
        <f>+SUMIFS('[1]TERMELŐ_11.30.'!$H:$H,'[1]TERMELŐ_11.30.'!$A:$A,[1]publikáció!$B501,'[1]TERMELŐ_11.30.'!$L:$L,[1]publikáció!G$4)</f>
        <v>0</v>
      </c>
      <c r="H501" s="11">
        <f>+SUMIFS('[1]TERMELŐ_11.30.'!$H:$H,'[1]TERMELŐ_11.30.'!$A:$A,[1]publikáció!$B501,'[1]TERMELŐ_11.30.'!$L:$L,[1]publikáció!H$4)</f>
        <v>0</v>
      </c>
      <c r="I501" s="11">
        <f>+SUMIFS('[1]TERMELŐ_11.30.'!$H:$H,'[1]TERMELŐ_11.30.'!$A:$A,[1]publikáció!$B501,'[1]TERMELŐ_11.30.'!$L:$L,[1]publikáció!I$4)</f>
        <v>0</v>
      </c>
      <c r="J501" s="11">
        <f>+SUMIFS('[1]TERMELŐ_11.30.'!$H:$H,'[1]TERMELŐ_11.30.'!$A:$A,[1]publikáció!$B501,'[1]TERMELŐ_11.30.'!$L:$L,[1]publikáció!J$4)</f>
        <v>0</v>
      </c>
      <c r="K501" s="11" t="str">
        <f>+IF(VLOOKUP(B501,'[1]TERMELŐ_11.30.'!A:U,21,FALSE)="igen","Technológia módosítás",IF(VLOOKUP(B501,'[1]TERMELŐ_11.30.'!A:U,20,FALSE)&lt;&gt;"nem","Ismétlő","Új igény"))</f>
        <v>Technológia módosítás</v>
      </c>
      <c r="L501" s="12">
        <f>+_xlfn.MAXIFS('[1]TERMELŐ_11.30.'!$P:$P,'[1]TERMELŐ_11.30.'!$A:$A,[1]publikáció!$B501)</f>
        <v>0</v>
      </c>
      <c r="M501" s="12">
        <f>+_xlfn.MAXIFS('[1]TERMELŐ_11.30.'!$Q:$Q,'[1]TERMELŐ_11.30.'!$A:$A,[1]publikáció!$B501)</f>
        <v>0.25</v>
      </c>
      <c r="N501" s="10" t="str">
        <f>+IF(VLOOKUP(B501,'[1]TERMELŐ_11.30.'!A:G,7,FALSE)="","",VLOOKUP(B501,'[1]TERMELŐ_11.30.'!A:G,7,FALSE))</f>
        <v>MAKO</v>
      </c>
      <c r="O501" s="10">
        <f>+VLOOKUP(B501,'[1]TERMELŐ_11.30.'!A:I,9,FALSE)</f>
        <v>22</v>
      </c>
      <c r="P501" s="10" t="str">
        <f>+IF(OR(VLOOKUP(B501,'[1]TERMELŐ_11.30.'!A:D,4,FALSE)="elutasított",(VLOOKUP(B501,'[1]TERMELŐ_11.30.'!A:D,4,FALSE)="kiesett")),"igen","nem")</f>
        <v>nem</v>
      </c>
      <c r="Q501" s="10" t="str">
        <f>+_xlfn.IFNA(VLOOKUP(IF(VLOOKUP(B501,'[1]TERMELŐ_11.30.'!A:BQ,69,FALSE)="","",VLOOKUP(B501,'[1]TERMELŐ_11.30.'!A:BQ,69,FALSE)),'[1]publikáció segéd tábla'!$D$1:$E$16,2,FALSE),"")</f>
        <v/>
      </c>
      <c r="R501" s="10" t="str">
        <f>IF(VLOOKUP(B501,'[1]TERMELŐ_11.30.'!A:AT,46,FALSE)="","",VLOOKUP(B501,'[1]TERMELŐ_11.30.'!A:AT,46,FALSE))</f>
        <v>igen</v>
      </c>
      <c r="S501" s="10"/>
      <c r="T501" s="13">
        <f>+VLOOKUP(B501,'[1]TERMELŐ_11.30.'!$A:$AR,37,FALSE)</f>
        <v>3.4888159999999999</v>
      </c>
      <c r="U501" s="13">
        <f>+VLOOKUP(B501,'[1]TERMELŐ_11.30.'!$A:$AR,38,FALSE)+VLOOKUP(B501,'[1]TERMELŐ_11.30.'!$A:$AR,39,FALSE)+VLOOKUP(B501,'[1]TERMELŐ_11.30.'!$A:$AR,40,FALSE)+VLOOKUP(B501,'[1]TERMELŐ_11.30.'!$A:$AR,41,FALSE)+VLOOKUP(B501,'[1]TERMELŐ_11.30.'!$A:$AR,42,FALSE)+VLOOKUP(B501,'[1]TERMELŐ_11.30.'!$A:$AR,43,FALSE)+VLOOKUP(B501,'[1]TERMELŐ_11.30.'!$A:$AR,44,FALSE)</f>
        <v>0</v>
      </c>
      <c r="V501" s="14">
        <f>+IF(VLOOKUP(B501,'[1]TERMELŐ_11.30.'!A:AS,45,FALSE)="","",VLOOKUP(B501,'[1]TERMELŐ_11.30.'!A:AS,45,FALSE))</f>
        <v>47118</v>
      </c>
      <c r="W501" s="14" t="str">
        <f>IF(VLOOKUP(B501,'[1]TERMELŐ_11.30.'!A:AJ,36,FALSE)="","",VLOOKUP(B501,'[1]TERMELŐ_11.30.'!A:AJ,36,FALSE))</f>
        <v/>
      </c>
      <c r="X501" s="10"/>
      <c r="Y501" s="13">
        <f>+VLOOKUP(B501,'[1]TERMELŐ_11.30.'!$A:$BH,53,FALSE)</f>
        <v>3.4888159999999999</v>
      </c>
      <c r="Z501" s="13">
        <f>+VLOOKUP(B501,'[1]TERMELŐ_11.30.'!$A:$BH,54,FALSE)+VLOOKUP(B501,'[1]TERMELŐ_11.30.'!$A:$BH,55,FALSE)+VLOOKUP(B501,'[1]TERMELŐ_11.30.'!$A:$BH,56,FALSE)+VLOOKUP(B501,'[1]TERMELŐ_11.30.'!$A:$BH,57,FALSE)+VLOOKUP(B501,'[1]TERMELŐ_11.30.'!$A:$BH,58,FALSE)+VLOOKUP(B501,'[1]TERMELŐ_11.30.'!$A:$BH,59,FALSE)+VLOOKUP(B501,'[1]TERMELŐ_11.30.'!$A:$BH,60,FALSE)</f>
        <v>0</v>
      </c>
      <c r="AA501" s="14">
        <f>IF(VLOOKUP(B501,'[1]TERMELŐ_11.30.'!A:AZ,51,FALSE)="","",VLOOKUP(B501,'[1]TERMELŐ_11.30.'!A:AZ,51,FALSE))</f>
        <v>47118</v>
      </c>
      <c r="AB501" s="14" t="str">
        <f>IF(VLOOKUP(B501,'[1]TERMELŐ_11.30.'!A:AZ,52,FALSE)="","",VLOOKUP(B501,'[1]TERMELŐ_11.30.'!A:AZ,52,FALSE))</f>
        <v/>
      </c>
    </row>
    <row r="502" spans="1:28" x14ac:dyDescent="0.3">
      <c r="A502" s="10" t="str">
        <f>VLOOKUP(VLOOKUP(B502,'[1]TERMELŐ_11.30.'!A:F,6,FALSE),'[1]publikáció segéd tábla'!$A$1:$B$7,2,FALSE)</f>
        <v>MVM Démász Áramhálózati Kft. </v>
      </c>
      <c r="B502" s="10" t="s">
        <v>468</v>
      </c>
      <c r="C502" s="11">
        <f>+SUMIFS('[1]TERMELŐ_11.30.'!$H:$H,'[1]TERMELŐ_11.30.'!$A:$A,[1]publikáció!$B502,'[1]TERMELŐ_11.30.'!$L:$L,[1]publikáció!C$4)</f>
        <v>0</v>
      </c>
      <c r="D502" s="11">
        <f>+SUMIFS('[1]TERMELŐ_11.30.'!$H:$H,'[1]TERMELŐ_11.30.'!$A:$A,[1]publikáció!$B502,'[1]TERMELŐ_11.30.'!$L:$L,[1]publikáció!D$4)</f>
        <v>0</v>
      </c>
      <c r="E502" s="11">
        <f>+SUMIFS('[1]TERMELŐ_11.30.'!$H:$H,'[1]TERMELŐ_11.30.'!$A:$A,[1]publikáció!$B502,'[1]TERMELŐ_11.30.'!$L:$L,[1]publikáció!E$4)</f>
        <v>0.25</v>
      </c>
      <c r="F502" s="11">
        <f>+SUMIFS('[1]TERMELŐ_11.30.'!$H:$H,'[1]TERMELŐ_11.30.'!$A:$A,[1]publikáció!$B502,'[1]TERMELŐ_11.30.'!$L:$L,[1]publikáció!F$4)</f>
        <v>0</v>
      </c>
      <c r="G502" s="11">
        <f>+SUMIFS('[1]TERMELŐ_11.30.'!$H:$H,'[1]TERMELŐ_11.30.'!$A:$A,[1]publikáció!$B502,'[1]TERMELŐ_11.30.'!$L:$L,[1]publikáció!G$4)</f>
        <v>0</v>
      </c>
      <c r="H502" s="11">
        <f>+SUMIFS('[1]TERMELŐ_11.30.'!$H:$H,'[1]TERMELŐ_11.30.'!$A:$A,[1]publikáció!$B502,'[1]TERMELŐ_11.30.'!$L:$L,[1]publikáció!H$4)</f>
        <v>0</v>
      </c>
      <c r="I502" s="11">
        <f>+SUMIFS('[1]TERMELŐ_11.30.'!$H:$H,'[1]TERMELŐ_11.30.'!$A:$A,[1]publikáció!$B502,'[1]TERMELŐ_11.30.'!$L:$L,[1]publikáció!I$4)</f>
        <v>0</v>
      </c>
      <c r="J502" s="11">
        <f>+SUMIFS('[1]TERMELŐ_11.30.'!$H:$H,'[1]TERMELŐ_11.30.'!$A:$A,[1]publikáció!$B502,'[1]TERMELŐ_11.30.'!$L:$L,[1]publikáció!J$4)</f>
        <v>0</v>
      </c>
      <c r="K502" s="11" t="str">
        <f>+IF(VLOOKUP(B502,'[1]TERMELŐ_11.30.'!A:U,21,FALSE)="igen","Technológia módosítás",IF(VLOOKUP(B502,'[1]TERMELŐ_11.30.'!A:U,20,FALSE)&lt;&gt;"nem","Ismétlő","Új igény"))</f>
        <v>Technológia módosítás</v>
      </c>
      <c r="L502" s="12">
        <f>+_xlfn.MAXIFS('[1]TERMELŐ_11.30.'!$P:$P,'[1]TERMELŐ_11.30.'!$A:$A,[1]publikáció!$B502)</f>
        <v>0</v>
      </c>
      <c r="M502" s="12">
        <f>+_xlfn.MAXIFS('[1]TERMELŐ_11.30.'!$Q:$Q,'[1]TERMELŐ_11.30.'!$A:$A,[1]publikáció!$B502)</f>
        <v>0.25</v>
      </c>
      <c r="N502" s="10" t="str">
        <f>+IF(VLOOKUP(B502,'[1]TERMELŐ_11.30.'!A:G,7,FALSE)="","",VLOOKUP(B502,'[1]TERMELŐ_11.30.'!A:G,7,FALSE))</f>
        <v>MAKO</v>
      </c>
      <c r="O502" s="10">
        <f>+VLOOKUP(B502,'[1]TERMELŐ_11.30.'!A:I,9,FALSE)</f>
        <v>22</v>
      </c>
      <c r="P502" s="10" t="str">
        <f>+IF(OR(VLOOKUP(B502,'[1]TERMELŐ_11.30.'!A:D,4,FALSE)="elutasított",(VLOOKUP(B502,'[1]TERMELŐ_11.30.'!A:D,4,FALSE)="kiesett")),"igen","nem")</f>
        <v>nem</v>
      </c>
      <c r="Q502" s="10" t="str">
        <f>+_xlfn.IFNA(VLOOKUP(IF(VLOOKUP(B502,'[1]TERMELŐ_11.30.'!A:BQ,69,FALSE)="","",VLOOKUP(B502,'[1]TERMELŐ_11.30.'!A:BQ,69,FALSE)),'[1]publikáció segéd tábla'!$D$1:$E$16,2,FALSE),"")</f>
        <v/>
      </c>
      <c r="R502" s="10" t="str">
        <f>IF(VLOOKUP(B502,'[1]TERMELŐ_11.30.'!A:AT,46,FALSE)="","",VLOOKUP(B502,'[1]TERMELŐ_11.30.'!A:AT,46,FALSE))</f>
        <v>igen</v>
      </c>
      <c r="S502" s="10"/>
      <c r="T502" s="13">
        <f>+VLOOKUP(B502,'[1]TERMELŐ_11.30.'!$A:$AR,37,FALSE)</f>
        <v>3.4888159999999999</v>
      </c>
      <c r="U502" s="13">
        <f>+VLOOKUP(B502,'[1]TERMELŐ_11.30.'!$A:$AR,38,FALSE)+VLOOKUP(B502,'[1]TERMELŐ_11.30.'!$A:$AR,39,FALSE)+VLOOKUP(B502,'[1]TERMELŐ_11.30.'!$A:$AR,40,FALSE)+VLOOKUP(B502,'[1]TERMELŐ_11.30.'!$A:$AR,41,FALSE)+VLOOKUP(B502,'[1]TERMELŐ_11.30.'!$A:$AR,42,FALSE)+VLOOKUP(B502,'[1]TERMELŐ_11.30.'!$A:$AR,43,FALSE)+VLOOKUP(B502,'[1]TERMELŐ_11.30.'!$A:$AR,44,FALSE)</f>
        <v>0</v>
      </c>
      <c r="V502" s="14">
        <f>+IF(VLOOKUP(B502,'[1]TERMELŐ_11.30.'!A:AS,45,FALSE)="","",VLOOKUP(B502,'[1]TERMELŐ_11.30.'!A:AS,45,FALSE))</f>
        <v>47118</v>
      </c>
      <c r="W502" s="14" t="str">
        <f>IF(VLOOKUP(B502,'[1]TERMELŐ_11.30.'!A:AJ,36,FALSE)="","",VLOOKUP(B502,'[1]TERMELŐ_11.30.'!A:AJ,36,FALSE))</f>
        <v/>
      </c>
      <c r="X502" s="10"/>
      <c r="Y502" s="13">
        <f>+VLOOKUP(B502,'[1]TERMELŐ_11.30.'!$A:$BH,53,FALSE)</f>
        <v>3.4888159999999999</v>
      </c>
      <c r="Z502" s="13">
        <f>+VLOOKUP(B502,'[1]TERMELŐ_11.30.'!$A:$BH,54,FALSE)+VLOOKUP(B502,'[1]TERMELŐ_11.30.'!$A:$BH,55,FALSE)+VLOOKUP(B502,'[1]TERMELŐ_11.30.'!$A:$BH,56,FALSE)+VLOOKUP(B502,'[1]TERMELŐ_11.30.'!$A:$BH,57,FALSE)+VLOOKUP(B502,'[1]TERMELŐ_11.30.'!$A:$BH,58,FALSE)+VLOOKUP(B502,'[1]TERMELŐ_11.30.'!$A:$BH,59,FALSE)+VLOOKUP(B502,'[1]TERMELŐ_11.30.'!$A:$BH,60,FALSE)</f>
        <v>0</v>
      </c>
      <c r="AA502" s="14">
        <f>IF(VLOOKUP(B502,'[1]TERMELŐ_11.30.'!A:AZ,51,FALSE)="","",VLOOKUP(B502,'[1]TERMELŐ_11.30.'!A:AZ,51,FALSE))</f>
        <v>47118</v>
      </c>
      <c r="AB502" s="14" t="str">
        <f>IF(VLOOKUP(B502,'[1]TERMELŐ_11.30.'!A:AZ,52,FALSE)="","",VLOOKUP(B502,'[1]TERMELŐ_11.30.'!A:AZ,52,FALSE))</f>
        <v/>
      </c>
    </row>
    <row r="503" spans="1:28" x14ac:dyDescent="0.3">
      <c r="A503" s="10" t="str">
        <f>VLOOKUP(VLOOKUP(B503,'[1]TERMELŐ_11.30.'!A:F,6,FALSE),'[1]publikáció segéd tábla'!$A$1:$B$7,2,FALSE)</f>
        <v>MVM Démász Áramhálózati Kft. </v>
      </c>
      <c r="B503" s="10" t="s">
        <v>469</v>
      </c>
      <c r="C503" s="11">
        <f>+SUMIFS('[1]TERMELŐ_11.30.'!$H:$H,'[1]TERMELŐ_11.30.'!$A:$A,[1]publikáció!$B503,'[1]TERMELŐ_11.30.'!$L:$L,[1]publikáció!C$4)</f>
        <v>0</v>
      </c>
      <c r="D503" s="11">
        <f>+SUMIFS('[1]TERMELŐ_11.30.'!$H:$H,'[1]TERMELŐ_11.30.'!$A:$A,[1]publikáció!$B503,'[1]TERMELŐ_11.30.'!$L:$L,[1]publikáció!D$4)</f>
        <v>0</v>
      </c>
      <c r="E503" s="11">
        <f>+SUMIFS('[1]TERMELŐ_11.30.'!$H:$H,'[1]TERMELŐ_11.30.'!$A:$A,[1]publikáció!$B503,'[1]TERMELŐ_11.30.'!$L:$L,[1]publikáció!E$4)</f>
        <v>0.25</v>
      </c>
      <c r="F503" s="11">
        <f>+SUMIFS('[1]TERMELŐ_11.30.'!$H:$H,'[1]TERMELŐ_11.30.'!$A:$A,[1]publikáció!$B503,'[1]TERMELŐ_11.30.'!$L:$L,[1]publikáció!F$4)</f>
        <v>0</v>
      </c>
      <c r="G503" s="11">
        <f>+SUMIFS('[1]TERMELŐ_11.30.'!$H:$H,'[1]TERMELŐ_11.30.'!$A:$A,[1]publikáció!$B503,'[1]TERMELŐ_11.30.'!$L:$L,[1]publikáció!G$4)</f>
        <v>0</v>
      </c>
      <c r="H503" s="11">
        <f>+SUMIFS('[1]TERMELŐ_11.30.'!$H:$H,'[1]TERMELŐ_11.30.'!$A:$A,[1]publikáció!$B503,'[1]TERMELŐ_11.30.'!$L:$L,[1]publikáció!H$4)</f>
        <v>0</v>
      </c>
      <c r="I503" s="11">
        <f>+SUMIFS('[1]TERMELŐ_11.30.'!$H:$H,'[1]TERMELŐ_11.30.'!$A:$A,[1]publikáció!$B503,'[1]TERMELŐ_11.30.'!$L:$L,[1]publikáció!I$4)</f>
        <v>0</v>
      </c>
      <c r="J503" s="11">
        <f>+SUMIFS('[1]TERMELŐ_11.30.'!$H:$H,'[1]TERMELŐ_11.30.'!$A:$A,[1]publikáció!$B503,'[1]TERMELŐ_11.30.'!$L:$L,[1]publikáció!J$4)</f>
        <v>0</v>
      </c>
      <c r="K503" s="11" t="str">
        <f>+IF(VLOOKUP(B503,'[1]TERMELŐ_11.30.'!A:U,21,FALSE)="igen","Technológia módosítás",IF(VLOOKUP(B503,'[1]TERMELŐ_11.30.'!A:U,20,FALSE)&lt;&gt;"nem","Ismétlő","Új igény"))</f>
        <v>Technológia módosítás</v>
      </c>
      <c r="L503" s="12">
        <f>+_xlfn.MAXIFS('[1]TERMELŐ_11.30.'!$P:$P,'[1]TERMELŐ_11.30.'!$A:$A,[1]publikáció!$B503)</f>
        <v>0</v>
      </c>
      <c r="M503" s="12">
        <f>+_xlfn.MAXIFS('[1]TERMELŐ_11.30.'!$Q:$Q,'[1]TERMELŐ_11.30.'!$A:$A,[1]publikáció!$B503)</f>
        <v>0.25</v>
      </c>
      <c r="N503" s="10" t="str">
        <f>+IF(VLOOKUP(B503,'[1]TERMELŐ_11.30.'!A:G,7,FALSE)="","",VLOOKUP(B503,'[1]TERMELŐ_11.30.'!A:G,7,FALSE))</f>
        <v>MAKO</v>
      </c>
      <c r="O503" s="10">
        <f>+VLOOKUP(B503,'[1]TERMELŐ_11.30.'!A:I,9,FALSE)</f>
        <v>22</v>
      </c>
      <c r="P503" s="10" t="str">
        <f>+IF(OR(VLOOKUP(B503,'[1]TERMELŐ_11.30.'!A:D,4,FALSE)="elutasított",(VLOOKUP(B503,'[1]TERMELŐ_11.30.'!A:D,4,FALSE)="kiesett")),"igen","nem")</f>
        <v>nem</v>
      </c>
      <c r="Q503" s="10" t="str">
        <f>+_xlfn.IFNA(VLOOKUP(IF(VLOOKUP(B503,'[1]TERMELŐ_11.30.'!A:BQ,69,FALSE)="","",VLOOKUP(B503,'[1]TERMELŐ_11.30.'!A:BQ,69,FALSE)),'[1]publikáció segéd tábla'!$D$1:$E$16,2,FALSE),"")</f>
        <v/>
      </c>
      <c r="R503" s="10" t="str">
        <f>IF(VLOOKUP(B503,'[1]TERMELŐ_11.30.'!A:AT,46,FALSE)="","",VLOOKUP(B503,'[1]TERMELŐ_11.30.'!A:AT,46,FALSE))</f>
        <v>igen</v>
      </c>
      <c r="S503" s="10"/>
      <c r="T503" s="13">
        <f>+VLOOKUP(B503,'[1]TERMELŐ_11.30.'!$A:$AR,37,FALSE)</f>
        <v>3.4888159999999999</v>
      </c>
      <c r="U503" s="13">
        <f>+VLOOKUP(B503,'[1]TERMELŐ_11.30.'!$A:$AR,38,FALSE)+VLOOKUP(B503,'[1]TERMELŐ_11.30.'!$A:$AR,39,FALSE)+VLOOKUP(B503,'[1]TERMELŐ_11.30.'!$A:$AR,40,FALSE)+VLOOKUP(B503,'[1]TERMELŐ_11.30.'!$A:$AR,41,FALSE)+VLOOKUP(B503,'[1]TERMELŐ_11.30.'!$A:$AR,42,FALSE)+VLOOKUP(B503,'[1]TERMELŐ_11.30.'!$A:$AR,43,FALSE)+VLOOKUP(B503,'[1]TERMELŐ_11.30.'!$A:$AR,44,FALSE)</f>
        <v>0</v>
      </c>
      <c r="V503" s="14">
        <f>+IF(VLOOKUP(B503,'[1]TERMELŐ_11.30.'!A:AS,45,FALSE)="","",VLOOKUP(B503,'[1]TERMELŐ_11.30.'!A:AS,45,FALSE))</f>
        <v>47118</v>
      </c>
      <c r="W503" s="14" t="str">
        <f>IF(VLOOKUP(B503,'[1]TERMELŐ_11.30.'!A:AJ,36,FALSE)="","",VLOOKUP(B503,'[1]TERMELŐ_11.30.'!A:AJ,36,FALSE))</f>
        <v/>
      </c>
      <c r="X503" s="10"/>
      <c r="Y503" s="13">
        <f>+VLOOKUP(B503,'[1]TERMELŐ_11.30.'!$A:$BH,53,FALSE)</f>
        <v>3.4888159999999999</v>
      </c>
      <c r="Z503" s="13">
        <f>+VLOOKUP(B503,'[1]TERMELŐ_11.30.'!$A:$BH,54,FALSE)+VLOOKUP(B503,'[1]TERMELŐ_11.30.'!$A:$BH,55,FALSE)+VLOOKUP(B503,'[1]TERMELŐ_11.30.'!$A:$BH,56,FALSE)+VLOOKUP(B503,'[1]TERMELŐ_11.30.'!$A:$BH,57,FALSE)+VLOOKUP(B503,'[1]TERMELŐ_11.30.'!$A:$BH,58,FALSE)+VLOOKUP(B503,'[1]TERMELŐ_11.30.'!$A:$BH,59,FALSE)+VLOOKUP(B503,'[1]TERMELŐ_11.30.'!$A:$BH,60,FALSE)</f>
        <v>0</v>
      </c>
      <c r="AA503" s="14">
        <f>IF(VLOOKUP(B503,'[1]TERMELŐ_11.30.'!A:AZ,51,FALSE)="","",VLOOKUP(B503,'[1]TERMELŐ_11.30.'!A:AZ,51,FALSE))</f>
        <v>47118</v>
      </c>
      <c r="AB503" s="14" t="str">
        <f>IF(VLOOKUP(B503,'[1]TERMELŐ_11.30.'!A:AZ,52,FALSE)="","",VLOOKUP(B503,'[1]TERMELŐ_11.30.'!A:AZ,52,FALSE))</f>
        <v/>
      </c>
    </row>
    <row r="504" spans="1:28" x14ac:dyDescent="0.3">
      <c r="A504" s="10" t="str">
        <f>VLOOKUP(VLOOKUP(B504,'[1]TERMELŐ_11.30.'!A:F,6,FALSE),'[1]publikáció segéd tábla'!$A$1:$B$7,2,FALSE)</f>
        <v>MVM Démász Áramhálózati Kft. </v>
      </c>
      <c r="B504" s="10" t="s">
        <v>470</v>
      </c>
      <c r="C504" s="11">
        <f>+SUMIFS('[1]TERMELŐ_11.30.'!$H:$H,'[1]TERMELŐ_11.30.'!$A:$A,[1]publikáció!$B504,'[1]TERMELŐ_11.30.'!$L:$L,[1]publikáció!C$4)</f>
        <v>0</v>
      </c>
      <c r="D504" s="11">
        <f>+SUMIFS('[1]TERMELŐ_11.30.'!$H:$H,'[1]TERMELŐ_11.30.'!$A:$A,[1]publikáció!$B504,'[1]TERMELŐ_11.30.'!$L:$L,[1]publikáció!D$4)</f>
        <v>0</v>
      </c>
      <c r="E504" s="11">
        <f>+SUMIFS('[1]TERMELŐ_11.30.'!$H:$H,'[1]TERMELŐ_11.30.'!$A:$A,[1]publikáció!$B504,'[1]TERMELŐ_11.30.'!$L:$L,[1]publikáció!E$4)</f>
        <v>0.25</v>
      </c>
      <c r="F504" s="11">
        <f>+SUMIFS('[1]TERMELŐ_11.30.'!$H:$H,'[1]TERMELŐ_11.30.'!$A:$A,[1]publikáció!$B504,'[1]TERMELŐ_11.30.'!$L:$L,[1]publikáció!F$4)</f>
        <v>0</v>
      </c>
      <c r="G504" s="11">
        <f>+SUMIFS('[1]TERMELŐ_11.30.'!$H:$H,'[1]TERMELŐ_11.30.'!$A:$A,[1]publikáció!$B504,'[1]TERMELŐ_11.30.'!$L:$L,[1]publikáció!G$4)</f>
        <v>0</v>
      </c>
      <c r="H504" s="11">
        <f>+SUMIFS('[1]TERMELŐ_11.30.'!$H:$H,'[1]TERMELŐ_11.30.'!$A:$A,[1]publikáció!$B504,'[1]TERMELŐ_11.30.'!$L:$L,[1]publikáció!H$4)</f>
        <v>0</v>
      </c>
      <c r="I504" s="11">
        <f>+SUMIFS('[1]TERMELŐ_11.30.'!$H:$H,'[1]TERMELŐ_11.30.'!$A:$A,[1]publikáció!$B504,'[1]TERMELŐ_11.30.'!$L:$L,[1]publikáció!I$4)</f>
        <v>0</v>
      </c>
      <c r="J504" s="11">
        <f>+SUMIFS('[1]TERMELŐ_11.30.'!$H:$H,'[1]TERMELŐ_11.30.'!$A:$A,[1]publikáció!$B504,'[1]TERMELŐ_11.30.'!$L:$L,[1]publikáció!J$4)</f>
        <v>0</v>
      </c>
      <c r="K504" s="11" t="str">
        <f>+IF(VLOOKUP(B504,'[1]TERMELŐ_11.30.'!A:U,21,FALSE)="igen","Technológia módosítás",IF(VLOOKUP(B504,'[1]TERMELŐ_11.30.'!A:U,20,FALSE)&lt;&gt;"nem","Ismétlő","Új igény"))</f>
        <v>Technológia módosítás</v>
      </c>
      <c r="L504" s="12">
        <f>+_xlfn.MAXIFS('[1]TERMELŐ_11.30.'!$P:$P,'[1]TERMELŐ_11.30.'!$A:$A,[1]publikáció!$B504)</f>
        <v>0</v>
      </c>
      <c r="M504" s="12">
        <f>+_xlfn.MAXIFS('[1]TERMELŐ_11.30.'!$Q:$Q,'[1]TERMELŐ_11.30.'!$A:$A,[1]publikáció!$B504)</f>
        <v>0.25</v>
      </c>
      <c r="N504" s="10" t="str">
        <f>+IF(VLOOKUP(B504,'[1]TERMELŐ_11.30.'!A:G,7,FALSE)="","",VLOOKUP(B504,'[1]TERMELŐ_11.30.'!A:G,7,FALSE))</f>
        <v>HODM</v>
      </c>
      <c r="O504" s="10">
        <f>+VLOOKUP(B504,'[1]TERMELŐ_11.30.'!A:I,9,FALSE)</f>
        <v>22</v>
      </c>
      <c r="P504" s="10" t="str">
        <f>+IF(OR(VLOOKUP(B504,'[1]TERMELŐ_11.30.'!A:D,4,FALSE)="elutasított",(VLOOKUP(B504,'[1]TERMELŐ_11.30.'!A:D,4,FALSE)="kiesett")),"igen","nem")</f>
        <v>nem</v>
      </c>
      <c r="Q504" s="10" t="str">
        <f>+_xlfn.IFNA(VLOOKUP(IF(VLOOKUP(B504,'[1]TERMELŐ_11.30.'!A:BQ,69,FALSE)="","",VLOOKUP(B504,'[1]TERMELŐ_11.30.'!A:BQ,69,FALSE)),'[1]publikáció segéd tábla'!$D$1:$E$16,2,FALSE),"")</f>
        <v/>
      </c>
      <c r="R504" s="10" t="str">
        <f>IF(VLOOKUP(B504,'[1]TERMELŐ_11.30.'!A:AT,46,FALSE)="","",VLOOKUP(B504,'[1]TERMELŐ_11.30.'!A:AT,46,FALSE))</f>
        <v>igen</v>
      </c>
      <c r="S504" s="10"/>
      <c r="T504" s="13">
        <f>+VLOOKUP(B504,'[1]TERMELŐ_11.30.'!$A:$AR,37,FALSE)</f>
        <v>3.4888159999999999</v>
      </c>
      <c r="U504" s="13">
        <f>+VLOOKUP(B504,'[1]TERMELŐ_11.30.'!$A:$AR,38,FALSE)+VLOOKUP(B504,'[1]TERMELŐ_11.30.'!$A:$AR,39,FALSE)+VLOOKUP(B504,'[1]TERMELŐ_11.30.'!$A:$AR,40,FALSE)+VLOOKUP(B504,'[1]TERMELŐ_11.30.'!$A:$AR,41,FALSE)+VLOOKUP(B504,'[1]TERMELŐ_11.30.'!$A:$AR,42,FALSE)+VLOOKUP(B504,'[1]TERMELŐ_11.30.'!$A:$AR,43,FALSE)+VLOOKUP(B504,'[1]TERMELŐ_11.30.'!$A:$AR,44,FALSE)</f>
        <v>0</v>
      </c>
      <c r="V504" s="14">
        <f>+IF(VLOOKUP(B504,'[1]TERMELŐ_11.30.'!A:AS,45,FALSE)="","",VLOOKUP(B504,'[1]TERMELŐ_11.30.'!A:AS,45,FALSE))</f>
        <v>47118</v>
      </c>
      <c r="W504" s="14">
        <f>IF(VLOOKUP(B504,'[1]TERMELŐ_11.30.'!A:AJ,36,FALSE)="","",VLOOKUP(B504,'[1]TERMELŐ_11.30.'!A:AJ,36,FALSE))</f>
        <v>46752</v>
      </c>
      <c r="X504" s="10"/>
      <c r="Y504" s="13">
        <f>+VLOOKUP(B504,'[1]TERMELŐ_11.30.'!$A:$BH,53,FALSE)</f>
        <v>3.4888159999999999</v>
      </c>
      <c r="Z504" s="13">
        <f>+VLOOKUP(B504,'[1]TERMELŐ_11.30.'!$A:$BH,54,FALSE)+VLOOKUP(B504,'[1]TERMELŐ_11.30.'!$A:$BH,55,FALSE)+VLOOKUP(B504,'[1]TERMELŐ_11.30.'!$A:$BH,56,FALSE)+VLOOKUP(B504,'[1]TERMELŐ_11.30.'!$A:$BH,57,FALSE)+VLOOKUP(B504,'[1]TERMELŐ_11.30.'!$A:$BH,58,FALSE)+VLOOKUP(B504,'[1]TERMELŐ_11.30.'!$A:$BH,59,FALSE)+VLOOKUP(B504,'[1]TERMELŐ_11.30.'!$A:$BH,60,FALSE)</f>
        <v>0</v>
      </c>
      <c r="AA504" s="14">
        <f>IF(VLOOKUP(B504,'[1]TERMELŐ_11.30.'!A:AZ,51,FALSE)="","",VLOOKUP(B504,'[1]TERMELŐ_11.30.'!A:AZ,51,FALSE))</f>
        <v>47118</v>
      </c>
      <c r="AB504" s="14">
        <f>IF(VLOOKUP(B504,'[1]TERMELŐ_11.30.'!A:AZ,52,FALSE)="","",VLOOKUP(B504,'[1]TERMELŐ_11.30.'!A:AZ,52,FALSE))</f>
        <v>46752</v>
      </c>
    </row>
    <row r="505" spans="1:28" x14ac:dyDescent="0.3">
      <c r="A505" s="10" t="str">
        <f>VLOOKUP(VLOOKUP(B505,'[1]TERMELŐ_11.30.'!A:F,6,FALSE),'[1]publikáció segéd tábla'!$A$1:$B$7,2,FALSE)</f>
        <v>MVM Démász Áramhálózati Kft. </v>
      </c>
      <c r="B505" s="10" t="s">
        <v>471</v>
      </c>
      <c r="C505" s="11">
        <f>+SUMIFS('[1]TERMELŐ_11.30.'!$H:$H,'[1]TERMELŐ_11.30.'!$A:$A,[1]publikáció!$B505,'[1]TERMELŐ_11.30.'!$L:$L,[1]publikáció!C$4)</f>
        <v>0</v>
      </c>
      <c r="D505" s="11">
        <f>+SUMIFS('[1]TERMELŐ_11.30.'!$H:$H,'[1]TERMELŐ_11.30.'!$A:$A,[1]publikáció!$B505,'[1]TERMELŐ_11.30.'!$L:$L,[1]publikáció!D$4)</f>
        <v>0</v>
      </c>
      <c r="E505" s="11">
        <f>+SUMIFS('[1]TERMELŐ_11.30.'!$H:$H,'[1]TERMELŐ_11.30.'!$A:$A,[1]publikáció!$B505,'[1]TERMELŐ_11.30.'!$L:$L,[1]publikáció!E$4)</f>
        <v>0.25</v>
      </c>
      <c r="F505" s="11">
        <f>+SUMIFS('[1]TERMELŐ_11.30.'!$H:$H,'[1]TERMELŐ_11.30.'!$A:$A,[1]publikáció!$B505,'[1]TERMELŐ_11.30.'!$L:$L,[1]publikáció!F$4)</f>
        <v>0</v>
      </c>
      <c r="G505" s="11">
        <f>+SUMIFS('[1]TERMELŐ_11.30.'!$H:$H,'[1]TERMELŐ_11.30.'!$A:$A,[1]publikáció!$B505,'[1]TERMELŐ_11.30.'!$L:$L,[1]publikáció!G$4)</f>
        <v>0</v>
      </c>
      <c r="H505" s="11">
        <f>+SUMIFS('[1]TERMELŐ_11.30.'!$H:$H,'[1]TERMELŐ_11.30.'!$A:$A,[1]publikáció!$B505,'[1]TERMELŐ_11.30.'!$L:$L,[1]publikáció!H$4)</f>
        <v>0</v>
      </c>
      <c r="I505" s="11">
        <f>+SUMIFS('[1]TERMELŐ_11.30.'!$H:$H,'[1]TERMELŐ_11.30.'!$A:$A,[1]publikáció!$B505,'[1]TERMELŐ_11.30.'!$L:$L,[1]publikáció!I$4)</f>
        <v>0</v>
      </c>
      <c r="J505" s="11">
        <f>+SUMIFS('[1]TERMELŐ_11.30.'!$H:$H,'[1]TERMELŐ_11.30.'!$A:$A,[1]publikáció!$B505,'[1]TERMELŐ_11.30.'!$L:$L,[1]publikáció!J$4)</f>
        <v>0</v>
      </c>
      <c r="K505" s="11" t="str">
        <f>+IF(VLOOKUP(B505,'[1]TERMELŐ_11.30.'!A:U,21,FALSE)="igen","Technológia módosítás",IF(VLOOKUP(B505,'[1]TERMELŐ_11.30.'!A:U,20,FALSE)&lt;&gt;"nem","Ismétlő","Új igény"))</f>
        <v>Technológia módosítás</v>
      </c>
      <c r="L505" s="12">
        <f>+_xlfn.MAXIFS('[1]TERMELŐ_11.30.'!$P:$P,'[1]TERMELŐ_11.30.'!$A:$A,[1]publikáció!$B505)</f>
        <v>0</v>
      </c>
      <c r="M505" s="12">
        <f>+_xlfn.MAXIFS('[1]TERMELŐ_11.30.'!$Q:$Q,'[1]TERMELŐ_11.30.'!$A:$A,[1]publikáció!$B505)</f>
        <v>0.25</v>
      </c>
      <c r="N505" s="10" t="str">
        <f>+IF(VLOOKUP(B505,'[1]TERMELŐ_11.30.'!A:G,7,FALSE)="","",VLOOKUP(B505,'[1]TERMELŐ_11.30.'!A:G,7,FALSE))</f>
        <v>MAKO</v>
      </c>
      <c r="O505" s="10">
        <f>+VLOOKUP(B505,'[1]TERMELŐ_11.30.'!A:I,9,FALSE)</f>
        <v>22</v>
      </c>
      <c r="P505" s="10" t="str">
        <f>+IF(OR(VLOOKUP(B505,'[1]TERMELŐ_11.30.'!A:D,4,FALSE)="elutasított",(VLOOKUP(B505,'[1]TERMELŐ_11.30.'!A:D,4,FALSE)="kiesett")),"igen","nem")</f>
        <v>nem</v>
      </c>
      <c r="Q505" s="10" t="str">
        <f>+_xlfn.IFNA(VLOOKUP(IF(VLOOKUP(B505,'[1]TERMELŐ_11.30.'!A:BQ,69,FALSE)="","",VLOOKUP(B505,'[1]TERMELŐ_11.30.'!A:BQ,69,FALSE)),'[1]publikáció segéd tábla'!$D$1:$E$16,2,FALSE),"")</f>
        <v/>
      </c>
      <c r="R505" s="10" t="str">
        <f>IF(VLOOKUP(B505,'[1]TERMELŐ_11.30.'!A:AT,46,FALSE)="","",VLOOKUP(B505,'[1]TERMELŐ_11.30.'!A:AT,46,FALSE))</f>
        <v>igen</v>
      </c>
      <c r="S505" s="10"/>
      <c r="T505" s="13">
        <f>+VLOOKUP(B505,'[1]TERMELŐ_11.30.'!$A:$AR,37,FALSE)</f>
        <v>3.4888159999999999</v>
      </c>
      <c r="U505" s="13">
        <f>+VLOOKUP(B505,'[1]TERMELŐ_11.30.'!$A:$AR,38,FALSE)+VLOOKUP(B505,'[1]TERMELŐ_11.30.'!$A:$AR,39,FALSE)+VLOOKUP(B505,'[1]TERMELŐ_11.30.'!$A:$AR,40,FALSE)+VLOOKUP(B505,'[1]TERMELŐ_11.30.'!$A:$AR,41,FALSE)+VLOOKUP(B505,'[1]TERMELŐ_11.30.'!$A:$AR,42,FALSE)+VLOOKUP(B505,'[1]TERMELŐ_11.30.'!$A:$AR,43,FALSE)+VLOOKUP(B505,'[1]TERMELŐ_11.30.'!$A:$AR,44,FALSE)</f>
        <v>0</v>
      </c>
      <c r="V505" s="14">
        <f>+IF(VLOOKUP(B505,'[1]TERMELŐ_11.30.'!A:AS,45,FALSE)="","",VLOOKUP(B505,'[1]TERMELŐ_11.30.'!A:AS,45,FALSE))</f>
        <v>47118</v>
      </c>
      <c r="W505" s="14" t="str">
        <f>IF(VLOOKUP(B505,'[1]TERMELŐ_11.30.'!A:AJ,36,FALSE)="","",VLOOKUP(B505,'[1]TERMELŐ_11.30.'!A:AJ,36,FALSE))</f>
        <v/>
      </c>
      <c r="X505" s="10"/>
      <c r="Y505" s="13">
        <f>+VLOOKUP(B505,'[1]TERMELŐ_11.30.'!$A:$BH,53,FALSE)</f>
        <v>3.4888159999999999</v>
      </c>
      <c r="Z505" s="13">
        <f>+VLOOKUP(B505,'[1]TERMELŐ_11.30.'!$A:$BH,54,FALSE)+VLOOKUP(B505,'[1]TERMELŐ_11.30.'!$A:$BH,55,FALSE)+VLOOKUP(B505,'[1]TERMELŐ_11.30.'!$A:$BH,56,FALSE)+VLOOKUP(B505,'[1]TERMELŐ_11.30.'!$A:$BH,57,FALSE)+VLOOKUP(B505,'[1]TERMELŐ_11.30.'!$A:$BH,58,FALSE)+VLOOKUP(B505,'[1]TERMELŐ_11.30.'!$A:$BH,59,FALSE)+VLOOKUP(B505,'[1]TERMELŐ_11.30.'!$A:$BH,60,FALSE)</f>
        <v>0</v>
      </c>
      <c r="AA505" s="14">
        <f>IF(VLOOKUP(B505,'[1]TERMELŐ_11.30.'!A:AZ,51,FALSE)="","",VLOOKUP(B505,'[1]TERMELŐ_11.30.'!A:AZ,51,FALSE))</f>
        <v>47118</v>
      </c>
      <c r="AB505" s="14" t="str">
        <f>IF(VLOOKUP(B505,'[1]TERMELŐ_11.30.'!A:AZ,52,FALSE)="","",VLOOKUP(B505,'[1]TERMELŐ_11.30.'!A:AZ,52,FALSE))</f>
        <v/>
      </c>
    </row>
    <row r="506" spans="1:28" x14ac:dyDescent="0.3">
      <c r="A506" s="10" t="str">
        <f>VLOOKUP(VLOOKUP(B506,'[1]TERMELŐ_11.30.'!A:F,6,FALSE),'[1]publikáció segéd tábla'!$A$1:$B$7,2,FALSE)</f>
        <v>MVM Démász Áramhálózati Kft. </v>
      </c>
      <c r="B506" s="10" t="s">
        <v>472</v>
      </c>
      <c r="C506" s="11">
        <f>+SUMIFS('[1]TERMELŐ_11.30.'!$H:$H,'[1]TERMELŐ_11.30.'!$A:$A,[1]publikáció!$B506,'[1]TERMELŐ_11.30.'!$L:$L,[1]publikáció!C$4)</f>
        <v>0</v>
      </c>
      <c r="D506" s="11">
        <f>+SUMIFS('[1]TERMELŐ_11.30.'!$H:$H,'[1]TERMELŐ_11.30.'!$A:$A,[1]publikáció!$B506,'[1]TERMELŐ_11.30.'!$L:$L,[1]publikáció!D$4)</f>
        <v>0</v>
      </c>
      <c r="E506" s="11">
        <f>+SUMIFS('[1]TERMELŐ_11.30.'!$H:$H,'[1]TERMELŐ_11.30.'!$A:$A,[1]publikáció!$B506,'[1]TERMELŐ_11.30.'!$L:$L,[1]publikáció!E$4)</f>
        <v>0.25</v>
      </c>
      <c r="F506" s="11">
        <f>+SUMIFS('[1]TERMELŐ_11.30.'!$H:$H,'[1]TERMELŐ_11.30.'!$A:$A,[1]publikáció!$B506,'[1]TERMELŐ_11.30.'!$L:$L,[1]publikáció!F$4)</f>
        <v>0</v>
      </c>
      <c r="G506" s="11">
        <f>+SUMIFS('[1]TERMELŐ_11.30.'!$H:$H,'[1]TERMELŐ_11.30.'!$A:$A,[1]publikáció!$B506,'[1]TERMELŐ_11.30.'!$L:$L,[1]publikáció!G$4)</f>
        <v>0</v>
      </c>
      <c r="H506" s="11">
        <f>+SUMIFS('[1]TERMELŐ_11.30.'!$H:$H,'[1]TERMELŐ_11.30.'!$A:$A,[1]publikáció!$B506,'[1]TERMELŐ_11.30.'!$L:$L,[1]publikáció!H$4)</f>
        <v>0</v>
      </c>
      <c r="I506" s="11">
        <f>+SUMIFS('[1]TERMELŐ_11.30.'!$H:$H,'[1]TERMELŐ_11.30.'!$A:$A,[1]publikáció!$B506,'[1]TERMELŐ_11.30.'!$L:$L,[1]publikáció!I$4)</f>
        <v>0</v>
      </c>
      <c r="J506" s="11">
        <f>+SUMIFS('[1]TERMELŐ_11.30.'!$H:$H,'[1]TERMELŐ_11.30.'!$A:$A,[1]publikáció!$B506,'[1]TERMELŐ_11.30.'!$L:$L,[1]publikáció!J$4)</f>
        <v>0</v>
      </c>
      <c r="K506" s="11" t="str">
        <f>+IF(VLOOKUP(B506,'[1]TERMELŐ_11.30.'!A:U,21,FALSE)="igen","Technológia módosítás",IF(VLOOKUP(B506,'[1]TERMELŐ_11.30.'!A:U,20,FALSE)&lt;&gt;"nem","Ismétlő","Új igény"))</f>
        <v>Technológia módosítás</v>
      </c>
      <c r="L506" s="12">
        <f>+_xlfn.MAXIFS('[1]TERMELŐ_11.30.'!$P:$P,'[1]TERMELŐ_11.30.'!$A:$A,[1]publikáció!$B506)</f>
        <v>0</v>
      </c>
      <c r="M506" s="12">
        <f>+_xlfn.MAXIFS('[1]TERMELŐ_11.30.'!$Q:$Q,'[1]TERMELŐ_11.30.'!$A:$A,[1]publikáció!$B506)</f>
        <v>0.25</v>
      </c>
      <c r="N506" s="10" t="str">
        <f>+IF(VLOOKUP(B506,'[1]TERMELŐ_11.30.'!A:G,7,FALSE)="","",VLOOKUP(B506,'[1]TERMELŐ_11.30.'!A:G,7,FALSE))</f>
        <v>MAKO</v>
      </c>
      <c r="O506" s="10">
        <f>+VLOOKUP(B506,'[1]TERMELŐ_11.30.'!A:I,9,FALSE)</f>
        <v>22</v>
      </c>
      <c r="P506" s="10" t="str">
        <f>+IF(OR(VLOOKUP(B506,'[1]TERMELŐ_11.30.'!A:D,4,FALSE)="elutasított",(VLOOKUP(B506,'[1]TERMELŐ_11.30.'!A:D,4,FALSE)="kiesett")),"igen","nem")</f>
        <v>nem</v>
      </c>
      <c r="Q506" s="10" t="str">
        <f>+_xlfn.IFNA(VLOOKUP(IF(VLOOKUP(B506,'[1]TERMELŐ_11.30.'!A:BQ,69,FALSE)="","",VLOOKUP(B506,'[1]TERMELŐ_11.30.'!A:BQ,69,FALSE)),'[1]publikáció segéd tábla'!$D$1:$E$16,2,FALSE),"")</f>
        <v/>
      </c>
      <c r="R506" s="10" t="str">
        <f>IF(VLOOKUP(B506,'[1]TERMELŐ_11.30.'!A:AT,46,FALSE)="","",VLOOKUP(B506,'[1]TERMELŐ_11.30.'!A:AT,46,FALSE))</f>
        <v>igen</v>
      </c>
      <c r="S506" s="10"/>
      <c r="T506" s="13">
        <f>+VLOOKUP(B506,'[1]TERMELŐ_11.30.'!$A:$AR,37,FALSE)</f>
        <v>3.4888159999999999</v>
      </c>
      <c r="U506" s="13">
        <f>+VLOOKUP(B506,'[1]TERMELŐ_11.30.'!$A:$AR,38,FALSE)+VLOOKUP(B506,'[1]TERMELŐ_11.30.'!$A:$AR,39,FALSE)+VLOOKUP(B506,'[1]TERMELŐ_11.30.'!$A:$AR,40,FALSE)+VLOOKUP(B506,'[1]TERMELŐ_11.30.'!$A:$AR,41,FALSE)+VLOOKUP(B506,'[1]TERMELŐ_11.30.'!$A:$AR,42,FALSE)+VLOOKUP(B506,'[1]TERMELŐ_11.30.'!$A:$AR,43,FALSE)+VLOOKUP(B506,'[1]TERMELŐ_11.30.'!$A:$AR,44,FALSE)</f>
        <v>0</v>
      </c>
      <c r="V506" s="14">
        <f>+IF(VLOOKUP(B506,'[1]TERMELŐ_11.30.'!A:AS,45,FALSE)="","",VLOOKUP(B506,'[1]TERMELŐ_11.30.'!A:AS,45,FALSE))</f>
        <v>47118</v>
      </c>
      <c r="W506" s="14" t="str">
        <f>IF(VLOOKUP(B506,'[1]TERMELŐ_11.30.'!A:AJ,36,FALSE)="","",VLOOKUP(B506,'[1]TERMELŐ_11.30.'!A:AJ,36,FALSE))</f>
        <v/>
      </c>
      <c r="X506" s="10"/>
      <c r="Y506" s="13">
        <f>+VLOOKUP(B506,'[1]TERMELŐ_11.30.'!$A:$BH,53,FALSE)</f>
        <v>3.4888159999999999</v>
      </c>
      <c r="Z506" s="13">
        <f>+VLOOKUP(B506,'[1]TERMELŐ_11.30.'!$A:$BH,54,FALSE)+VLOOKUP(B506,'[1]TERMELŐ_11.30.'!$A:$BH,55,FALSE)+VLOOKUP(B506,'[1]TERMELŐ_11.30.'!$A:$BH,56,FALSE)+VLOOKUP(B506,'[1]TERMELŐ_11.30.'!$A:$BH,57,FALSE)+VLOOKUP(B506,'[1]TERMELŐ_11.30.'!$A:$BH,58,FALSE)+VLOOKUP(B506,'[1]TERMELŐ_11.30.'!$A:$BH,59,FALSE)+VLOOKUP(B506,'[1]TERMELŐ_11.30.'!$A:$BH,60,FALSE)</f>
        <v>0</v>
      </c>
      <c r="AA506" s="14">
        <f>IF(VLOOKUP(B506,'[1]TERMELŐ_11.30.'!A:AZ,51,FALSE)="","",VLOOKUP(B506,'[1]TERMELŐ_11.30.'!A:AZ,51,FALSE))</f>
        <v>47118</v>
      </c>
      <c r="AB506" s="14" t="str">
        <f>IF(VLOOKUP(B506,'[1]TERMELŐ_11.30.'!A:AZ,52,FALSE)="","",VLOOKUP(B506,'[1]TERMELŐ_11.30.'!A:AZ,52,FALSE))</f>
        <v/>
      </c>
    </row>
    <row r="507" spans="1:28" x14ac:dyDescent="0.3">
      <c r="A507" s="10" t="str">
        <f>VLOOKUP(VLOOKUP(B507,'[1]TERMELŐ_11.30.'!A:F,6,FALSE),'[1]publikáció segéd tábla'!$A$1:$B$7,2,FALSE)</f>
        <v>MVM Démász Áramhálózati Kft. </v>
      </c>
      <c r="B507" s="10" t="s">
        <v>473</v>
      </c>
      <c r="C507" s="11">
        <f>+SUMIFS('[1]TERMELŐ_11.30.'!$H:$H,'[1]TERMELŐ_11.30.'!$A:$A,[1]publikáció!$B507,'[1]TERMELŐ_11.30.'!$L:$L,[1]publikáció!C$4)</f>
        <v>0</v>
      </c>
      <c r="D507" s="11">
        <f>+SUMIFS('[1]TERMELŐ_11.30.'!$H:$H,'[1]TERMELŐ_11.30.'!$A:$A,[1]publikáció!$B507,'[1]TERMELŐ_11.30.'!$L:$L,[1]publikáció!D$4)</f>
        <v>0</v>
      </c>
      <c r="E507" s="11">
        <f>+SUMIFS('[1]TERMELŐ_11.30.'!$H:$H,'[1]TERMELŐ_11.30.'!$A:$A,[1]publikáció!$B507,'[1]TERMELŐ_11.30.'!$L:$L,[1]publikáció!E$4)</f>
        <v>0.25</v>
      </c>
      <c r="F507" s="11">
        <f>+SUMIFS('[1]TERMELŐ_11.30.'!$H:$H,'[1]TERMELŐ_11.30.'!$A:$A,[1]publikáció!$B507,'[1]TERMELŐ_11.30.'!$L:$L,[1]publikáció!F$4)</f>
        <v>0</v>
      </c>
      <c r="G507" s="11">
        <f>+SUMIFS('[1]TERMELŐ_11.30.'!$H:$H,'[1]TERMELŐ_11.30.'!$A:$A,[1]publikáció!$B507,'[1]TERMELŐ_11.30.'!$L:$L,[1]publikáció!G$4)</f>
        <v>0</v>
      </c>
      <c r="H507" s="11">
        <f>+SUMIFS('[1]TERMELŐ_11.30.'!$H:$H,'[1]TERMELŐ_11.30.'!$A:$A,[1]publikáció!$B507,'[1]TERMELŐ_11.30.'!$L:$L,[1]publikáció!H$4)</f>
        <v>0</v>
      </c>
      <c r="I507" s="11">
        <f>+SUMIFS('[1]TERMELŐ_11.30.'!$H:$H,'[1]TERMELŐ_11.30.'!$A:$A,[1]publikáció!$B507,'[1]TERMELŐ_11.30.'!$L:$L,[1]publikáció!I$4)</f>
        <v>0</v>
      </c>
      <c r="J507" s="11">
        <f>+SUMIFS('[1]TERMELŐ_11.30.'!$H:$H,'[1]TERMELŐ_11.30.'!$A:$A,[1]publikáció!$B507,'[1]TERMELŐ_11.30.'!$L:$L,[1]publikáció!J$4)</f>
        <v>0</v>
      </c>
      <c r="K507" s="11" t="str">
        <f>+IF(VLOOKUP(B507,'[1]TERMELŐ_11.30.'!A:U,21,FALSE)="igen","Technológia módosítás",IF(VLOOKUP(B507,'[1]TERMELŐ_11.30.'!A:U,20,FALSE)&lt;&gt;"nem","Ismétlő","Új igény"))</f>
        <v>Technológia módosítás</v>
      </c>
      <c r="L507" s="12">
        <f>+_xlfn.MAXIFS('[1]TERMELŐ_11.30.'!$P:$P,'[1]TERMELŐ_11.30.'!$A:$A,[1]publikáció!$B507)</f>
        <v>0</v>
      </c>
      <c r="M507" s="12">
        <f>+_xlfn.MAXIFS('[1]TERMELŐ_11.30.'!$Q:$Q,'[1]TERMELŐ_11.30.'!$A:$A,[1]publikáció!$B507)</f>
        <v>0.25</v>
      </c>
      <c r="N507" s="10" t="str">
        <f>+IF(VLOOKUP(B507,'[1]TERMELŐ_11.30.'!A:G,7,FALSE)="","",VLOOKUP(B507,'[1]TERMELŐ_11.30.'!A:G,7,FALSE))</f>
        <v>MAKO</v>
      </c>
      <c r="O507" s="10">
        <f>+VLOOKUP(B507,'[1]TERMELŐ_11.30.'!A:I,9,FALSE)</f>
        <v>22</v>
      </c>
      <c r="P507" s="10" t="str">
        <f>+IF(OR(VLOOKUP(B507,'[1]TERMELŐ_11.30.'!A:D,4,FALSE)="elutasított",(VLOOKUP(B507,'[1]TERMELŐ_11.30.'!A:D,4,FALSE)="kiesett")),"igen","nem")</f>
        <v>nem</v>
      </c>
      <c r="Q507" s="10" t="str">
        <f>+_xlfn.IFNA(VLOOKUP(IF(VLOOKUP(B507,'[1]TERMELŐ_11.30.'!A:BQ,69,FALSE)="","",VLOOKUP(B507,'[1]TERMELŐ_11.30.'!A:BQ,69,FALSE)),'[1]publikáció segéd tábla'!$D$1:$E$16,2,FALSE),"")</f>
        <v/>
      </c>
      <c r="R507" s="10" t="str">
        <f>IF(VLOOKUP(B507,'[1]TERMELŐ_11.30.'!A:AT,46,FALSE)="","",VLOOKUP(B507,'[1]TERMELŐ_11.30.'!A:AT,46,FALSE))</f>
        <v>igen</v>
      </c>
      <c r="S507" s="10"/>
      <c r="T507" s="13">
        <f>+VLOOKUP(B507,'[1]TERMELŐ_11.30.'!$A:$AR,37,FALSE)</f>
        <v>3.4888159999999999</v>
      </c>
      <c r="U507" s="13">
        <f>+VLOOKUP(B507,'[1]TERMELŐ_11.30.'!$A:$AR,38,FALSE)+VLOOKUP(B507,'[1]TERMELŐ_11.30.'!$A:$AR,39,FALSE)+VLOOKUP(B507,'[1]TERMELŐ_11.30.'!$A:$AR,40,FALSE)+VLOOKUP(B507,'[1]TERMELŐ_11.30.'!$A:$AR,41,FALSE)+VLOOKUP(B507,'[1]TERMELŐ_11.30.'!$A:$AR,42,FALSE)+VLOOKUP(B507,'[1]TERMELŐ_11.30.'!$A:$AR,43,FALSE)+VLOOKUP(B507,'[1]TERMELŐ_11.30.'!$A:$AR,44,FALSE)</f>
        <v>0</v>
      </c>
      <c r="V507" s="14">
        <f>+IF(VLOOKUP(B507,'[1]TERMELŐ_11.30.'!A:AS,45,FALSE)="","",VLOOKUP(B507,'[1]TERMELŐ_11.30.'!A:AS,45,FALSE))</f>
        <v>47118</v>
      </c>
      <c r="W507" s="14" t="str">
        <f>IF(VLOOKUP(B507,'[1]TERMELŐ_11.30.'!A:AJ,36,FALSE)="","",VLOOKUP(B507,'[1]TERMELŐ_11.30.'!A:AJ,36,FALSE))</f>
        <v/>
      </c>
      <c r="X507" s="10"/>
      <c r="Y507" s="13">
        <f>+VLOOKUP(B507,'[1]TERMELŐ_11.30.'!$A:$BH,53,FALSE)</f>
        <v>3.4888159999999999</v>
      </c>
      <c r="Z507" s="13">
        <f>+VLOOKUP(B507,'[1]TERMELŐ_11.30.'!$A:$BH,54,FALSE)+VLOOKUP(B507,'[1]TERMELŐ_11.30.'!$A:$BH,55,FALSE)+VLOOKUP(B507,'[1]TERMELŐ_11.30.'!$A:$BH,56,FALSE)+VLOOKUP(B507,'[1]TERMELŐ_11.30.'!$A:$BH,57,FALSE)+VLOOKUP(B507,'[1]TERMELŐ_11.30.'!$A:$BH,58,FALSE)+VLOOKUP(B507,'[1]TERMELŐ_11.30.'!$A:$BH,59,FALSE)+VLOOKUP(B507,'[1]TERMELŐ_11.30.'!$A:$BH,60,FALSE)</f>
        <v>0</v>
      </c>
      <c r="AA507" s="14">
        <f>IF(VLOOKUP(B507,'[1]TERMELŐ_11.30.'!A:AZ,51,FALSE)="","",VLOOKUP(B507,'[1]TERMELŐ_11.30.'!A:AZ,51,FALSE))</f>
        <v>47118</v>
      </c>
      <c r="AB507" s="14" t="str">
        <f>IF(VLOOKUP(B507,'[1]TERMELŐ_11.30.'!A:AZ,52,FALSE)="","",VLOOKUP(B507,'[1]TERMELŐ_11.30.'!A:AZ,52,FALSE))</f>
        <v/>
      </c>
    </row>
    <row r="508" spans="1:28" x14ac:dyDescent="0.3">
      <c r="A508" s="10" t="str">
        <f>VLOOKUP(VLOOKUP(B508,'[1]TERMELŐ_11.30.'!A:F,6,FALSE),'[1]publikáció segéd tábla'!$A$1:$B$7,2,FALSE)</f>
        <v>MVM Démász Áramhálózati Kft. </v>
      </c>
      <c r="B508" s="10" t="s">
        <v>474</v>
      </c>
      <c r="C508" s="11">
        <f>+SUMIFS('[1]TERMELŐ_11.30.'!$H:$H,'[1]TERMELŐ_11.30.'!$A:$A,[1]publikáció!$B508,'[1]TERMELŐ_11.30.'!$L:$L,[1]publikáció!C$4)</f>
        <v>0</v>
      </c>
      <c r="D508" s="11">
        <f>+SUMIFS('[1]TERMELŐ_11.30.'!$H:$H,'[1]TERMELŐ_11.30.'!$A:$A,[1]publikáció!$B508,'[1]TERMELŐ_11.30.'!$L:$L,[1]publikáció!D$4)</f>
        <v>0</v>
      </c>
      <c r="E508" s="11">
        <f>+SUMIFS('[1]TERMELŐ_11.30.'!$H:$H,'[1]TERMELŐ_11.30.'!$A:$A,[1]publikáció!$B508,'[1]TERMELŐ_11.30.'!$L:$L,[1]publikáció!E$4)</f>
        <v>0.25</v>
      </c>
      <c r="F508" s="11">
        <f>+SUMIFS('[1]TERMELŐ_11.30.'!$H:$H,'[1]TERMELŐ_11.30.'!$A:$A,[1]publikáció!$B508,'[1]TERMELŐ_11.30.'!$L:$L,[1]publikáció!F$4)</f>
        <v>0</v>
      </c>
      <c r="G508" s="11">
        <f>+SUMIFS('[1]TERMELŐ_11.30.'!$H:$H,'[1]TERMELŐ_11.30.'!$A:$A,[1]publikáció!$B508,'[1]TERMELŐ_11.30.'!$L:$L,[1]publikáció!G$4)</f>
        <v>0</v>
      </c>
      <c r="H508" s="11">
        <f>+SUMIFS('[1]TERMELŐ_11.30.'!$H:$H,'[1]TERMELŐ_11.30.'!$A:$A,[1]publikáció!$B508,'[1]TERMELŐ_11.30.'!$L:$L,[1]publikáció!H$4)</f>
        <v>0</v>
      </c>
      <c r="I508" s="11">
        <f>+SUMIFS('[1]TERMELŐ_11.30.'!$H:$H,'[1]TERMELŐ_11.30.'!$A:$A,[1]publikáció!$B508,'[1]TERMELŐ_11.30.'!$L:$L,[1]publikáció!I$4)</f>
        <v>0</v>
      </c>
      <c r="J508" s="11">
        <f>+SUMIFS('[1]TERMELŐ_11.30.'!$H:$H,'[1]TERMELŐ_11.30.'!$A:$A,[1]publikáció!$B508,'[1]TERMELŐ_11.30.'!$L:$L,[1]publikáció!J$4)</f>
        <v>0</v>
      </c>
      <c r="K508" s="11" t="str">
        <f>+IF(VLOOKUP(B508,'[1]TERMELŐ_11.30.'!A:U,21,FALSE)="igen","Technológia módosítás",IF(VLOOKUP(B508,'[1]TERMELŐ_11.30.'!A:U,20,FALSE)&lt;&gt;"nem","Ismétlő","Új igény"))</f>
        <v>Technológia módosítás</v>
      </c>
      <c r="L508" s="12">
        <f>+_xlfn.MAXIFS('[1]TERMELŐ_11.30.'!$P:$P,'[1]TERMELŐ_11.30.'!$A:$A,[1]publikáció!$B508)</f>
        <v>0</v>
      </c>
      <c r="M508" s="12">
        <f>+_xlfn.MAXIFS('[1]TERMELŐ_11.30.'!$Q:$Q,'[1]TERMELŐ_11.30.'!$A:$A,[1]publikáció!$B508)</f>
        <v>0.25</v>
      </c>
      <c r="N508" s="10" t="str">
        <f>+IF(VLOOKUP(B508,'[1]TERMELŐ_11.30.'!A:G,7,FALSE)="","",VLOOKUP(B508,'[1]TERMELŐ_11.30.'!A:G,7,FALSE))</f>
        <v>MAKO</v>
      </c>
      <c r="O508" s="10">
        <f>+VLOOKUP(B508,'[1]TERMELŐ_11.30.'!A:I,9,FALSE)</f>
        <v>22</v>
      </c>
      <c r="P508" s="10" t="str">
        <f>+IF(OR(VLOOKUP(B508,'[1]TERMELŐ_11.30.'!A:D,4,FALSE)="elutasított",(VLOOKUP(B508,'[1]TERMELŐ_11.30.'!A:D,4,FALSE)="kiesett")),"igen","nem")</f>
        <v>nem</v>
      </c>
      <c r="Q508" s="10" t="str">
        <f>+_xlfn.IFNA(VLOOKUP(IF(VLOOKUP(B508,'[1]TERMELŐ_11.30.'!A:BQ,69,FALSE)="","",VLOOKUP(B508,'[1]TERMELŐ_11.30.'!A:BQ,69,FALSE)),'[1]publikáció segéd tábla'!$D$1:$E$16,2,FALSE),"")</f>
        <v/>
      </c>
      <c r="R508" s="10" t="str">
        <f>IF(VLOOKUP(B508,'[1]TERMELŐ_11.30.'!A:AT,46,FALSE)="","",VLOOKUP(B508,'[1]TERMELŐ_11.30.'!A:AT,46,FALSE))</f>
        <v>igen</v>
      </c>
      <c r="S508" s="10"/>
      <c r="T508" s="13">
        <f>+VLOOKUP(B508,'[1]TERMELŐ_11.30.'!$A:$AR,37,FALSE)</f>
        <v>3.4888159999999999</v>
      </c>
      <c r="U508" s="13">
        <f>+VLOOKUP(B508,'[1]TERMELŐ_11.30.'!$A:$AR,38,FALSE)+VLOOKUP(B508,'[1]TERMELŐ_11.30.'!$A:$AR,39,FALSE)+VLOOKUP(B508,'[1]TERMELŐ_11.30.'!$A:$AR,40,FALSE)+VLOOKUP(B508,'[1]TERMELŐ_11.30.'!$A:$AR,41,FALSE)+VLOOKUP(B508,'[1]TERMELŐ_11.30.'!$A:$AR,42,FALSE)+VLOOKUP(B508,'[1]TERMELŐ_11.30.'!$A:$AR,43,FALSE)+VLOOKUP(B508,'[1]TERMELŐ_11.30.'!$A:$AR,44,FALSE)</f>
        <v>0</v>
      </c>
      <c r="V508" s="14">
        <f>+IF(VLOOKUP(B508,'[1]TERMELŐ_11.30.'!A:AS,45,FALSE)="","",VLOOKUP(B508,'[1]TERMELŐ_11.30.'!A:AS,45,FALSE))</f>
        <v>47118</v>
      </c>
      <c r="W508" s="14" t="str">
        <f>IF(VLOOKUP(B508,'[1]TERMELŐ_11.30.'!A:AJ,36,FALSE)="","",VLOOKUP(B508,'[1]TERMELŐ_11.30.'!A:AJ,36,FALSE))</f>
        <v/>
      </c>
      <c r="X508" s="10"/>
      <c r="Y508" s="13">
        <f>+VLOOKUP(B508,'[1]TERMELŐ_11.30.'!$A:$BH,53,FALSE)</f>
        <v>3.4888159999999999</v>
      </c>
      <c r="Z508" s="13">
        <f>+VLOOKUP(B508,'[1]TERMELŐ_11.30.'!$A:$BH,54,FALSE)+VLOOKUP(B508,'[1]TERMELŐ_11.30.'!$A:$BH,55,FALSE)+VLOOKUP(B508,'[1]TERMELŐ_11.30.'!$A:$BH,56,FALSE)+VLOOKUP(B508,'[1]TERMELŐ_11.30.'!$A:$BH,57,FALSE)+VLOOKUP(B508,'[1]TERMELŐ_11.30.'!$A:$BH,58,FALSE)+VLOOKUP(B508,'[1]TERMELŐ_11.30.'!$A:$BH,59,FALSE)+VLOOKUP(B508,'[1]TERMELŐ_11.30.'!$A:$BH,60,FALSE)</f>
        <v>0</v>
      </c>
      <c r="AA508" s="14">
        <f>IF(VLOOKUP(B508,'[1]TERMELŐ_11.30.'!A:AZ,51,FALSE)="","",VLOOKUP(B508,'[1]TERMELŐ_11.30.'!A:AZ,51,FALSE))</f>
        <v>47118</v>
      </c>
      <c r="AB508" s="14" t="str">
        <f>IF(VLOOKUP(B508,'[1]TERMELŐ_11.30.'!A:AZ,52,FALSE)="","",VLOOKUP(B508,'[1]TERMELŐ_11.30.'!A:AZ,52,FALSE))</f>
        <v/>
      </c>
    </row>
    <row r="509" spans="1:28" x14ac:dyDescent="0.3">
      <c r="A509" s="10" t="str">
        <f>VLOOKUP(VLOOKUP(B509,'[1]TERMELŐ_11.30.'!A:F,6,FALSE),'[1]publikáció segéd tábla'!$A$1:$B$7,2,FALSE)</f>
        <v>MVM Démász Áramhálózati Kft. </v>
      </c>
      <c r="B509" s="10" t="s">
        <v>475</v>
      </c>
      <c r="C509" s="11">
        <f>+SUMIFS('[1]TERMELŐ_11.30.'!$H:$H,'[1]TERMELŐ_11.30.'!$A:$A,[1]publikáció!$B509,'[1]TERMELŐ_11.30.'!$L:$L,[1]publikáció!C$4)</f>
        <v>0</v>
      </c>
      <c r="D509" s="11">
        <f>+SUMIFS('[1]TERMELŐ_11.30.'!$H:$H,'[1]TERMELŐ_11.30.'!$A:$A,[1]publikáció!$B509,'[1]TERMELŐ_11.30.'!$L:$L,[1]publikáció!D$4)</f>
        <v>0</v>
      </c>
      <c r="E509" s="11">
        <f>+SUMIFS('[1]TERMELŐ_11.30.'!$H:$H,'[1]TERMELŐ_11.30.'!$A:$A,[1]publikáció!$B509,'[1]TERMELŐ_11.30.'!$L:$L,[1]publikáció!E$4)</f>
        <v>0.25</v>
      </c>
      <c r="F509" s="11">
        <f>+SUMIFS('[1]TERMELŐ_11.30.'!$H:$H,'[1]TERMELŐ_11.30.'!$A:$A,[1]publikáció!$B509,'[1]TERMELŐ_11.30.'!$L:$L,[1]publikáció!F$4)</f>
        <v>0</v>
      </c>
      <c r="G509" s="11">
        <f>+SUMIFS('[1]TERMELŐ_11.30.'!$H:$H,'[1]TERMELŐ_11.30.'!$A:$A,[1]publikáció!$B509,'[1]TERMELŐ_11.30.'!$L:$L,[1]publikáció!G$4)</f>
        <v>0</v>
      </c>
      <c r="H509" s="11">
        <f>+SUMIFS('[1]TERMELŐ_11.30.'!$H:$H,'[1]TERMELŐ_11.30.'!$A:$A,[1]publikáció!$B509,'[1]TERMELŐ_11.30.'!$L:$L,[1]publikáció!H$4)</f>
        <v>0</v>
      </c>
      <c r="I509" s="11">
        <f>+SUMIFS('[1]TERMELŐ_11.30.'!$H:$H,'[1]TERMELŐ_11.30.'!$A:$A,[1]publikáció!$B509,'[1]TERMELŐ_11.30.'!$L:$L,[1]publikáció!I$4)</f>
        <v>0</v>
      </c>
      <c r="J509" s="11">
        <f>+SUMIFS('[1]TERMELŐ_11.30.'!$H:$H,'[1]TERMELŐ_11.30.'!$A:$A,[1]publikáció!$B509,'[1]TERMELŐ_11.30.'!$L:$L,[1]publikáció!J$4)</f>
        <v>0</v>
      </c>
      <c r="K509" s="11" t="str">
        <f>+IF(VLOOKUP(B509,'[1]TERMELŐ_11.30.'!A:U,21,FALSE)="igen","Technológia módosítás",IF(VLOOKUP(B509,'[1]TERMELŐ_11.30.'!A:U,20,FALSE)&lt;&gt;"nem","Ismétlő","Új igény"))</f>
        <v>Technológia módosítás</v>
      </c>
      <c r="L509" s="12">
        <f>+_xlfn.MAXIFS('[1]TERMELŐ_11.30.'!$P:$P,'[1]TERMELŐ_11.30.'!$A:$A,[1]publikáció!$B509)</f>
        <v>0</v>
      </c>
      <c r="M509" s="12">
        <f>+_xlfn.MAXIFS('[1]TERMELŐ_11.30.'!$Q:$Q,'[1]TERMELŐ_11.30.'!$A:$A,[1]publikáció!$B509)</f>
        <v>0.25</v>
      </c>
      <c r="N509" s="10" t="str">
        <f>+IF(VLOOKUP(B509,'[1]TERMELŐ_11.30.'!A:G,7,FALSE)="","",VLOOKUP(B509,'[1]TERMELŐ_11.30.'!A:G,7,FALSE))</f>
        <v>MAKO</v>
      </c>
      <c r="O509" s="10">
        <f>+VLOOKUP(B509,'[1]TERMELŐ_11.30.'!A:I,9,FALSE)</f>
        <v>22</v>
      </c>
      <c r="P509" s="10" t="str">
        <f>+IF(OR(VLOOKUP(B509,'[1]TERMELŐ_11.30.'!A:D,4,FALSE)="elutasított",(VLOOKUP(B509,'[1]TERMELŐ_11.30.'!A:D,4,FALSE)="kiesett")),"igen","nem")</f>
        <v>nem</v>
      </c>
      <c r="Q509" s="10" t="str">
        <f>+_xlfn.IFNA(VLOOKUP(IF(VLOOKUP(B509,'[1]TERMELŐ_11.30.'!A:BQ,69,FALSE)="","",VLOOKUP(B509,'[1]TERMELŐ_11.30.'!A:BQ,69,FALSE)),'[1]publikáció segéd tábla'!$D$1:$E$16,2,FALSE),"")</f>
        <v/>
      </c>
      <c r="R509" s="10" t="str">
        <f>IF(VLOOKUP(B509,'[1]TERMELŐ_11.30.'!A:AT,46,FALSE)="","",VLOOKUP(B509,'[1]TERMELŐ_11.30.'!A:AT,46,FALSE))</f>
        <v>igen</v>
      </c>
      <c r="S509" s="10"/>
      <c r="T509" s="13">
        <f>+VLOOKUP(B509,'[1]TERMELŐ_11.30.'!$A:$AR,37,FALSE)</f>
        <v>3.4888159999999999</v>
      </c>
      <c r="U509" s="13">
        <f>+VLOOKUP(B509,'[1]TERMELŐ_11.30.'!$A:$AR,38,FALSE)+VLOOKUP(B509,'[1]TERMELŐ_11.30.'!$A:$AR,39,FALSE)+VLOOKUP(B509,'[1]TERMELŐ_11.30.'!$A:$AR,40,FALSE)+VLOOKUP(B509,'[1]TERMELŐ_11.30.'!$A:$AR,41,FALSE)+VLOOKUP(B509,'[1]TERMELŐ_11.30.'!$A:$AR,42,FALSE)+VLOOKUP(B509,'[1]TERMELŐ_11.30.'!$A:$AR,43,FALSE)+VLOOKUP(B509,'[1]TERMELŐ_11.30.'!$A:$AR,44,FALSE)</f>
        <v>0</v>
      </c>
      <c r="V509" s="14">
        <f>+IF(VLOOKUP(B509,'[1]TERMELŐ_11.30.'!A:AS,45,FALSE)="","",VLOOKUP(B509,'[1]TERMELŐ_11.30.'!A:AS,45,FALSE))</f>
        <v>47118</v>
      </c>
      <c r="W509" s="14" t="str">
        <f>IF(VLOOKUP(B509,'[1]TERMELŐ_11.30.'!A:AJ,36,FALSE)="","",VLOOKUP(B509,'[1]TERMELŐ_11.30.'!A:AJ,36,FALSE))</f>
        <v/>
      </c>
      <c r="X509" s="10"/>
      <c r="Y509" s="13">
        <f>+VLOOKUP(B509,'[1]TERMELŐ_11.30.'!$A:$BH,53,FALSE)</f>
        <v>3.4888159999999999</v>
      </c>
      <c r="Z509" s="13">
        <f>+VLOOKUP(B509,'[1]TERMELŐ_11.30.'!$A:$BH,54,FALSE)+VLOOKUP(B509,'[1]TERMELŐ_11.30.'!$A:$BH,55,FALSE)+VLOOKUP(B509,'[1]TERMELŐ_11.30.'!$A:$BH,56,FALSE)+VLOOKUP(B509,'[1]TERMELŐ_11.30.'!$A:$BH,57,FALSE)+VLOOKUP(B509,'[1]TERMELŐ_11.30.'!$A:$BH,58,FALSE)+VLOOKUP(B509,'[1]TERMELŐ_11.30.'!$A:$BH,59,FALSE)+VLOOKUP(B509,'[1]TERMELŐ_11.30.'!$A:$BH,60,FALSE)</f>
        <v>0</v>
      </c>
      <c r="AA509" s="14">
        <f>IF(VLOOKUP(B509,'[1]TERMELŐ_11.30.'!A:AZ,51,FALSE)="","",VLOOKUP(B509,'[1]TERMELŐ_11.30.'!A:AZ,51,FALSE))</f>
        <v>47118</v>
      </c>
      <c r="AB509" s="14" t="str">
        <f>IF(VLOOKUP(B509,'[1]TERMELŐ_11.30.'!A:AZ,52,FALSE)="","",VLOOKUP(B509,'[1]TERMELŐ_11.30.'!A:AZ,52,FALSE))</f>
        <v/>
      </c>
    </row>
    <row r="510" spans="1:28" x14ac:dyDescent="0.3">
      <c r="A510" s="10" t="str">
        <f>VLOOKUP(VLOOKUP(B510,'[1]TERMELŐ_11.30.'!A:F,6,FALSE),'[1]publikáció segéd tábla'!$A$1:$B$7,2,FALSE)</f>
        <v>MVM Démász Áramhálózati Kft. </v>
      </c>
      <c r="B510" s="10" t="s">
        <v>476</v>
      </c>
      <c r="C510" s="11">
        <f>+SUMIFS('[1]TERMELŐ_11.30.'!$H:$H,'[1]TERMELŐ_11.30.'!$A:$A,[1]publikáció!$B510,'[1]TERMELŐ_11.30.'!$L:$L,[1]publikáció!C$4)</f>
        <v>0</v>
      </c>
      <c r="D510" s="11">
        <f>+SUMIFS('[1]TERMELŐ_11.30.'!$H:$H,'[1]TERMELŐ_11.30.'!$A:$A,[1]publikáció!$B510,'[1]TERMELŐ_11.30.'!$L:$L,[1]publikáció!D$4)</f>
        <v>0</v>
      </c>
      <c r="E510" s="11">
        <f>+SUMIFS('[1]TERMELŐ_11.30.'!$H:$H,'[1]TERMELŐ_11.30.'!$A:$A,[1]publikáció!$B510,'[1]TERMELŐ_11.30.'!$L:$L,[1]publikáció!E$4)</f>
        <v>0.25</v>
      </c>
      <c r="F510" s="11">
        <f>+SUMIFS('[1]TERMELŐ_11.30.'!$H:$H,'[1]TERMELŐ_11.30.'!$A:$A,[1]publikáció!$B510,'[1]TERMELŐ_11.30.'!$L:$L,[1]publikáció!F$4)</f>
        <v>0</v>
      </c>
      <c r="G510" s="11">
        <f>+SUMIFS('[1]TERMELŐ_11.30.'!$H:$H,'[1]TERMELŐ_11.30.'!$A:$A,[1]publikáció!$B510,'[1]TERMELŐ_11.30.'!$L:$L,[1]publikáció!G$4)</f>
        <v>0</v>
      </c>
      <c r="H510" s="11">
        <f>+SUMIFS('[1]TERMELŐ_11.30.'!$H:$H,'[1]TERMELŐ_11.30.'!$A:$A,[1]publikáció!$B510,'[1]TERMELŐ_11.30.'!$L:$L,[1]publikáció!H$4)</f>
        <v>0</v>
      </c>
      <c r="I510" s="11">
        <f>+SUMIFS('[1]TERMELŐ_11.30.'!$H:$H,'[1]TERMELŐ_11.30.'!$A:$A,[1]publikáció!$B510,'[1]TERMELŐ_11.30.'!$L:$L,[1]publikáció!I$4)</f>
        <v>0</v>
      </c>
      <c r="J510" s="11">
        <f>+SUMIFS('[1]TERMELŐ_11.30.'!$H:$H,'[1]TERMELŐ_11.30.'!$A:$A,[1]publikáció!$B510,'[1]TERMELŐ_11.30.'!$L:$L,[1]publikáció!J$4)</f>
        <v>0</v>
      </c>
      <c r="K510" s="11" t="str">
        <f>+IF(VLOOKUP(B510,'[1]TERMELŐ_11.30.'!A:U,21,FALSE)="igen","Technológia módosítás",IF(VLOOKUP(B510,'[1]TERMELŐ_11.30.'!A:U,20,FALSE)&lt;&gt;"nem","Ismétlő","Új igény"))</f>
        <v>Technológia módosítás</v>
      </c>
      <c r="L510" s="12">
        <f>+_xlfn.MAXIFS('[1]TERMELŐ_11.30.'!$P:$P,'[1]TERMELŐ_11.30.'!$A:$A,[1]publikáció!$B510)</f>
        <v>0</v>
      </c>
      <c r="M510" s="12">
        <f>+_xlfn.MAXIFS('[1]TERMELŐ_11.30.'!$Q:$Q,'[1]TERMELŐ_11.30.'!$A:$A,[1]publikáció!$B510)</f>
        <v>0.25</v>
      </c>
      <c r="N510" s="10" t="str">
        <f>+IF(VLOOKUP(B510,'[1]TERMELŐ_11.30.'!A:G,7,FALSE)="","",VLOOKUP(B510,'[1]TERMELŐ_11.30.'!A:G,7,FALSE))</f>
        <v>MAKO</v>
      </c>
      <c r="O510" s="10">
        <f>+VLOOKUP(B510,'[1]TERMELŐ_11.30.'!A:I,9,FALSE)</f>
        <v>22</v>
      </c>
      <c r="P510" s="10" t="str">
        <f>+IF(OR(VLOOKUP(B510,'[1]TERMELŐ_11.30.'!A:D,4,FALSE)="elutasított",(VLOOKUP(B510,'[1]TERMELŐ_11.30.'!A:D,4,FALSE)="kiesett")),"igen","nem")</f>
        <v>nem</v>
      </c>
      <c r="Q510" s="10" t="str">
        <f>+_xlfn.IFNA(VLOOKUP(IF(VLOOKUP(B510,'[1]TERMELŐ_11.30.'!A:BQ,69,FALSE)="","",VLOOKUP(B510,'[1]TERMELŐ_11.30.'!A:BQ,69,FALSE)),'[1]publikáció segéd tábla'!$D$1:$E$16,2,FALSE),"")</f>
        <v/>
      </c>
      <c r="R510" s="10" t="str">
        <f>IF(VLOOKUP(B510,'[1]TERMELŐ_11.30.'!A:AT,46,FALSE)="","",VLOOKUP(B510,'[1]TERMELŐ_11.30.'!A:AT,46,FALSE))</f>
        <v>igen</v>
      </c>
      <c r="S510" s="10"/>
      <c r="T510" s="13">
        <f>+VLOOKUP(B510,'[1]TERMELŐ_11.30.'!$A:$AR,37,FALSE)</f>
        <v>3.4888159999999999</v>
      </c>
      <c r="U510" s="13">
        <f>+VLOOKUP(B510,'[1]TERMELŐ_11.30.'!$A:$AR,38,FALSE)+VLOOKUP(B510,'[1]TERMELŐ_11.30.'!$A:$AR,39,FALSE)+VLOOKUP(B510,'[1]TERMELŐ_11.30.'!$A:$AR,40,FALSE)+VLOOKUP(B510,'[1]TERMELŐ_11.30.'!$A:$AR,41,FALSE)+VLOOKUP(B510,'[1]TERMELŐ_11.30.'!$A:$AR,42,FALSE)+VLOOKUP(B510,'[1]TERMELŐ_11.30.'!$A:$AR,43,FALSE)+VLOOKUP(B510,'[1]TERMELŐ_11.30.'!$A:$AR,44,FALSE)</f>
        <v>0</v>
      </c>
      <c r="V510" s="14">
        <f>+IF(VLOOKUP(B510,'[1]TERMELŐ_11.30.'!A:AS,45,FALSE)="","",VLOOKUP(B510,'[1]TERMELŐ_11.30.'!A:AS,45,FALSE))</f>
        <v>47118</v>
      </c>
      <c r="W510" s="14" t="str">
        <f>IF(VLOOKUP(B510,'[1]TERMELŐ_11.30.'!A:AJ,36,FALSE)="","",VLOOKUP(B510,'[1]TERMELŐ_11.30.'!A:AJ,36,FALSE))</f>
        <v/>
      </c>
      <c r="X510" s="10"/>
      <c r="Y510" s="13">
        <f>+VLOOKUP(B510,'[1]TERMELŐ_11.30.'!$A:$BH,53,FALSE)</f>
        <v>3.4888159999999999</v>
      </c>
      <c r="Z510" s="13">
        <f>+VLOOKUP(B510,'[1]TERMELŐ_11.30.'!$A:$BH,54,FALSE)+VLOOKUP(B510,'[1]TERMELŐ_11.30.'!$A:$BH,55,FALSE)+VLOOKUP(B510,'[1]TERMELŐ_11.30.'!$A:$BH,56,FALSE)+VLOOKUP(B510,'[1]TERMELŐ_11.30.'!$A:$BH,57,FALSE)+VLOOKUP(B510,'[1]TERMELŐ_11.30.'!$A:$BH,58,FALSE)+VLOOKUP(B510,'[1]TERMELŐ_11.30.'!$A:$BH,59,FALSE)+VLOOKUP(B510,'[1]TERMELŐ_11.30.'!$A:$BH,60,FALSE)</f>
        <v>0</v>
      </c>
      <c r="AA510" s="14">
        <f>IF(VLOOKUP(B510,'[1]TERMELŐ_11.30.'!A:AZ,51,FALSE)="","",VLOOKUP(B510,'[1]TERMELŐ_11.30.'!A:AZ,51,FALSE))</f>
        <v>47118</v>
      </c>
      <c r="AB510" s="14" t="str">
        <f>IF(VLOOKUP(B510,'[1]TERMELŐ_11.30.'!A:AZ,52,FALSE)="","",VLOOKUP(B510,'[1]TERMELŐ_11.30.'!A:AZ,52,FALSE))</f>
        <v/>
      </c>
    </row>
    <row r="511" spans="1:28" x14ac:dyDescent="0.3">
      <c r="A511" s="10" t="str">
        <f>VLOOKUP(VLOOKUP(B511,'[1]TERMELŐ_11.30.'!A:F,6,FALSE),'[1]publikáció segéd tábla'!$A$1:$B$7,2,FALSE)</f>
        <v>MVM Démász Áramhálózati Kft. </v>
      </c>
      <c r="B511" s="10" t="s">
        <v>477</v>
      </c>
      <c r="C511" s="11">
        <f>+SUMIFS('[1]TERMELŐ_11.30.'!$H:$H,'[1]TERMELŐ_11.30.'!$A:$A,[1]publikáció!$B511,'[1]TERMELŐ_11.30.'!$L:$L,[1]publikáció!C$4)</f>
        <v>0</v>
      </c>
      <c r="D511" s="11">
        <f>+SUMIFS('[1]TERMELŐ_11.30.'!$H:$H,'[1]TERMELŐ_11.30.'!$A:$A,[1]publikáció!$B511,'[1]TERMELŐ_11.30.'!$L:$L,[1]publikáció!D$4)</f>
        <v>0</v>
      </c>
      <c r="E511" s="11">
        <f>+SUMIFS('[1]TERMELŐ_11.30.'!$H:$H,'[1]TERMELŐ_11.30.'!$A:$A,[1]publikáció!$B511,'[1]TERMELŐ_11.30.'!$L:$L,[1]publikáció!E$4)</f>
        <v>0</v>
      </c>
      <c r="F511" s="11">
        <f>+SUMIFS('[1]TERMELŐ_11.30.'!$H:$H,'[1]TERMELŐ_11.30.'!$A:$A,[1]publikáció!$B511,'[1]TERMELŐ_11.30.'!$L:$L,[1]publikáció!F$4)</f>
        <v>0</v>
      </c>
      <c r="G511" s="11">
        <f>+SUMIFS('[1]TERMELŐ_11.30.'!$H:$H,'[1]TERMELŐ_11.30.'!$A:$A,[1]publikáció!$B511,'[1]TERMELŐ_11.30.'!$L:$L,[1]publikáció!G$4)</f>
        <v>0</v>
      </c>
      <c r="H511" s="11">
        <f>+SUMIFS('[1]TERMELŐ_11.30.'!$H:$H,'[1]TERMELŐ_11.30.'!$A:$A,[1]publikáció!$B511,'[1]TERMELŐ_11.30.'!$L:$L,[1]publikáció!H$4)</f>
        <v>0</v>
      </c>
      <c r="I511" s="11">
        <f>+SUMIFS('[1]TERMELŐ_11.30.'!$H:$H,'[1]TERMELŐ_11.30.'!$A:$A,[1]publikáció!$B511,'[1]TERMELŐ_11.30.'!$L:$L,[1]publikáció!I$4)</f>
        <v>0</v>
      </c>
      <c r="J511" s="11">
        <f>+SUMIFS('[1]TERMELŐ_11.30.'!$H:$H,'[1]TERMELŐ_11.30.'!$A:$A,[1]publikáció!$B511,'[1]TERMELŐ_11.30.'!$L:$L,[1]publikáció!J$4)</f>
        <v>3</v>
      </c>
      <c r="K511" s="11" t="str">
        <f>+IF(VLOOKUP(B511,'[1]TERMELŐ_11.30.'!A:U,21,FALSE)="igen","Technológia módosítás",IF(VLOOKUP(B511,'[1]TERMELŐ_11.30.'!A:U,20,FALSE)&lt;&gt;"nem","Ismétlő","Új igény"))</f>
        <v>Új igény</v>
      </c>
      <c r="L511" s="12">
        <f>+_xlfn.MAXIFS('[1]TERMELŐ_11.30.'!$P:$P,'[1]TERMELŐ_11.30.'!$A:$A,[1]publikáció!$B511)</f>
        <v>3</v>
      </c>
      <c r="M511" s="12">
        <f>+_xlfn.MAXIFS('[1]TERMELŐ_11.30.'!$Q:$Q,'[1]TERMELŐ_11.30.'!$A:$A,[1]publikáció!$B511)</f>
        <v>0.25</v>
      </c>
      <c r="N511" s="10" t="str">
        <f>+IF(VLOOKUP(B511,'[1]TERMELŐ_11.30.'!A:G,7,FALSE)="","",VLOOKUP(B511,'[1]TERMELŐ_11.30.'!A:G,7,FALSE))</f>
        <v>KMAJ</v>
      </c>
      <c r="O511" s="10">
        <f>+VLOOKUP(B511,'[1]TERMELŐ_11.30.'!A:I,9,FALSE)</f>
        <v>22</v>
      </c>
      <c r="P511" s="10" t="str">
        <f>+IF(OR(VLOOKUP(B511,'[1]TERMELŐ_11.30.'!A:D,4,FALSE)="elutasított",(VLOOKUP(B511,'[1]TERMELŐ_11.30.'!A:D,4,FALSE)="kiesett")),"igen","nem")</f>
        <v>igen</v>
      </c>
      <c r="Q511" s="10" t="str">
        <f>+_xlfn.IFNA(VLOOKUP(IF(VLOOKUP(B511,'[1]TERMELŐ_11.30.'!A:BQ,69,FALSE)="","",VLOOKUP(B511,'[1]TERMELŐ_11.30.'!A:BQ,69,FALSE)),'[1]publikáció segéd tábla'!$D$1:$E$16,2,FALSE),"")</f>
        <v>54/2024 kormány rendelet</v>
      </c>
      <c r="R511" s="10" t="str">
        <f>IF(VLOOKUP(B511,'[1]TERMELŐ_11.30.'!A:AT,46,FALSE)="","",VLOOKUP(B511,'[1]TERMELŐ_11.30.'!A:AT,46,FALSE))</f>
        <v/>
      </c>
      <c r="S511" s="10"/>
      <c r="T511" s="13">
        <f>+VLOOKUP(B511,'[1]TERMELŐ_11.30.'!$A:$AR,37,FALSE)</f>
        <v>0</v>
      </c>
      <c r="U511" s="13">
        <f>+VLOOKUP(B511,'[1]TERMELŐ_11.30.'!$A:$AR,38,FALSE)+VLOOKUP(B511,'[1]TERMELŐ_11.30.'!$A:$AR,39,FALSE)+VLOOKUP(B511,'[1]TERMELŐ_11.30.'!$A:$AR,40,FALSE)+VLOOKUP(B511,'[1]TERMELŐ_11.30.'!$A:$AR,41,FALSE)+VLOOKUP(B511,'[1]TERMELŐ_11.30.'!$A:$AR,42,FALSE)+VLOOKUP(B511,'[1]TERMELŐ_11.30.'!$A:$AR,43,FALSE)+VLOOKUP(B511,'[1]TERMELŐ_11.30.'!$A:$AR,44,FALSE)</f>
        <v>0</v>
      </c>
      <c r="V511" s="14" t="str">
        <f>+IF(VLOOKUP(B511,'[1]TERMELŐ_11.30.'!A:AS,45,FALSE)="","",VLOOKUP(B511,'[1]TERMELŐ_11.30.'!A:AS,45,FALSE))</f>
        <v/>
      </c>
      <c r="W511" s="14" t="str">
        <f>IF(VLOOKUP(B511,'[1]TERMELŐ_11.30.'!A:AJ,36,FALSE)="","",VLOOKUP(B511,'[1]TERMELŐ_11.30.'!A:AJ,36,FALSE))</f>
        <v/>
      </c>
      <c r="X511" s="10"/>
      <c r="Y511" s="13">
        <f>+VLOOKUP(B511,'[1]TERMELŐ_11.30.'!$A:$BH,53,FALSE)</f>
        <v>0</v>
      </c>
      <c r="Z511" s="13">
        <f>+VLOOKUP(B511,'[1]TERMELŐ_11.30.'!$A:$BH,54,FALSE)+VLOOKUP(B511,'[1]TERMELŐ_11.30.'!$A:$BH,55,FALSE)+VLOOKUP(B511,'[1]TERMELŐ_11.30.'!$A:$BH,56,FALSE)+VLOOKUP(B511,'[1]TERMELŐ_11.30.'!$A:$BH,57,FALSE)+VLOOKUP(B511,'[1]TERMELŐ_11.30.'!$A:$BH,58,FALSE)+VLOOKUP(B511,'[1]TERMELŐ_11.30.'!$A:$BH,59,FALSE)+VLOOKUP(B511,'[1]TERMELŐ_11.30.'!$A:$BH,60,FALSE)</f>
        <v>0</v>
      </c>
      <c r="AA511" s="14" t="str">
        <f>IF(VLOOKUP(B511,'[1]TERMELŐ_11.30.'!A:AZ,51,FALSE)="","",VLOOKUP(B511,'[1]TERMELŐ_11.30.'!A:AZ,51,FALSE))</f>
        <v/>
      </c>
      <c r="AB511" s="14" t="str">
        <f>IF(VLOOKUP(B511,'[1]TERMELŐ_11.30.'!A:AZ,52,FALSE)="","",VLOOKUP(B511,'[1]TERMELŐ_11.30.'!A:AZ,52,FALSE))</f>
        <v/>
      </c>
    </row>
    <row r="512" spans="1:28" x14ac:dyDescent="0.3">
      <c r="A512" s="10" t="str">
        <f>VLOOKUP(VLOOKUP(B512,'[1]TERMELŐ_11.30.'!A:F,6,FALSE),'[1]publikáció segéd tábla'!$A$1:$B$7,2,FALSE)</f>
        <v>MVM Démász Áramhálózati Kft. </v>
      </c>
      <c r="B512" s="10" t="s">
        <v>478</v>
      </c>
      <c r="C512" s="11">
        <f>+SUMIFS('[1]TERMELŐ_11.30.'!$H:$H,'[1]TERMELŐ_11.30.'!$A:$A,[1]publikáció!$B512,'[1]TERMELŐ_11.30.'!$L:$L,[1]publikáció!C$4)</f>
        <v>0</v>
      </c>
      <c r="D512" s="11">
        <f>+SUMIFS('[1]TERMELŐ_11.30.'!$H:$H,'[1]TERMELŐ_11.30.'!$A:$A,[1]publikáció!$B512,'[1]TERMELŐ_11.30.'!$L:$L,[1]publikáció!D$4)</f>
        <v>0</v>
      </c>
      <c r="E512" s="11">
        <f>+SUMIFS('[1]TERMELŐ_11.30.'!$H:$H,'[1]TERMELŐ_11.30.'!$A:$A,[1]publikáció!$B512,'[1]TERMELŐ_11.30.'!$L:$L,[1]publikáció!E$4)</f>
        <v>1</v>
      </c>
      <c r="F512" s="11">
        <f>+SUMIFS('[1]TERMELŐ_11.30.'!$H:$H,'[1]TERMELŐ_11.30.'!$A:$A,[1]publikáció!$B512,'[1]TERMELŐ_11.30.'!$L:$L,[1]publikáció!F$4)</f>
        <v>0</v>
      </c>
      <c r="G512" s="11">
        <f>+SUMIFS('[1]TERMELŐ_11.30.'!$H:$H,'[1]TERMELŐ_11.30.'!$A:$A,[1]publikáció!$B512,'[1]TERMELŐ_11.30.'!$L:$L,[1]publikáció!G$4)</f>
        <v>0</v>
      </c>
      <c r="H512" s="11">
        <f>+SUMIFS('[1]TERMELŐ_11.30.'!$H:$H,'[1]TERMELŐ_11.30.'!$A:$A,[1]publikáció!$B512,'[1]TERMELŐ_11.30.'!$L:$L,[1]publikáció!H$4)</f>
        <v>0</v>
      </c>
      <c r="I512" s="11">
        <f>+SUMIFS('[1]TERMELŐ_11.30.'!$H:$H,'[1]TERMELŐ_11.30.'!$A:$A,[1]publikáció!$B512,'[1]TERMELŐ_11.30.'!$L:$L,[1]publikáció!I$4)</f>
        <v>0</v>
      </c>
      <c r="J512" s="11">
        <f>+SUMIFS('[1]TERMELŐ_11.30.'!$H:$H,'[1]TERMELŐ_11.30.'!$A:$A,[1]publikáció!$B512,'[1]TERMELŐ_11.30.'!$L:$L,[1]publikáció!J$4)</f>
        <v>0</v>
      </c>
      <c r="K512" s="11" t="str">
        <f>+IF(VLOOKUP(B512,'[1]TERMELŐ_11.30.'!A:U,21,FALSE)="igen","Technológia módosítás",IF(VLOOKUP(B512,'[1]TERMELŐ_11.30.'!A:U,20,FALSE)&lt;&gt;"nem","Ismétlő","Új igény"))</f>
        <v>Új igény</v>
      </c>
      <c r="L512" s="12">
        <f>+_xlfn.MAXIFS('[1]TERMELŐ_11.30.'!$P:$P,'[1]TERMELŐ_11.30.'!$A:$A,[1]publikáció!$B512)</f>
        <v>1</v>
      </c>
      <c r="M512" s="12">
        <f>+_xlfn.MAXIFS('[1]TERMELŐ_11.30.'!$Q:$Q,'[1]TERMELŐ_11.30.'!$A:$A,[1]publikáció!$B512)</f>
        <v>1</v>
      </c>
      <c r="N512" s="10" t="str">
        <f>+IF(VLOOKUP(B512,'[1]TERMELŐ_11.30.'!A:G,7,FALSE)="","",VLOOKUP(B512,'[1]TERMELŐ_11.30.'!A:G,7,FALSE))</f>
        <v>KHAL</v>
      </c>
      <c r="O512" s="10">
        <f>+VLOOKUP(B512,'[1]TERMELŐ_11.30.'!A:I,9,FALSE)</f>
        <v>22</v>
      </c>
      <c r="P512" s="10" t="str">
        <f>+IF(OR(VLOOKUP(B512,'[1]TERMELŐ_11.30.'!A:D,4,FALSE)="elutasított",(VLOOKUP(B512,'[1]TERMELŐ_11.30.'!A:D,4,FALSE)="kiesett")),"igen","nem")</f>
        <v>igen</v>
      </c>
      <c r="Q512" s="10" t="str">
        <f>+_xlfn.IFNA(VLOOKUP(IF(VLOOKUP(B512,'[1]TERMELŐ_11.30.'!A:BQ,69,FALSE)="","",VLOOKUP(B512,'[1]TERMELŐ_11.30.'!A:BQ,69,FALSE)),'[1]publikáció segéd tábla'!$D$1:$E$16,2,FALSE),"")</f>
        <v>54/2024 kormány rendelet</v>
      </c>
      <c r="R512" s="10" t="str">
        <f>IF(VLOOKUP(B512,'[1]TERMELŐ_11.30.'!A:AT,46,FALSE)="","",VLOOKUP(B512,'[1]TERMELŐ_11.30.'!A:AT,46,FALSE))</f>
        <v/>
      </c>
      <c r="S512" s="10"/>
      <c r="T512" s="13">
        <f>+VLOOKUP(B512,'[1]TERMELŐ_11.30.'!$A:$AR,37,FALSE)</f>
        <v>0</v>
      </c>
      <c r="U512" s="13">
        <f>+VLOOKUP(B512,'[1]TERMELŐ_11.30.'!$A:$AR,38,FALSE)+VLOOKUP(B512,'[1]TERMELŐ_11.30.'!$A:$AR,39,FALSE)+VLOOKUP(B512,'[1]TERMELŐ_11.30.'!$A:$AR,40,FALSE)+VLOOKUP(B512,'[1]TERMELŐ_11.30.'!$A:$AR,41,FALSE)+VLOOKUP(B512,'[1]TERMELŐ_11.30.'!$A:$AR,42,FALSE)+VLOOKUP(B512,'[1]TERMELŐ_11.30.'!$A:$AR,43,FALSE)+VLOOKUP(B512,'[1]TERMELŐ_11.30.'!$A:$AR,44,FALSE)</f>
        <v>0</v>
      </c>
      <c r="V512" s="14" t="str">
        <f>+IF(VLOOKUP(B512,'[1]TERMELŐ_11.30.'!A:AS,45,FALSE)="","",VLOOKUP(B512,'[1]TERMELŐ_11.30.'!A:AS,45,FALSE))</f>
        <v/>
      </c>
      <c r="W512" s="14" t="str">
        <f>IF(VLOOKUP(B512,'[1]TERMELŐ_11.30.'!A:AJ,36,FALSE)="","",VLOOKUP(B512,'[1]TERMELŐ_11.30.'!A:AJ,36,FALSE))</f>
        <v/>
      </c>
      <c r="X512" s="10"/>
      <c r="Y512" s="13">
        <f>+VLOOKUP(B512,'[1]TERMELŐ_11.30.'!$A:$BH,53,FALSE)</f>
        <v>0</v>
      </c>
      <c r="Z512" s="13">
        <f>+VLOOKUP(B512,'[1]TERMELŐ_11.30.'!$A:$BH,54,FALSE)+VLOOKUP(B512,'[1]TERMELŐ_11.30.'!$A:$BH,55,FALSE)+VLOOKUP(B512,'[1]TERMELŐ_11.30.'!$A:$BH,56,FALSE)+VLOOKUP(B512,'[1]TERMELŐ_11.30.'!$A:$BH,57,FALSE)+VLOOKUP(B512,'[1]TERMELŐ_11.30.'!$A:$BH,58,FALSE)+VLOOKUP(B512,'[1]TERMELŐ_11.30.'!$A:$BH,59,FALSE)+VLOOKUP(B512,'[1]TERMELŐ_11.30.'!$A:$BH,60,FALSE)</f>
        <v>0</v>
      </c>
      <c r="AA512" s="14" t="str">
        <f>IF(VLOOKUP(B512,'[1]TERMELŐ_11.30.'!A:AZ,51,FALSE)="","",VLOOKUP(B512,'[1]TERMELŐ_11.30.'!A:AZ,51,FALSE))</f>
        <v/>
      </c>
      <c r="AB512" s="14" t="str">
        <f>IF(VLOOKUP(B512,'[1]TERMELŐ_11.30.'!A:AZ,52,FALSE)="","",VLOOKUP(B512,'[1]TERMELŐ_11.30.'!A:AZ,52,FALSE))</f>
        <v/>
      </c>
    </row>
    <row r="513" spans="1:28" x14ac:dyDescent="0.3">
      <c r="A513" s="10" t="str">
        <f>VLOOKUP(VLOOKUP(B513,'[1]TERMELŐ_11.30.'!A:F,6,FALSE),'[1]publikáció segéd tábla'!$A$1:$B$7,2,FALSE)</f>
        <v>MVM Démász Áramhálózati Kft. </v>
      </c>
      <c r="B513" s="10" t="s">
        <v>479</v>
      </c>
      <c r="C513" s="11">
        <f>+SUMIFS('[1]TERMELŐ_11.30.'!$H:$H,'[1]TERMELŐ_11.30.'!$A:$A,[1]publikáció!$B513,'[1]TERMELŐ_11.30.'!$L:$L,[1]publikáció!C$4)</f>
        <v>3</v>
      </c>
      <c r="D513" s="11">
        <f>+SUMIFS('[1]TERMELŐ_11.30.'!$H:$H,'[1]TERMELŐ_11.30.'!$A:$A,[1]publikáció!$B513,'[1]TERMELŐ_11.30.'!$L:$L,[1]publikáció!D$4)</f>
        <v>0</v>
      </c>
      <c r="E513" s="11">
        <f>+SUMIFS('[1]TERMELŐ_11.30.'!$H:$H,'[1]TERMELŐ_11.30.'!$A:$A,[1]publikáció!$B513,'[1]TERMELŐ_11.30.'!$L:$L,[1]publikáció!E$4)</f>
        <v>1</v>
      </c>
      <c r="F513" s="11">
        <f>+SUMIFS('[1]TERMELŐ_11.30.'!$H:$H,'[1]TERMELŐ_11.30.'!$A:$A,[1]publikáció!$B513,'[1]TERMELŐ_11.30.'!$L:$L,[1]publikáció!F$4)</f>
        <v>0</v>
      </c>
      <c r="G513" s="11">
        <f>+SUMIFS('[1]TERMELŐ_11.30.'!$H:$H,'[1]TERMELŐ_11.30.'!$A:$A,[1]publikáció!$B513,'[1]TERMELŐ_11.30.'!$L:$L,[1]publikáció!G$4)</f>
        <v>0</v>
      </c>
      <c r="H513" s="11">
        <f>+SUMIFS('[1]TERMELŐ_11.30.'!$H:$H,'[1]TERMELŐ_11.30.'!$A:$A,[1]publikáció!$B513,'[1]TERMELŐ_11.30.'!$L:$L,[1]publikáció!H$4)</f>
        <v>0</v>
      </c>
      <c r="I513" s="11">
        <f>+SUMIFS('[1]TERMELŐ_11.30.'!$H:$H,'[1]TERMELŐ_11.30.'!$A:$A,[1]publikáció!$B513,'[1]TERMELŐ_11.30.'!$L:$L,[1]publikáció!I$4)</f>
        <v>0</v>
      </c>
      <c r="J513" s="11">
        <f>+SUMIFS('[1]TERMELŐ_11.30.'!$H:$H,'[1]TERMELŐ_11.30.'!$A:$A,[1]publikáció!$B513,'[1]TERMELŐ_11.30.'!$L:$L,[1]publikáció!J$4)</f>
        <v>0</v>
      </c>
      <c r="K513" s="11" t="str">
        <f>+IF(VLOOKUP(B513,'[1]TERMELŐ_11.30.'!A:U,21,FALSE)="igen","Technológia módosítás",IF(VLOOKUP(B513,'[1]TERMELŐ_11.30.'!A:U,20,FALSE)&lt;&gt;"nem","Ismétlő","Új igény"))</f>
        <v>Új igény</v>
      </c>
      <c r="L513" s="12">
        <f>+_xlfn.MAXIFS('[1]TERMELŐ_11.30.'!$P:$P,'[1]TERMELŐ_11.30.'!$A:$A,[1]publikáció!$B513)</f>
        <v>4</v>
      </c>
      <c r="M513" s="12">
        <f>+_xlfn.MAXIFS('[1]TERMELŐ_11.30.'!$Q:$Q,'[1]TERMELŐ_11.30.'!$A:$A,[1]publikáció!$B513)</f>
        <v>1.1000000000000001</v>
      </c>
      <c r="N513" s="10" t="str">
        <f>+IF(VLOOKUP(B513,'[1]TERMELŐ_11.30.'!A:G,7,FALSE)="","",VLOOKUP(B513,'[1]TERMELŐ_11.30.'!A:G,7,FALSE))</f>
        <v>BACS</v>
      </c>
      <c r="O513" s="10">
        <f>+VLOOKUP(B513,'[1]TERMELŐ_11.30.'!A:I,9,FALSE)</f>
        <v>22</v>
      </c>
      <c r="P513" s="10" t="str">
        <f>+IF(OR(VLOOKUP(B513,'[1]TERMELŐ_11.30.'!A:D,4,FALSE)="elutasított",(VLOOKUP(B513,'[1]TERMELŐ_11.30.'!A:D,4,FALSE)="kiesett")),"igen","nem")</f>
        <v>igen</v>
      </c>
      <c r="Q513" s="10" t="str">
        <f>+_xlfn.IFNA(VLOOKUP(IF(VLOOKUP(B513,'[1]TERMELŐ_11.30.'!A:BQ,69,FALSE)="","",VLOOKUP(B513,'[1]TERMELŐ_11.30.'!A:BQ,69,FALSE)),'[1]publikáció segéd tábla'!$D$1:$E$16,2,FALSE),"")</f>
        <v>54/2024 kormány rendelet</v>
      </c>
      <c r="R513" s="10" t="str">
        <f>IF(VLOOKUP(B513,'[1]TERMELŐ_11.30.'!A:AT,46,FALSE)="","",VLOOKUP(B513,'[1]TERMELŐ_11.30.'!A:AT,46,FALSE))</f>
        <v/>
      </c>
      <c r="S513" s="10"/>
      <c r="T513" s="13">
        <f>+VLOOKUP(B513,'[1]TERMELŐ_11.30.'!$A:$AR,37,FALSE)</f>
        <v>0</v>
      </c>
      <c r="U513" s="13">
        <f>+VLOOKUP(B513,'[1]TERMELŐ_11.30.'!$A:$AR,38,FALSE)+VLOOKUP(B513,'[1]TERMELŐ_11.30.'!$A:$AR,39,FALSE)+VLOOKUP(B513,'[1]TERMELŐ_11.30.'!$A:$AR,40,FALSE)+VLOOKUP(B513,'[1]TERMELŐ_11.30.'!$A:$AR,41,FALSE)+VLOOKUP(B513,'[1]TERMELŐ_11.30.'!$A:$AR,42,FALSE)+VLOOKUP(B513,'[1]TERMELŐ_11.30.'!$A:$AR,43,FALSE)+VLOOKUP(B513,'[1]TERMELŐ_11.30.'!$A:$AR,44,FALSE)</f>
        <v>0</v>
      </c>
      <c r="V513" s="14" t="str">
        <f>+IF(VLOOKUP(B513,'[1]TERMELŐ_11.30.'!A:AS,45,FALSE)="","",VLOOKUP(B513,'[1]TERMELŐ_11.30.'!A:AS,45,FALSE))</f>
        <v/>
      </c>
      <c r="W513" s="14" t="str">
        <f>IF(VLOOKUP(B513,'[1]TERMELŐ_11.30.'!A:AJ,36,FALSE)="","",VLOOKUP(B513,'[1]TERMELŐ_11.30.'!A:AJ,36,FALSE))</f>
        <v/>
      </c>
      <c r="X513" s="10"/>
      <c r="Y513" s="13">
        <f>+VLOOKUP(B513,'[1]TERMELŐ_11.30.'!$A:$BH,53,FALSE)</f>
        <v>0</v>
      </c>
      <c r="Z513" s="13">
        <f>+VLOOKUP(B513,'[1]TERMELŐ_11.30.'!$A:$BH,54,FALSE)+VLOOKUP(B513,'[1]TERMELŐ_11.30.'!$A:$BH,55,FALSE)+VLOOKUP(B513,'[1]TERMELŐ_11.30.'!$A:$BH,56,FALSE)+VLOOKUP(B513,'[1]TERMELŐ_11.30.'!$A:$BH,57,FALSE)+VLOOKUP(B513,'[1]TERMELŐ_11.30.'!$A:$BH,58,FALSE)+VLOOKUP(B513,'[1]TERMELŐ_11.30.'!$A:$BH,59,FALSE)+VLOOKUP(B513,'[1]TERMELŐ_11.30.'!$A:$BH,60,FALSE)</f>
        <v>0</v>
      </c>
      <c r="AA513" s="14" t="str">
        <f>IF(VLOOKUP(B513,'[1]TERMELŐ_11.30.'!A:AZ,51,FALSE)="","",VLOOKUP(B513,'[1]TERMELŐ_11.30.'!A:AZ,51,FALSE))</f>
        <v/>
      </c>
      <c r="AB513" s="14" t="str">
        <f>IF(VLOOKUP(B513,'[1]TERMELŐ_11.30.'!A:AZ,52,FALSE)="","",VLOOKUP(B513,'[1]TERMELŐ_11.30.'!A:AZ,52,FALSE))</f>
        <v/>
      </c>
    </row>
    <row r="514" spans="1:28" x14ac:dyDescent="0.3">
      <c r="A514" s="10" t="str">
        <f>VLOOKUP(VLOOKUP(B514,'[1]TERMELŐ_11.30.'!A:F,6,FALSE),'[1]publikáció segéd tábla'!$A$1:$B$7,2,FALSE)</f>
        <v>MVM Démász Áramhálózati Kft. </v>
      </c>
      <c r="B514" s="10" t="s">
        <v>480</v>
      </c>
      <c r="C514" s="11">
        <f>+SUMIFS('[1]TERMELŐ_11.30.'!$H:$H,'[1]TERMELŐ_11.30.'!$A:$A,[1]publikáció!$B514,'[1]TERMELŐ_11.30.'!$L:$L,[1]publikáció!C$4)</f>
        <v>0</v>
      </c>
      <c r="D514" s="11">
        <f>+SUMIFS('[1]TERMELŐ_11.30.'!$H:$H,'[1]TERMELŐ_11.30.'!$A:$A,[1]publikáció!$B514,'[1]TERMELŐ_11.30.'!$L:$L,[1]publikáció!D$4)</f>
        <v>0</v>
      </c>
      <c r="E514" s="11">
        <f>+SUMIFS('[1]TERMELŐ_11.30.'!$H:$H,'[1]TERMELŐ_11.30.'!$A:$A,[1]publikáció!$B514,'[1]TERMELŐ_11.30.'!$L:$L,[1]publikáció!E$4)</f>
        <v>0</v>
      </c>
      <c r="F514" s="11">
        <f>+SUMIFS('[1]TERMELŐ_11.30.'!$H:$H,'[1]TERMELŐ_11.30.'!$A:$A,[1]publikáció!$B514,'[1]TERMELŐ_11.30.'!$L:$L,[1]publikáció!F$4)</f>
        <v>0</v>
      </c>
      <c r="G514" s="11">
        <f>+SUMIFS('[1]TERMELŐ_11.30.'!$H:$H,'[1]TERMELŐ_11.30.'!$A:$A,[1]publikáció!$B514,'[1]TERMELŐ_11.30.'!$L:$L,[1]publikáció!G$4)</f>
        <v>0.68</v>
      </c>
      <c r="H514" s="11">
        <f>+SUMIFS('[1]TERMELŐ_11.30.'!$H:$H,'[1]TERMELŐ_11.30.'!$A:$A,[1]publikáció!$B514,'[1]TERMELŐ_11.30.'!$L:$L,[1]publikáció!H$4)</f>
        <v>0</v>
      </c>
      <c r="I514" s="11">
        <f>+SUMIFS('[1]TERMELŐ_11.30.'!$H:$H,'[1]TERMELŐ_11.30.'!$A:$A,[1]publikáció!$B514,'[1]TERMELŐ_11.30.'!$L:$L,[1]publikáció!I$4)</f>
        <v>0</v>
      </c>
      <c r="J514" s="11">
        <f>+SUMIFS('[1]TERMELŐ_11.30.'!$H:$H,'[1]TERMELŐ_11.30.'!$A:$A,[1]publikáció!$B514,'[1]TERMELŐ_11.30.'!$L:$L,[1]publikáció!J$4)</f>
        <v>0</v>
      </c>
      <c r="K514" s="11" t="str">
        <f>+IF(VLOOKUP(B514,'[1]TERMELŐ_11.30.'!A:U,21,FALSE)="igen","Technológia módosítás",IF(VLOOKUP(B514,'[1]TERMELŐ_11.30.'!A:U,20,FALSE)&lt;&gt;"nem","Ismétlő","Új igény"))</f>
        <v>Új igény</v>
      </c>
      <c r="L514" s="12">
        <f>+_xlfn.MAXIFS('[1]TERMELŐ_11.30.'!$P:$P,'[1]TERMELŐ_11.30.'!$A:$A,[1]publikáció!$B514)</f>
        <v>0.68</v>
      </c>
      <c r="M514" s="12">
        <f>+_xlfn.MAXIFS('[1]TERMELŐ_11.30.'!$Q:$Q,'[1]TERMELŐ_11.30.'!$A:$A,[1]publikáció!$B514)</f>
        <v>0.01</v>
      </c>
      <c r="N514" s="10" t="str">
        <f>+IF(VLOOKUP(B514,'[1]TERMELŐ_11.30.'!A:G,7,FALSE)="","",VLOOKUP(B514,'[1]TERMELŐ_11.30.'!A:G,7,FALSE))</f>
        <v>OROS</v>
      </c>
      <c r="O514" s="10">
        <f>+VLOOKUP(B514,'[1]TERMELŐ_11.30.'!A:I,9,FALSE)</f>
        <v>22</v>
      </c>
      <c r="P514" s="10" t="str">
        <f>+IF(OR(VLOOKUP(B514,'[1]TERMELŐ_11.30.'!A:D,4,FALSE)="elutasított",(VLOOKUP(B514,'[1]TERMELŐ_11.30.'!A:D,4,FALSE)="kiesett")),"igen","nem")</f>
        <v>igen</v>
      </c>
      <c r="Q514" s="10" t="str">
        <f>+_xlfn.IFNA(VLOOKUP(IF(VLOOKUP(B514,'[1]TERMELŐ_11.30.'!A:BQ,69,FALSE)="","",VLOOKUP(B514,'[1]TERMELŐ_11.30.'!A:BQ,69,FALSE)),'[1]publikáció segéd tábla'!$D$1:$E$16,2,FALSE),"")</f>
        <v>54/2024 kormány rendelet</v>
      </c>
      <c r="R514" s="10" t="str">
        <f>IF(VLOOKUP(B514,'[1]TERMELŐ_11.30.'!A:AT,46,FALSE)="","",VLOOKUP(B514,'[1]TERMELŐ_11.30.'!A:AT,46,FALSE))</f>
        <v/>
      </c>
      <c r="S514" s="10"/>
      <c r="T514" s="13">
        <f>+VLOOKUP(B514,'[1]TERMELŐ_11.30.'!$A:$AR,37,FALSE)</f>
        <v>0</v>
      </c>
      <c r="U514" s="13">
        <f>+VLOOKUP(B514,'[1]TERMELŐ_11.30.'!$A:$AR,38,FALSE)+VLOOKUP(B514,'[1]TERMELŐ_11.30.'!$A:$AR,39,FALSE)+VLOOKUP(B514,'[1]TERMELŐ_11.30.'!$A:$AR,40,FALSE)+VLOOKUP(B514,'[1]TERMELŐ_11.30.'!$A:$AR,41,FALSE)+VLOOKUP(B514,'[1]TERMELŐ_11.30.'!$A:$AR,42,FALSE)+VLOOKUP(B514,'[1]TERMELŐ_11.30.'!$A:$AR,43,FALSE)+VLOOKUP(B514,'[1]TERMELŐ_11.30.'!$A:$AR,44,FALSE)</f>
        <v>0</v>
      </c>
      <c r="V514" s="14" t="str">
        <f>+IF(VLOOKUP(B514,'[1]TERMELŐ_11.30.'!A:AS,45,FALSE)="","",VLOOKUP(B514,'[1]TERMELŐ_11.30.'!A:AS,45,FALSE))</f>
        <v/>
      </c>
      <c r="W514" s="14" t="str">
        <f>IF(VLOOKUP(B514,'[1]TERMELŐ_11.30.'!A:AJ,36,FALSE)="","",VLOOKUP(B514,'[1]TERMELŐ_11.30.'!A:AJ,36,FALSE))</f>
        <v/>
      </c>
      <c r="X514" s="10"/>
      <c r="Y514" s="13">
        <f>+VLOOKUP(B514,'[1]TERMELŐ_11.30.'!$A:$BH,53,FALSE)</f>
        <v>0</v>
      </c>
      <c r="Z514" s="13">
        <f>+VLOOKUP(B514,'[1]TERMELŐ_11.30.'!$A:$BH,54,FALSE)+VLOOKUP(B514,'[1]TERMELŐ_11.30.'!$A:$BH,55,FALSE)+VLOOKUP(B514,'[1]TERMELŐ_11.30.'!$A:$BH,56,FALSE)+VLOOKUP(B514,'[1]TERMELŐ_11.30.'!$A:$BH,57,FALSE)+VLOOKUP(B514,'[1]TERMELŐ_11.30.'!$A:$BH,58,FALSE)+VLOOKUP(B514,'[1]TERMELŐ_11.30.'!$A:$BH,59,FALSE)+VLOOKUP(B514,'[1]TERMELŐ_11.30.'!$A:$BH,60,FALSE)</f>
        <v>0</v>
      </c>
      <c r="AA514" s="14" t="str">
        <f>IF(VLOOKUP(B514,'[1]TERMELŐ_11.30.'!A:AZ,51,FALSE)="","",VLOOKUP(B514,'[1]TERMELŐ_11.30.'!A:AZ,51,FALSE))</f>
        <v/>
      </c>
      <c r="AB514" s="14" t="str">
        <f>IF(VLOOKUP(B514,'[1]TERMELŐ_11.30.'!A:AZ,52,FALSE)="","",VLOOKUP(B514,'[1]TERMELŐ_11.30.'!A:AZ,52,FALSE))</f>
        <v/>
      </c>
    </row>
    <row r="515" spans="1:28" x14ac:dyDescent="0.3">
      <c r="A515" s="10" t="str">
        <f>VLOOKUP(VLOOKUP(B515,'[1]TERMELŐ_11.30.'!A:F,6,FALSE),'[1]publikáció segéd tábla'!$A$1:$B$7,2,FALSE)</f>
        <v>MVM Démász Áramhálózati Kft. </v>
      </c>
      <c r="B515" s="10" t="s">
        <v>481</v>
      </c>
      <c r="C515" s="11">
        <f>+SUMIFS('[1]TERMELŐ_11.30.'!$H:$H,'[1]TERMELŐ_11.30.'!$A:$A,[1]publikáció!$B515,'[1]TERMELŐ_11.30.'!$L:$L,[1]publikáció!C$4)</f>
        <v>2</v>
      </c>
      <c r="D515" s="11">
        <f>+SUMIFS('[1]TERMELŐ_11.30.'!$H:$H,'[1]TERMELŐ_11.30.'!$A:$A,[1]publikáció!$B515,'[1]TERMELŐ_11.30.'!$L:$L,[1]publikáció!D$4)</f>
        <v>0</v>
      </c>
      <c r="E515" s="11">
        <f>+SUMIFS('[1]TERMELŐ_11.30.'!$H:$H,'[1]TERMELŐ_11.30.'!$A:$A,[1]publikáció!$B515,'[1]TERMELŐ_11.30.'!$L:$L,[1]publikáció!E$4)</f>
        <v>2</v>
      </c>
      <c r="F515" s="11">
        <f>+SUMIFS('[1]TERMELŐ_11.30.'!$H:$H,'[1]TERMELŐ_11.30.'!$A:$A,[1]publikáció!$B515,'[1]TERMELŐ_11.30.'!$L:$L,[1]publikáció!F$4)</f>
        <v>0</v>
      </c>
      <c r="G515" s="11">
        <f>+SUMIFS('[1]TERMELŐ_11.30.'!$H:$H,'[1]TERMELŐ_11.30.'!$A:$A,[1]publikáció!$B515,'[1]TERMELŐ_11.30.'!$L:$L,[1]publikáció!G$4)</f>
        <v>0</v>
      </c>
      <c r="H515" s="11">
        <f>+SUMIFS('[1]TERMELŐ_11.30.'!$H:$H,'[1]TERMELŐ_11.30.'!$A:$A,[1]publikáció!$B515,'[1]TERMELŐ_11.30.'!$L:$L,[1]publikáció!H$4)</f>
        <v>0</v>
      </c>
      <c r="I515" s="11">
        <f>+SUMIFS('[1]TERMELŐ_11.30.'!$H:$H,'[1]TERMELŐ_11.30.'!$A:$A,[1]publikáció!$B515,'[1]TERMELŐ_11.30.'!$L:$L,[1]publikáció!I$4)</f>
        <v>0</v>
      </c>
      <c r="J515" s="11">
        <f>+SUMIFS('[1]TERMELŐ_11.30.'!$H:$H,'[1]TERMELŐ_11.30.'!$A:$A,[1]publikáció!$B515,'[1]TERMELŐ_11.30.'!$L:$L,[1]publikáció!J$4)</f>
        <v>0</v>
      </c>
      <c r="K515" s="11" t="str">
        <f>+IF(VLOOKUP(B515,'[1]TERMELŐ_11.30.'!A:U,21,FALSE)="igen","Technológia módosítás",IF(VLOOKUP(B515,'[1]TERMELŐ_11.30.'!A:U,20,FALSE)&lt;&gt;"nem","Ismétlő","Új igény"))</f>
        <v>Új igény</v>
      </c>
      <c r="L515" s="12">
        <f>+_xlfn.MAXIFS('[1]TERMELŐ_11.30.'!$P:$P,'[1]TERMELŐ_11.30.'!$A:$A,[1]publikáció!$B515)</f>
        <v>2</v>
      </c>
      <c r="M515" s="12">
        <f>+_xlfn.MAXIFS('[1]TERMELŐ_11.30.'!$Q:$Q,'[1]TERMELŐ_11.30.'!$A:$A,[1]publikáció!$B515)</f>
        <v>2.0049999999999999</v>
      </c>
      <c r="N515" s="10" t="str">
        <f>+IF(VLOOKUP(B515,'[1]TERMELŐ_11.30.'!A:G,7,FALSE)="","",VLOOKUP(B515,'[1]TERMELŐ_11.30.'!A:G,7,FALSE))</f>
        <v>LAJM</v>
      </c>
      <c r="O515" s="10">
        <f>+VLOOKUP(B515,'[1]TERMELŐ_11.30.'!A:I,9,FALSE)</f>
        <v>22</v>
      </c>
      <c r="P515" s="10" t="str">
        <f>+IF(OR(VLOOKUP(B515,'[1]TERMELŐ_11.30.'!A:D,4,FALSE)="elutasított",(VLOOKUP(B515,'[1]TERMELŐ_11.30.'!A:D,4,FALSE)="kiesett")),"igen","nem")</f>
        <v>igen</v>
      </c>
      <c r="Q515" s="10" t="str">
        <f>+_xlfn.IFNA(VLOOKUP(IF(VLOOKUP(B515,'[1]TERMELŐ_11.30.'!A:BQ,69,FALSE)="","",VLOOKUP(B515,'[1]TERMELŐ_11.30.'!A:BQ,69,FALSE)),'[1]publikáció segéd tábla'!$D$1:$E$16,2,FALSE),"")</f>
        <v>54/2024 kormány rendelet</v>
      </c>
      <c r="R515" s="10" t="str">
        <f>IF(VLOOKUP(B515,'[1]TERMELŐ_11.30.'!A:AT,46,FALSE)="","",VLOOKUP(B515,'[1]TERMELŐ_11.30.'!A:AT,46,FALSE))</f>
        <v/>
      </c>
      <c r="S515" s="10"/>
      <c r="T515" s="13">
        <f>+VLOOKUP(B515,'[1]TERMELŐ_11.30.'!$A:$AR,37,FALSE)</f>
        <v>0</v>
      </c>
      <c r="U515" s="13">
        <f>+VLOOKUP(B515,'[1]TERMELŐ_11.30.'!$A:$AR,38,FALSE)+VLOOKUP(B515,'[1]TERMELŐ_11.30.'!$A:$AR,39,FALSE)+VLOOKUP(B515,'[1]TERMELŐ_11.30.'!$A:$AR,40,FALSE)+VLOOKUP(B515,'[1]TERMELŐ_11.30.'!$A:$AR,41,FALSE)+VLOOKUP(B515,'[1]TERMELŐ_11.30.'!$A:$AR,42,FALSE)+VLOOKUP(B515,'[1]TERMELŐ_11.30.'!$A:$AR,43,FALSE)+VLOOKUP(B515,'[1]TERMELŐ_11.30.'!$A:$AR,44,FALSE)</f>
        <v>0</v>
      </c>
      <c r="V515" s="14" t="str">
        <f>+IF(VLOOKUP(B515,'[1]TERMELŐ_11.30.'!A:AS,45,FALSE)="","",VLOOKUP(B515,'[1]TERMELŐ_11.30.'!A:AS,45,FALSE))</f>
        <v/>
      </c>
      <c r="W515" s="14" t="str">
        <f>IF(VLOOKUP(B515,'[1]TERMELŐ_11.30.'!A:AJ,36,FALSE)="","",VLOOKUP(B515,'[1]TERMELŐ_11.30.'!A:AJ,36,FALSE))</f>
        <v/>
      </c>
      <c r="X515" s="10"/>
      <c r="Y515" s="13">
        <f>+VLOOKUP(B515,'[1]TERMELŐ_11.30.'!$A:$BH,53,FALSE)</f>
        <v>0</v>
      </c>
      <c r="Z515" s="13">
        <f>+VLOOKUP(B515,'[1]TERMELŐ_11.30.'!$A:$BH,54,FALSE)+VLOOKUP(B515,'[1]TERMELŐ_11.30.'!$A:$BH,55,FALSE)+VLOOKUP(B515,'[1]TERMELŐ_11.30.'!$A:$BH,56,FALSE)+VLOOKUP(B515,'[1]TERMELŐ_11.30.'!$A:$BH,57,FALSE)+VLOOKUP(B515,'[1]TERMELŐ_11.30.'!$A:$BH,58,FALSE)+VLOOKUP(B515,'[1]TERMELŐ_11.30.'!$A:$BH,59,FALSE)+VLOOKUP(B515,'[1]TERMELŐ_11.30.'!$A:$BH,60,FALSE)</f>
        <v>0</v>
      </c>
      <c r="AA515" s="14" t="str">
        <f>IF(VLOOKUP(B515,'[1]TERMELŐ_11.30.'!A:AZ,51,FALSE)="","",VLOOKUP(B515,'[1]TERMELŐ_11.30.'!A:AZ,51,FALSE))</f>
        <v/>
      </c>
      <c r="AB515" s="14" t="str">
        <f>IF(VLOOKUP(B515,'[1]TERMELŐ_11.30.'!A:AZ,52,FALSE)="","",VLOOKUP(B515,'[1]TERMELŐ_11.30.'!A:AZ,52,FALSE))</f>
        <v/>
      </c>
    </row>
    <row r="516" spans="1:28" x14ac:dyDescent="0.3">
      <c r="A516" s="10" t="str">
        <f>VLOOKUP(VLOOKUP(B516,'[1]TERMELŐ_11.30.'!A:F,6,FALSE),'[1]publikáció segéd tábla'!$A$1:$B$7,2,FALSE)</f>
        <v>MVM Démász Áramhálózati Kft. </v>
      </c>
      <c r="B516" s="10" t="s">
        <v>482</v>
      </c>
      <c r="C516" s="11">
        <f>+SUMIFS('[1]TERMELŐ_11.30.'!$H:$H,'[1]TERMELŐ_11.30.'!$A:$A,[1]publikáció!$B516,'[1]TERMELŐ_11.30.'!$L:$L,[1]publikáció!C$4)</f>
        <v>1</v>
      </c>
      <c r="D516" s="11">
        <f>+SUMIFS('[1]TERMELŐ_11.30.'!$H:$H,'[1]TERMELŐ_11.30.'!$A:$A,[1]publikáció!$B516,'[1]TERMELŐ_11.30.'!$L:$L,[1]publikáció!D$4)</f>
        <v>0</v>
      </c>
      <c r="E516" s="11">
        <f>+SUMIFS('[1]TERMELŐ_11.30.'!$H:$H,'[1]TERMELŐ_11.30.'!$A:$A,[1]publikáció!$B516,'[1]TERMELŐ_11.30.'!$L:$L,[1]publikáció!E$4)</f>
        <v>1</v>
      </c>
      <c r="F516" s="11">
        <f>+SUMIFS('[1]TERMELŐ_11.30.'!$H:$H,'[1]TERMELŐ_11.30.'!$A:$A,[1]publikáció!$B516,'[1]TERMELŐ_11.30.'!$L:$L,[1]publikáció!F$4)</f>
        <v>0</v>
      </c>
      <c r="G516" s="11">
        <f>+SUMIFS('[1]TERMELŐ_11.30.'!$H:$H,'[1]TERMELŐ_11.30.'!$A:$A,[1]publikáció!$B516,'[1]TERMELŐ_11.30.'!$L:$L,[1]publikáció!G$4)</f>
        <v>0</v>
      </c>
      <c r="H516" s="11">
        <f>+SUMIFS('[1]TERMELŐ_11.30.'!$H:$H,'[1]TERMELŐ_11.30.'!$A:$A,[1]publikáció!$B516,'[1]TERMELŐ_11.30.'!$L:$L,[1]publikáció!H$4)</f>
        <v>0</v>
      </c>
      <c r="I516" s="11">
        <f>+SUMIFS('[1]TERMELŐ_11.30.'!$H:$H,'[1]TERMELŐ_11.30.'!$A:$A,[1]publikáció!$B516,'[1]TERMELŐ_11.30.'!$L:$L,[1]publikáció!I$4)</f>
        <v>0</v>
      </c>
      <c r="J516" s="11">
        <f>+SUMIFS('[1]TERMELŐ_11.30.'!$H:$H,'[1]TERMELŐ_11.30.'!$A:$A,[1]publikáció!$B516,'[1]TERMELŐ_11.30.'!$L:$L,[1]publikáció!J$4)</f>
        <v>0</v>
      </c>
      <c r="K516" s="11" t="str">
        <f>+IF(VLOOKUP(B516,'[1]TERMELŐ_11.30.'!A:U,21,FALSE)="igen","Technológia módosítás",IF(VLOOKUP(B516,'[1]TERMELŐ_11.30.'!A:U,20,FALSE)&lt;&gt;"nem","Ismétlő","Új igény"))</f>
        <v>Új igény</v>
      </c>
      <c r="L516" s="12">
        <f>+_xlfn.MAXIFS('[1]TERMELŐ_11.30.'!$P:$P,'[1]TERMELŐ_11.30.'!$A:$A,[1]publikáció!$B516)</f>
        <v>2</v>
      </c>
      <c r="M516" s="12">
        <f>+_xlfn.MAXIFS('[1]TERMELŐ_11.30.'!$Q:$Q,'[1]TERMELŐ_11.30.'!$A:$A,[1]publikáció!$B516)</f>
        <v>1</v>
      </c>
      <c r="N516" s="10" t="str">
        <f>+IF(VLOOKUP(B516,'[1]TERMELŐ_11.30.'!A:G,7,FALSE)="","",VLOOKUP(B516,'[1]TERMELŐ_11.30.'!A:G,7,FALSE))</f>
        <v>GYLA</v>
      </c>
      <c r="O516" s="10">
        <f>+VLOOKUP(B516,'[1]TERMELŐ_11.30.'!A:I,9,FALSE)</f>
        <v>22</v>
      </c>
      <c r="P516" s="10" t="str">
        <f>+IF(OR(VLOOKUP(B516,'[1]TERMELŐ_11.30.'!A:D,4,FALSE)="elutasított",(VLOOKUP(B516,'[1]TERMELŐ_11.30.'!A:D,4,FALSE)="kiesett")),"igen","nem")</f>
        <v>igen</v>
      </c>
      <c r="Q516" s="10" t="str">
        <f>+_xlfn.IFNA(VLOOKUP(IF(VLOOKUP(B516,'[1]TERMELŐ_11.30.'!A:BQ,69,FALSE)="","",VLOOKUP(B516,'[1]TERMELŐ_11.30.'!A:BQ,69,FALSE)),'[1]publikáció segéd tábla'!$D$1:$E$16,2,FALSE),"")</f>
        <v>54/2024 kormány rendelet</v>
      </c>
      <c r="R516" s="10" t="str">
        <f>IF(VLOOKUP(B516,'[1]TERMELŐ_11.30.'!A:AT,46,FALSE)="","",VLOOKUP(B516,'[1]TERMELŐ_11.30.'!A:AT,46,FALSE))</f>
        <v/>
      </c>
      <c r="S516" s="10"/>
      <c r="T516" s="13">
        <f>+VLOOKUP(B516,'[1]TERMELŐ_11.30.'!$A:$AR,37,FALSE)</f>
        <v>0</v>
      </c>
      <c r="U516" s="13">
        <f>+VLOOKUP(B516,'[1]TERMELŐ_11.30.'!$A:$AR,38,FALSE)+VLOOKUP(B516,'[1]TERMELŐ_11.30.'!$A:$AR,39,FALSE)+VLOOKUP(B516,'[1]TERMELŐ_11.30.'!$A:$AR,40,FALSE)+VLOOKUP(B516,'[1]TERMELŐ_11.30.'!$A:$AR,41,FALSE)+VLOOKUP(B516,'[1]TERMELŐ_11.30.'!$A:$AR,42,FALSE)+VLOOKUP(B516,'[1]TERMELŐ_11.30.'!$A:$AR,43,FALSE)+VLOOKUP(B516,'[1]TERMELŐ_11.30.'!$A:$AR,44,FALSE)</f>
        <v>0</v>
      </c>
      <c r="V516" s="14" t="str">
        <f>+IF(VLOOKUP(B516,'[1]TERMELŐ_11.30.'!A:AS,45,FALSE)="","",VLOOKUP(B516,'[1]TERMELŐ_11.30.'!A:AS,45,FALSE))</f>
        <v/>
      </c>
      <c r="W516" s="14" t="str">
        <f>IF(VLOOKUP(B516,'[1]TERMELŐ_11.30.'!A:AJ,36,FALSE)="","",VLOOKUP(B516,'[1]TERMELŐ_11.30.'!A:AJ,36,FALSE))</f>
        <v/>
      </c>
      <c r="X516" s="10"/>
      <c r="Y516" s="13">
        <f>+VLOOKUP(B516,'[1]TERMELŐ_11.30.'!$A:$BH,53,FALSE)</f>
        <v>0</v>
      </c>
      <c r="Z516" s="13">
        <f>+VLOOKUP(B516,'[1]TERMELŐ_11.30.'!$A:$BH,54,FALSE)+VLOOKUP(B516,'[1]TERMELŐ_11.30.'!$A:$BH,55,FALSE)+VLOOKUP(B516,'[1]TERMELŐ_11.30.'!$A:$BH,56,FALSE)+VLOOKUP(B516,'[1]TERMELŐ_11.30.'!$A:$BH,57,FALSE)+VLOOKUP(B516,'[1]TERMELŐ_11.30.'!$A:$BH,58,FALSE)+VLOOKUP(B516,'[1]TERMELŐ_11.30.'!$A:$BH,59,FALSE)+VLOOKUP(B516,'[1]TERMELŐ_11.30.'!$A:$BH,60,FALSE)</f>
        <v>0</v>
      </c>
      <c r="AA516" s="14" t="str">
        <f>IF(VLOOKUP(B516,'[1]TERMELŐ_11.30.'!A:AZ,51,FALSE)="","",VLOOKUP(B516,'[1]TERMELŐ_11.30.'!A:AZ,51,FALSE))</f>
        <v/>
      </c>
      <c r="AB516" s="14" t="str">
        <f>IF(VLOOKUP(B516,'[1]TERMELŐ_11.30.'!A:AZ,52,FALSE)="","",VLOOKUP(B516,'[1]TERMELŐ_11.30.'!A:AZ,52,FALSE))</f>
        <v/>
      </c>
    </row>
    <row r="517" spans="1:28" x14ac:dyDescent="0.3">
      <c r="A517" s="10" t="str">
        <f>VLOOKUP(VLOOKUP(B517,'[1]TERMELŐ_11.30.'!A:F,6,FALSE),'[1]publikáció segéd tábla'!$A$1:$B$7,2,FALSE)</f>
        <v>MVM Démász Áramhálózati Kft. </v>
      </c>
      <c r="B517" s="10" t="s">
        <v>483</v>
      </c>
      <c r="C517" s="11">
        <f>+SUMIFS('[1]TERMELŐ_11.30.'!$H:$H,'[1]TERMELŐ_11.30.'!$A:$A,[1]publikáció!$B517,'[1]TERMELŐ_11.30.'!$L:$L,[1]publikáció!C$4)</f>
        <v>0</v>
      </c>
      <c r="D517" s="11">
        <f>+SUMIFS('[1]TERMELŐ_11.30.'!$H:$H,'[1]TERMELŐ_11.30.'!$A:$A,[1]publikáció!$B517,'[1]TERMELŐ_11.30.'!$L:$L,[1]publikáció!D$4)</f>
        <v>0</v>
      </c>
      <c r="E517" s="11">
        <f>+SUMIFS('[1]TERMELŐ_11.30.'!$H:$H,'[1]TERMELŐ_11.30.'!$A:$A,[1]publikáció!$B517,'[1]TERMELŐ_11.30.'!$L:$L,[1]publikáció!E$4)</f>
        <v>2</v>
      </c>
      <c r="F517" s="11">
        <f>+SUMIFS('[1]TERMELŐ_11.30.'!$H:$H,'[1]TERMELŐ_11.30.'!$A:$A,[1]publikáció!$B517,'[1]TERMELŐ_11.30.'!$L:$L,[1]publikáció!F$4)</f>
        <v>0</v>
      </c>
      <c r="G517" s="11">
        <f>+SUMIFS('[1]TERMELŐ_11.30.'!$H:$H,'[1]TERMELŐ_11.30.'!$A:$A,[1]publikáció!$B517,'[1]TERMELŐ_11.30.'!$L:$L,[1]publikáció!G$4)</f>
        <v>0</v>
      </c>
      <c r="H517" s="11">
        <f>+SUMIFS('[1]TERMELŐ_11.30.'!$H:$H,'[1]TERMELŐ_11.30.'!$A:$A,[1]publikáció!$B517,'[1]TERMELŐ_11.30.'!$L:$L,[1]publikáció!H$4)</f>
        <v>0</v>
      </c>
      <c r="I517" s="11">
        <f>+SUMIFS('[1]TERMELŐ_11.30.'!$H:$H,'[1]TERMELŐ_11.30.'!$A:$A,[1]publikáció!$B517,'[1]TERMELŐ_11.30.'!$L:$L,[1]publikáció!I$4)</f>
        <v>0</v>
      </c>
      <c r="J517" s="11">
        <f>+SUMIFS('[1]TERMELŐ_11.30.'!$H:$H,'[1]TERMELŐ_11.30.'!$A:$A,[1]publikáció!$B517,'[1]TERMELŐ_11.30.'!$L:$L,[1]publikáció!J$4)</f>
        <v>0</v>
      </c>
      <c r="K517" s="11" t="str">
        <f>+IF(VLOOKUP(B517,'[1]TERMELŐ_11.30.'!A:U,21,FALSE)="igen","Technológia módosítás",IF(VLOOKUP(B517,'[1]TERMELŐ_11.30.'!A:U,20,FALSE)&lt;&gt;"nem","Ismétlő","Új igény"))</f>
        <v>Új igény</v>
      </c>
      <c r="L517" s="12">
        <f>+_xlfn.MAXIFS('[1]TERMELŐ_11.30.'!$P:$P,'[1]TERMELŐ_11.30.'!$A:$A,[1]publikáció!$B517)</f>
        <v>2</v>
      </c>
      <c r="M517" s="12">
        <f>+_xlfn.MAXIFS('[1]TERMELŐ_11.30.'!$Q:$Q,'[1]TERMELŐ_11.30.'!$A:$A,[1]publikáció!$B517)</f>
        <v>2</v>
      </c>
      <c r="N517" s="10" t="str">
        <f>+IF(VLOOKUP(B517,'[1]TERMELŐ_11.30.'!A:G,7,FALSE)="","",VLOOKUP(B517,'[1]TERMELŐ_11.30.'!A:G,7,FALSE))</f>
        <v>KALO</v>
      </c>
      <c r="O517" s="10">
        <f>+VLOOKUP(B517,'[1]TERMELŐ_11.30.'!A:I,9,FALSE)</f>
        <v>22</v>
      </c>
      <c r="P517" s="10" t="str">
        <f>+IF(OR(VLOOKUP(B517,'[1]TERMELŐ_11.30.'!A:D,4,FALSE)="elutasított",(VLOOKUP(B517,'[1]TERMELŐ_11.30.'!A:D,4,FALSE)="kiesett")),"igen","nem")</f>
        <v>igen</v>
      </c>
      <c r="Q517" s="10" t="str">
        <f>+_xlfn.IFNA(VLOOKUP(IF(VLOOKUP(B517,'[1]TERMELŐ_11.30.'!A:BQ,69,FALSE)="","",VLOOKUP(B517,'[1]TERMELŐ_11.30.'!A:BQ,69,FALSE)),'[1]publikáció segéd tábla'!$D$1:$E$16,2,FALSE),"")</f>
        <v>54/2024 kormány rendelet</v>
      </c>
      <c r="R517" s="10" t="str">
        <f>IF(VLOOKUP(B517,'[1]TERMELŐ_11.30.'!A:AT,46,FALSE)="","",VLOOKUP(B517,'[1]TERMELŐ_11.30.'!A:AT,46,FALSE))</f>
        <v/>
      </c>
      <c r="S517" s="10"/>
      <c r="T517" s="13">
        <f>+VLOOKUP(B517,'[1]TERMELŐ_11.30.'!$A:$AR,37,FALSE)</f>
        <v>0</v>
      </c>
      <c r="U517" s="13">
        <f>+VLOOKUP(B517,'[1]TERMELŐ_11.30.'!$A:$AR,38,FALSE)+VLOOKUP(B517,'[1]TERMELŐ_11.30.'!$A:$AR,39,FALSE)+VLOOKUP(B517,'[1]TERMELŐ_11.30.'!$A:$AR,40,FALSE)+VLOOKUP(B517,'[1]TERMELŐ_11.30.'!$A:$AR,41,FALSE)+VLOOKUP(B517,'[1]TERMELŐ_11.30.'!$A:$AR,42,FALSE)+VLOOKUP(B517,'[1]TERMELŐ_11.30.'!$A:$AR,43,FALSE)+VLOOKUP(B517,'[1]TERMELŐ_11.30.'!$A:$AR,44,FALSE)</f>
        <v>0</v>
      </c>
      <c r="V517" s="14" t="str">
        <f>+IF(VLOOKUP(B517,'[1]TERMELŐ_11.30.'!A:AS,45,FALSE)="","",VLOOKUP(B517,'[1]TERMELŐ_11.30.'!A:AS,45,FALSE))</f>
        <v/>
      </c>
      <c r="W517" s="14" t="str">
        <f>IF(VLOOKUP(B517,'[1]TERMELŐ_11.30.'!A:AJ,36,FALSE)="","",VLOOKUP(B517,'[1]TERMELŐ_11.30.'!A:AJ,36,FALSE))</f>
        <v/>
      </c>
      <c r="X517" s="10"/>
      <c r="Y517" s="13">
        <f>+VLOOKUP(B517,'[1]TERMELŐ_11.30.'!$A:$BH,53,FALSE)</f>
        <v>0</v>
      </c>
      <c r="Z517" s="13">
        <f>+VLOOKUP(B517,'[1]TERMELŐ_11.30.'!$A:$BH,54,FALSE)+VLOOKUP(B517,'[1]TERMELŐ_11.30.'!$A:$BH,55,FALSE)+VLOOKUP(B517,'[1]TERMELŐ_11.30.'!$A:$BH,56,FALSE)+VLOOKUP(B517,'[1]TERMELŐ_11.30.'!$A:$BH,57,FALSE)+VLOOKUP(B517,'[1]TERMELŐ_11.30.'!$A:$BH,58,FALSE)+VLOOKUP(B517,'[1]TERMELŐ_11.30.'!$A:$BH,59,FALSE)+VLOOKUP(B517,'[1]TERMELŐ_11.30.'!$A:$BH,60,FALSE)</f>
        <v>0</v>
      </c>
      <c r="AA517" s="14" t="str">
        <f>IF(VLOOKUP(B517,'[1]TERMELŐ_11.30.'!A:AZ,51,FALSE)="","",VLOOKUP(B517,'[1]TERMELŐ_11.30.'!A:AZ,51,FALSE))</f>
        <v/>
      </c>
      <c r="AB517" s="14" t="str">
        <f>IF(VLOOKUP(B517,'[1]TERMELŐ_11.30.'!A:AZ,52,FALSE)="","",VLOOKUP(B517,'[1]TERMELŐ_11.30.'!A:AZ,52,FALSE))</f>
        <v/>
      </c>
    </row>
    <row r="518" spans="1:28" x14ac:dyDescent="0.3">
      <c r="A518" s="10" t="str">
        <f>VLOOKUP(VLOOKUP(B518,'[1]TERMELŐ_11.30.'!A:F,6,FALSE),'[1]publikáció segéd tábla'!$A$1:$B$7,2,FALSE)</f>
        <v>MVM Démász Áramhálózati Kft. </v>
      </c>
      <c r="B518" s="10" t="s">
        <v>484</v>
      </c>
      <c r="C518" s="11">
        <f>+SUMIFS('[1]TERMELŐ_11.30.'!$H:$H,'[1]TERMELŐ_11.30.'!$A:$A,[1]publikáció!$B518,'[1]TERMELŐ_11.30.'!$L:$L,[1]publikáció!C$4)</f>
        <v>0</v>
      </c>
      <c r="D518" s="11">
        <f>+SUMIFS('[1]TERMELŐ_11.30.'!$H:$H,'[1]TERMELŐ_11.30.'!$A:$A,[1]publikáció!$B518,'[1]TERMELŐ_11.30.'!$L:$L,[1]publikáció!D$4)</f>
        <v>0</v>
      </c>
      <c r="E518" s="11">
        <f>+SUMIFS('[1]TERMELŐ_11.30.'!$H:$H,'[1]TERMELŐ_11.30.'!$A:$A,[1]publikáció!$B518,'[1]TERMELŐ_11.30.'!$L:$L,[1]publikáció!E$4)</f>
        <v>0</v>
      </c>
      <c r="F518" s="11">
        <f>+SUMIFS('[1]TERMELŐ_11.30.'!$H:$H,'[1]TERMELŐ_11.30.'!$A:$A,[1]publikáció!$B518,'[1]TERMELŐ_11.30.'!$L:$L,[1]publikáció!F$4)</f>
        <v>0</v>
      </c>
      <c r="G518" s="11">
        <f>+SUMIFS('[1]TERMELŐ_11.30.'!$H:$H,'[1]TERMELŐ_11.30.'!$A:$A,[1]publikáció!$B518,'[1]TERMELŐ_11.30.'!$L:$L,[1]publikáció!G$4)</f>
        <v>1</v>
      </c>
      <c r="H518" s="11">
        <f>+SUMIFS('[1]TERMELŐ_11.30.'!$H:$H,'[1]TERMELŐ_11.30.'!$A:$A,[1]publikáció!$B518,'[1]TERMELŐ_11.30.'!$L:$L,[1]publikáció!H$4)</f>
        <v>0</v>
      </c>
      <c r="I518" s="11">
        <f>+SUMIFS('[1]TERMELŐ_11.30.'!$H:$H,'[1]TERMELŐ_11.30.'!$A:$A,[1]publikáció!$B518,'[1]TERMELŐ_11.30.'!$L:$L,[1]publikáció!I$4)</f>
        <v>0</v>
      </c>
      <c r="J518" s="11">
        <f>+SUMIFS('[1]TERMELŐ_11.30.'!$H:$H,'[1]TERMELŐ_11.30.'!$A:$A,[1]publikáció!$B518,'[1]TERMELŐ_11.30.'!$L:$L,[1]publikáció!J$4)</f>
        <v>0</v>
      </c>
      <c r="K518" s="11" t="str">
        <f>+IF(VLOOKUP(B518,'[1]TERMELŐ_11.30.'!A:U,21,FALSE)="igen","Technológia módosítás",IF(VLOOKUP(B518,'[1]TERMELŐ_11.30.'!A:U,20,FALSE)&lt;&gt;"nem","Ismétlő","Új igény"))</f>
        <v>Új igény</v>
      </c>
      <c r="L518" s="12">
        <f>+_xlfn.MAXIFS('[1]TERMELŐ_11.30.'!$P:$P,'[1]TERMELŐ_11.30.'!$A:$A,[1]publikáció!$B518)</f>
        <v>1</v>
      </c>
      <c r="M518" s="12">
        <f>+_xlfn.MAXIFS('[1]TERMELŐ_11.30.'!$Q:$Q,'[1]TERMELŐ_11.30.'!$A:$A,[1]publikáció!$B518)</f>
        <v>0.2</v>
      </c>
      <c r="N518" s="10" t="str">
        <f>+IF(VLOOKUP(B518,'[1]TERMELŐ_11.30.'!A:G,7,FALSE)="","",VLOOKUP(B518,'[1]TERMELŐ_11.30.'!A:G,7,FALSE))</f>
        <v>MBER</v>
      </c>
      <c r="O518" s="10">
        <f>+VLOOKUP(B518,'[1]TERMELŐ_11.30.'!A:I,9,FALSE)</f>
        <v>22</v>
      </c>
      <c r="P518" s="10" t="str">
        <f>+IF(OR(VLOOKUP(B518,'[1]TERMELŐ_11.30.'!A:D,4,FALSE)="elutasított",(VLOOKUP(B518,'[1]TERMELŐ_11.30.'!A:D,4,FALSE)="kiesett")),"igen","nem")</f>
        <v>igen</v>
      </c>
      <c r="Q518" s="10" t="str">
        <f>+_xlfn.IFNA(VLOOKUP(IF(VLOOKUP(B518,'[1]TERMELŐ_11.30.'!A:BQ,69,FALSE)="","",VLOOKUP(B518,'[1]TERMELŐ_11.30.'!A:BQ,69,FALSE)),'[1]publikáció segéd tábla'!$D$1:$E$16,2,FALSE),"")</f>
        <v>54/2024 kormány rendelet</v>
      </c>
      <c r="R518" s="10" t="str">
        <f>IF(VLOOKUP(B518,'[1]TERMELŐ_11.30.'!A:AT,46,FALSE)="","",VLOOKUP(B518,'[1]TERMELŐ_11.30.'!A:AT,46,FALSE))</f>
        <v/>
      </c>
      <c r="S518" s="10"/>
      <c r="T518" s="13">
        <f>+VLOOKUP(B518,'[1]TERMELŐ_11.30.'!$A:$AR,37,FALSE)</f>
        <v>0</v>
      </c>
      <c r="U518" s="13">
        <f>+VLOOKUP(B518,'[1]TERMELŐ_11.30.'!$A:$AR,38,FALSE)+VLOOKUP(B518,'[1]TERMELŐ_11.30.'!$A:$AR,39,FALSE)+VLOOKUP(B518,'[1]TERMELŐ_11.30.'!$A:$AR,40,FALSE)+VLOOKUP(B518,'[1]TERMELŐ_11.30.'!$A:$AR,41,FALSE)+VLOOKUP(B518,'[1]TERMELŐ_11.30.'!$A:$AR,42,FALSE)+VLOOKUP(B518,'[1]TERMELŐ_11.30.'!$A:$AR,43,FALSE)+VLOOKUP(B518,'[1]TERMELŐ_11.30.'!$A:$AR,44,FALSE)</f>
        <v>0</v>
      </c>
      <c r="V518" s="14" t="str">
        <f>+IF(VLOOKUP(B518,'[1]TERMELŐ_11.30.'!A:AS,45,FALSE)="","",VLOOKUP(B518,'[1]TERMELŐ_11.30.'!A:AS,45,FALSE))</f>
        <v/>
      </c>
      <c r="W518" s="14" t="str">
        <f>IF(VLOOKUP(B518,'[1]TERMELŐ_11.30.'!A:AJ,36,FALSE)="","",VLOOKUP(B518,'[1]TERMELŐ_11.30.'!A:AJ,36,FALSE))</f>
        <v/>
      </c>
      <c r="X518" s="10"/>
      <c r="Y518" s="13">
        <f>+VLOOKUP(B518,'[1]TERMELŐ_11.30.'!$A:$BH,53,FALSE)</f>
        <v>0</v>
      </c>
      <c r="Z518" s="13">
        <f>+VLOOKUP(B518,'[1]TERMELŐ_11.30.'!$A:$BH,54,FALSE)+VLOOKUP(B518,'[1]TERMELŐ_11.30.'!$A:$BH,55,FALSE)+VLOOKUP(B518,'[1]TERMELŐ_11.30.'!$A:$BH,56,FALSE)+VLOOKUP(B518,'[1]TERMELŐ_11.30.'!$A:$BH,57,FALSE)+VLOOKUP(B518,'[1]TERMELŐ_11.30.'!$A:$BH,58,FALSE)+VLOOKUP(B518,'[1]TERMELŐ_11.30.'!$A:$BH,59,FALSE)+VLOOKUP(B518,'[1]TERMELŐ_11.30.'!$A:$BH,60,FALSE)</f>
        <v>0</v>
      </c>
      <c r="AA518" s="14" t="str">
        <f>IF(VLOOKUP(B518,'[1]TERMELŐ_11.30.'!A:AZ,51,FALSE)="","",VLOOKUP(B518,'[1]TERMELŐ_11.30.'!A:AZ,51,FALSE))</f>
        <v/>
      </c>
      <c r="AB518" s="14" t="str">
        <f>IF(VLOOKUP(B518,'[1]TERMELŐ_11.30.'!A:AZ,52,FALSE)="","",VLOOKUP(B518,'[1]TERMELŐ_11.30.'!A:AZ,52,FALSE))</f>
        <v/>
      </c>
    </row>
    <row r="519" spans="1:28" x14ac:dyDescent="0.3">
      <c r="A519" s="10" t="str">
        <f>VLOOKUP(VLOOKUP(B519,'[1]TERMELŐ_11.30.'!A:F,6,FALSE),'[1]publikáció segéd tábla'!$A$1:$B$7,2,FALSE)</f>
        <v>MVM Démász Áramhálózati Kft. </v>
      </c>
      <c r="B519" s="10" t="s">
        <v>485</v>
      </c>
      <c r="C519" s="11">
        <f>+SUMIFS('[1]TERMELŐ_11.30.'!$H:$H,'[1]TERMELŐ_11.30.'!$A:$A,[1]publikáció!$B519,'[1]TERMELŐ_11.30.'!$L:$L,[1]publikáció!C$4)</f>
        <v>0</v>
      </c>
      <c r="D519" s="11">
        <f>+SUMIFS('[1]TERMELŐ_11.30.'!$H:$H,'[1]TERMELŐ_11.30.'!$A:$A,[1]publikáció!$B519,'[1]TERMELŐ_11.30.'!$L:$L,[1]publikáció!D$4)</f>
        <v>0</v>
      </c>
      <c r="E519" s="11">
        <f>+SUMIFS('[1]TERMELŐ_11.30.'!$H:$H,'[1]TERMELŐ_11.30.'!$A:$A,[1]publikáció!$B519,'[1]TERMELŐ_11.30.'!$L:$L,[1]publikáció!E$4)</f>
        <v>10</v>
      </c>
      <c r="F519" s="11">
        <f>+SUMIFS('[1]TERMELŐ_11.30.'!$H:$H,'[1]TERMELŐ_11.30.'!$A:$A,[1]publikáció!$B519,'[1]TERMELŐ_11.30.'!$L:$L,[1]publikáció!F$4)</f>
        <v>0</v>
      </c>
      <c r="G519" s="11">
        <f>+SUMIFS('[1]TERMELŐ_11.30.'!$H:$H,'[1]TERMELŐ_11.30.'!$A:$A,[1]publikáció!$B519,'[1]TERMELŐ_11.30.'!$L:$L,[1]publikáció!G$4)</f>
        <v>0</v>
      </c>
      <c r="H519" s="11">
        <f>+SUMIFS('[1]TERMELŐ_11.30.'!$H:$H,'[1]TERMELŐ_11.30.'!$A:$A,[1]publikáció!$B519,'[1]TERMELŐ_11.30.'!$L:$L,[1]publikáció!H$4)</f>
        <v>0</v>
      </c>
      <c r="I519" s="11">
        <f>+SUMIFS('[1]TERMELŐ_11.30.'!$H:$H,'[1]TERMELŐ_11.30.'!$A:$A,[1]publikáció!$B519,'[1]TERMELŐ_11.30.'!$L:$L,[1]publikáció!I$4)</f>
        <v>0</v>
      </c>
      <c r="J519" s="11">
        <f>+SUMIFS('[1]TERMELŐ_11.30.'!$H:$H,'[1]TERMELŐ_11.30.'!$A:$A,[1]publikáció!$B519,'[1]TERMELŐ_11.30.'!$L:$L,[1]publikáció!J$4)</f>
        <v>0</v>
      </c>
      <c r="K519" s="11" t="str">
        <f>+IF(VLOOKUP(B519,'[1]TERMELŐ_11.30.'!A:U,21,FALSE)="igen","Technológia módosítás",IF(VLOOKUP(B519,'[1]TERMELŐ_11.30.'!A:U,20,FALSE)&lt;&gt;"nem","Ismétlő","Új igény"))</f>
        <v>Új igény</v>
      </c>
      <c r="L519" s="12">
        <f>+_xlfn.MAXIFS('[1]TERMELŐ_11.30.'!$P:$P,'[1]TERMELŐ_11.30.'!$A:$A,[1]publikáció!$B519)</f>
        <v>10</v>
      </c>
      <c r="M519" s="12">
        <f>+_xlfn.MAXIFS('[1]TERMELŐ_11.30.'!$Q:$Q,'[1]TERMELŐ_11.30.'!$A:$A,[1]publikáció!$B519)</f>
        <v>10</v>
      </c>
      <c r="N519" s="10" t="str">
        <f>+IF(VLOOKUP(B519,'[1]TERMELŐ_11.30.'!A:G,7,FALSE)="","",VLOOKUP(B519,'[1]TERMELŐ_11.30.'!A:G,7,FALSE))</f>
        <v>KMAJ</v>
      </c>
      <c r="O519" s="10">
        <f>+VLOOKUP(B519,'[1]TERMELŐ_11.30.'!A:I,9,FALSE)</f>
        <v>22</v>
      </c>
      <c r="P519" s="10" t="str">
        <f>+IF(OR(VLOOKUP(B519,'[1]TERMELŐ_11.30.'!A:D,4,FALSE)="elutasított",(VLOOKUP(B519,'[1]TERMELŐ_11.30.'!A:D,4,FALSE)="kiesett")),"igen","nem")</f>
        <v>igen</v>
      </c>
      <c r="Q519" s="10" t="str">
        <f>+_xlfn.IFNA(VLOOKUP(IF(VLOOKUP(B519,'[1]TERMELŐ_11.30.'!A:BQ,69,FALSE)="","",VLOOKUP(B519,'[1]TERMELŐ_11.30.'!A:BQ,69,FALSE)),'[1]publikáció segéd tábla'!$D$1:$E$16,2,FALSE),"")</f>
        <v>54/2024 kormány rendelet</v>
      </c>
      <c r="R519" s="10" t="str">
        <f>IF(VLOOKUP(B519,'[1]TERMELŐ_11.30.'!A:AT,46,FALSE)="","",VLOOKUP(B519,'[1]TERMELŐ_11.30.'!A:AT,46,FALSE))</f>
        <v/>
      </c>
      <c r="S519" s="10"/>
      <c r="T519" s="13">
        <f>+VLOOKUP(B519,'[1]TERMELŐ_11.30.'!$A:$AR,37,FALSE)</f>
        <v>0</v>
      </c>
      <c r="U519" s="13">
        <f>+VLOOKUP(B519,'[1]TERMELŐ_11.30.'!$A:$AR,38,FALSE)+VLOOKUP(B519,'[1]TERMELŐ_11.30.'!$A:$AR,39,FALSE)+VLOOKUP(B519,'[1]TERMELŐ_11.30.'!$A:$AR,40,FALSE)+VLOOKUP(B519,'[1]TERMELŐ_11.30.'!$A:$AR,41,FALSE)+VLOOKUP(B519,'[1]TERMELŐ_11.30.'!$A:$AR,42,FALSE)+VLOOKUP(B519,'[1]TERMELŐ_11.30.'!$A:$AR,43,FALSE)+VLOOKUP(B519,'[1]TERMELŐ_11.30.'!$A:$AR,44,FALSE)</f>
        <v>0</v>
      </c>
      <c r="V519" s="14" t="str">
        <f>+IF(VLOOKUP(B519,'[1]TERMELŐ_11.30.'!A:AS,45,FALSE)="","",VLOOKUP(B519,'[1]TERMELŐ_11.30.'!A:AS,45,FALSE))</f>
        <v/>
      </c>
      <c r="W519" s="14" t="str">
        <f>IF(VLOOKUP(B519,'[1]TERMELŐ_11.30.'!A:AJ,36,FALSE)="","",VLOOKUP(B519,'[1]TERMELŐ_11.30.'!A:AJ,36,FALSE))</f>
        <v/>
      </c>
      <c r="X519" s="10"/>
      <c r="Y519" s="13">
        <f>+VLOOKUP(B519,'[1]TERMELŐ_11.30.'!$A:$BH,53,FALSE)</f>
        <v>0</v>
      </c>
      <c r="Z519" s="13">
        <f>+VLOOKUP(B519,'[1]TERMELŐ_11.30.'!$A:$BH,54,FALSE)+VLOOKUP(B519,'[1]TERMELŐ_11.30.'!$A:$BH,55,FALSE)+VLOOKUP(B519,'[1]TERMELŐ_11.30.'!$A:$BH,56,FALSE)+VLOOKUP(B519,'[1]TERMELŐ_11.30.'!$A:$BH,57,FALSE)+VLOOKUP(B519,'[1]TERMELŐ_11.30.'!$A:$BH,58,FALSE)+VLOOKUP(B519,'[1]TERMELŐ_11.30.'!$A:$BH,59,FALSE)+VLOOKUP(B519,'[1]TERMELŐ_11.30.'!$A:$BH,60,FALSE)</f>
        <v>0</v>
      </c>
      <c r="AA519" s="14" t="str">
        <f>IF(VLOOKUP(B519,'[1]TERMELŐ_11.30.'!A:AZ,51,FALSE)="","",VLOOKUP(B519,'[1]TERMELŐ_11.30.'!A:AZ,51,FALSE))</f>
        <v/>
      </c>
      <c r="AB519" s="14" t="str">
        <f>IF(VLOOKUP(B519,'[1]TERMELŐ_11.30.'!A:AZ,52,FALSE)="","",VLOOKUP(B519,'[1]TERMELŐ_11.30.'!A:AZ,52,FALSE))</f>
        <v/>
      </c>
    </row>
    <row r="520" spans="1:28" x14ac:dyDescent="0.3">
      <c r="A520" s="10" t="str">
        <f>VLOOKUP(VLOOKUP(B520,'[1]TERMELŐ_11.30.'!A:F,6,FALSE),'[1]publikáció segéd tábla'!$A$1:$B$7,2,FALSE)</f>
        <v>MVM Démász Áramhálózati Kft. </v>
      </c>
      <c r="B520" s="10" t="s">
        <v>486</v>
      </c>
      <c r="C520" s="11">
        <f>+SUMIFS('[1]TERMELŐ_11.30.'!$H:$H,'[1]TERMELŐ_11.30.'!$A:$A,[1]publikáció!$B520,'[1]TERMELŐ_11.30.'!$L:$L,[1]publikáció!C$4)</f>
        <v>0</v>
      </c>
      <c r="D520" s="11">
        <f>+SUMIFS('[1]TERMELŐ_11.30.'!$H:$H,'[1]TERMELŐ_11.30.'!$A:$A,[1]publikáció!$B520,'[1]TERMELŐ_11.30.'!$L:$L,[1]publikáció!D$4)</f>
        <v>0</v>
      </c>
      <c r="E520" s="11">
        <f>+SUMIFS('[1]TERMELŐ_11.30.'!$H:$H,'[1]TERMELŐ_11.30.'!$A:$A,[1]publikáció!$B520,'[1]TERMELŐ_11.30.'!$L:$L,[1]publikáció!E$4)</f>
        <v>0</v>
      </c>
      <c r="F520" s="11">
        <f>+SUMIFS('[1]TERMELŐ_11.30.'!$H:$H,'[1]TERMELŐ_11.30.'!$A:$A,[1]publikáció!$B520,'[1]TERMELŐ_11.30.'!$L:$L,[1]publikáció!F$4)</f>
        <v>0</v>
      </c>
      <c r="G520" s="11">
        <f>+SUMIFS('[1]TERMELŐ_11.30.'!$H:$H,'[1]TERMELŐ_11.30.'!$A:$A,[1]publikáció!$B520,'[1]TERMELŐ_11.30.'!$L:$L,[1]publikáció!G$4)</f>
        <v>0</v>
      </c>
      <c r="H520" s="11">
        <f>+SUMIFS('[1]TERMELŐ_11.30.'!$H:$H,'[1]TERMELŐ_11.30.'!$A:$A,[1]publikáció!$B520,'[1]TERMELŐ_11.30.'!$L:$L,[1]publikáció!H$4)</f>
        <v>2.5</v>
      </c>
      <c r="I520" s="11">
        <f>+SUMIFS('[1]TERMELŐ_11.30.'!$H:$H,'[1]TERMELŐ_11.30.'!$A:$A,[1]publikáció!$B520,'[1]TERMELŐ_11.30.'!$L:$L,[1]publikáció!I$4)</f>
        <v>0</v>
      </c>
      <c r="J520" s="11">
        <f>+SUMIFS('[1]TERMELŐ_11.30.'!$H:$H,'[1]TERMELŐ_11.30.'!$A:$A,[1]publikáció!$B520,'[1]TERMELŐ_11.30.'!$L:$L,[1]publikáció!J$4)</f>
        <v>0</v>
      </c>
      <c r="K520" s="11" t="str">
        <f>+IF(VLOOKUP(B520,'[1]TERMELŐ_11.30.'!A:U,21,FALSE)="igen","Technológia módosítás",IF(VLOOKUP(B520,'[1]TERMELŐ_11.30.'!A:U,20,FALSE)&lt;&gt;"nem","Ismétlő","Új igény"))</f>
        <v>Új igény</v>
      </c>
      <c r="L520" s="12">
        <f>+_xlfn.MAXIFS('[1]TERMELŐ_11.30.'!$P:$P,'[1]TERMELŐ_11.30.'!$A:$A,[1]publikáció!$B520)</f>
        <v>2.5</v>
      </c>
      <c r="M520" s="12">
        <f>+_xlfn.MAXIFS('[1]TERMELŐ_11.30.'!$Q:$Q,'[1]TERMELŐ_11.30.'!$A:$A,[1]publikáció!$B520)</f>
        <v>0.06</v>
      </c>
      <c r="N520" s="10" t="str">
        <f>+IF(VLOOKUP(B520,'[1]TERMELŐ_11.30.'!A:G,7,FALSE)="","",VLOOKUP(B520,'[1]TERMELŐ_11.30.'!A:G,7,FALSE))</f>
        <v>BACS</v>
      </c>
      <c r="O520" s="10">
        <f>+VLOOKUP(B520,'[1]TERMELŐ_11.30.'!A:I,9,FALSE)</f>
        <v>22</v>
      </c>
      <c r="P520" s="10" t="str">
        <f>+IF(OR(VLOOKUP(B520,'[1]TERMELŐ_11.30.'!A:D,4,FALSE)="elutasított",(VLOOKUP(B520,'[1]TERMELŐ_11.30.'!A:D,4,FALSE)="kiesett")),"igen","nem")</f>
        <v>igen</v>
      </c>
      <c r="Q520" s="10" t="str">
        <f>+_xlfn.IFNA(VLOOKUP(IF(VLOOKUP(B520,'[1]TERMELŐ_11.30.'!A:BQ,69,FALSE)="","",VLOOKUP(B520,'[1]TERMELŐ_11.30.'!A:BQ,69,FALSE)),'[1]publikáció segéd tábla'!$D$1:$E$16,2,FALSE),"")</f>
        <v>54/2024 kormány rendelet</v>
      </c>
      <c r="R520" s="10" t="str">
        <f>IF(VLOOKUP(B520,'[1]TERMELŐ_11.30.'!A:AT,46,FALSE)="","",VLOOKUP(B520,'[1]TERMELŐ_11.30.'!A:AT,46,FALSE))</f>
        <v/>
      </c>
      <c r="S520" s="10"/>
      <c r="T520" s="13">
        <f>+VLOOKUP(B520,'[1]TERMELŐ_11.30.'!$A:$AR,37,FALSE)</f>
        <v>0</v>
      </c>
      <c r="U520" s="13">
        <f>+VLOOKUP(B520,'[1]TERMELŐ_11.30.'!$A:$AR,38,FALSE)+VLOOKUP(B520,'[1]TERMELŐ_11.30.'!$A:$AR,39,FALSE)+VLOOKUP(B520,'[1]TERMELŐ_11.30.'!$A:$AR,40,FALSE)+VLOOKUP(B520,'[1]TERMELŐ_11.30.'!$A:$AR,41,FALSE)+VLOOKUP(B520,'[1]TERMELŐ_11.30.'!$A:$AR,42,FALSE)+VLOOKUP(B520,'[1]TERMELŐ_11.30.'!$A:$AR,43,FALSE)+VLOOKUP(B520,'[1]TERMELŐ_11.30.'!$A:$AR,44,FALSE)</f>
        <v>0</v>
      </c>
      <c r="V520" s="14" t="str">
        <f>+IF(VLOOKUP(B520,'[1]TERMELŐ_11.30.'!A:AS,45,FALSE)="","",VLOOKUP(B520,'[1]TERMELŐ_11.30.'!A:AS,45,FALSE))</f>
        <v/>
      </c>
      <c r="W520" s="14" t="str">
        <f>IF(VLOOKUP(B520,'[1]TERMELŐ_11.30.'!A:AJ,36,FALSE)="","",VLOOKUP(B520,'[1]TERMELŐ_11.30.'!A:AJ,36,FALSE))</f>
        <v/>
      </c>
      <c r="X520" s="10"/>
      <c r="Y520" s="13">
        <f>+VLOOKUP(B520,'[1]TERMELŐ_11.30.'!$A:$BH,53,FALSE)</f>
        <v>0</v>
      </c>
      <c r="Z520" s="13">
        <f>+VLOOKUP(B520,'[1]TERMELŐ_11.30.'!$A:$BH,54,FALSE)+VLOOKUP(B520,'[1]TERMELŐ_11.30.'!$A:$BH,55,FALSE)+VLOOKUP(B520,'[1]TERMELŐ_11.30.'!$A:$BH,56,FALSE)+VLOOKUP(B520,'[1]TERMELŐ_11.30.'!$A:$BH,57,FALSE)+VLOOKUP(B520,'[1]TERMELŐ_11.30.'!$A:$BH,58,FALSE)+VLOOKUP(B520,'[1]TERMELŐ_11.30.'!$A:$BH,59,FALSE)+VLOOKUP(B520,'[1]TERMELŐ_11.30.'!$A:$BH,60,FALSE)</f>
        <v>0</v>
      </c>
      <c r="AA520" s="14" t="str">
        <f>IF(VLOOKUP(B520,'[1]TERMELŐ_11.30.'!A:AZ,51,FALSE)="","",VLOOKUP(B520,'[1]TERMELŐ_11.30.'!A:AZ,51,FALSE))</f>
        <v/>
      </c>
      <c r="AB520" s="14" t="str">
        <f>IF(VLOOKUP(B520,'[1]TERMELŐ_11.30.'!A:AZ,52,FALSE)="","",VLOOKUP(B520,'[1]TERMELŐ_11.30.'!A:AZ,52,FALSE))</f>
        <v/>
      </c>
    </row>
    <row r="521" spans="1:28" x14ac:dyDescent="0.3">
      <c r="A521" s="10" t="str">
        <f>VLOOKUP(VLOOKUP(B521,'[1]TERMELŐ_11.30.'!A:F,6,FALSE),'[1]publikáció segéd tábla'!$A$1:$B$7,2,FALSE)</f>
        <v>MVM Démász Áramhálózati Kft. </v>
      </c>
      <c r="B521" s="10" t="s">
        <v>487</v>
      </c>
      <c r="C521" s="11">
        <f>+SUMIFS('[1]TERMELŐ_11.30.'!$H:$H,'[1]TERMELŐ_11.30.'!$A:$A,[1]publikáció!$B521,'[1]TERMELŐ_11.30.'!$L:$L,[1]publikáció!C$4)</f>
        <v>49.8</v>
      </c>
      <c r="D521" s="11">
        <f>+SUMIFS('[1]TERMELŐ_11.30.'!$H:$H,'[1]TERMELŐ_11.30.'!$A:$A,[1]publikáció!$B521,'[1]TERMELŐ_11.30.'!$L:$L,[1]publikáció!D$4)</f>
        <v>0</v>
      </c>
      <c r="E521" s="11">
        <f>+SUMIFS('[1]TERMELŐ_11.30.'!$H:$H,'[1]TERMELŐ_11.30.'!$A:$A,[1]publikáció!$B521,'[1]TERMELŐ_11.30.'!$L:$L,[1]publikáció!E$4)</f>
        <v>5</v>
      </c>
      <c r="F521" s="11">
        <f>+SUMIFS('[1]TERMELŐ_11.30.'!$H:$H,'[1]TERMELŐ_11.30.'!$A:$A,[1]publikáció!$B521,'[1]TERMELŐ_11.30.'!$L:$L,[1]publikáció!F$4)</f>
        <v>0</v>
      </c>
      <c r="G521" s="11">
        <f>+SUMIFS('[1]TERMELŐ_11.30.'!$H:$H,'[1]TERMELŐ_11.30.'!$A:$A,[1]publikáció!$B521,'[1]TERMELŐ_11.30.'!$L:$L,[1]publikáció!G$4)</f>
        <v>0</v>
      </c>
      <c r="H521" s="11">
        <f>+SUMIFS('[1]TERMELŐ_11.30.'!$H:$H,'[1]TERMELŐ_11.30.'!$A:$A,[1]publikáció!$B521,'[1]TERMELŐ_11.30.'!$L:$L,[1]publikáció!H$4)</f>
        <v>0</v>
      </c>
      <c r="I521" s="11">
        <f>+SUMIFS('[1]TERMELŐ_11.30.'!$H:$H,'[1]TERMELŐ_11.30.'!$A:$A,[1]publikáció!$B521,'[1]TERMELŐ_11.30.'!$L:$L,[1]publikáció!I$4)</f>
        <v>0</v>
      </c>
      <c r="J521" s="11">
        <f>+SUMIFS('[1]TERMELŐ_11.30.'!$H:$H,'[1]TERMELŐ_11.30.'!$A:$A,[1]publikáció!$B521,'[1]TERMELŐ_11.30.'!$L:$L,[1]publikáció!J$4)</f>
        <v>0</v>
      </c>
      <c r="K521" s="11" t="str">
        <f>+IF(VLOOKUP(B521,'[1]TERMELŐ_11.30.'!A:U,21,FALSE)="igen","Technológia módosítás",IF(VLOOKUP(B521,'[1]TERMELŐ_11.30.'!A:U,20,FALSE)&lt;&gt;"nem","Ismétlő","Új igény"))</f>
        <v>Új igény</v>
      </c>
      <c r="L521" s="12">
        <f>+_xlfn.MAXIFS('[1]TERMELŐ_11.30.'!$P:$P,'[1]TERMELŐ_11.30.'!$A:$A,[1]publikáció!$B521)</f>
        <v>49.8</v>
      </c>
      <c r="M521" s="12">
        <f>+_xlfn.MAXIFS('[1]TERMELŐ_11.30.'!$Q:$Q,'[1]TERMELŐ_11.30.'!$A:$A,[1]publikáció!$B521)</f>
        <v>5.0999999999999996</v>
      </c>
      <c r="N521" s="10" t="str">
        <f>+IF(VLOOKUP(B521,'[1]TERMELŐ_11.30.'!A:G,7,FALSE)="","",VLOOKUP(B521,'[1]TERMELŐ_11.30.'!A:G,7,FALSE))</f>
        <v>AGAS</v>
      </c>
      <c r="O521" s="10">
        <f>+VLOOKUP(B521,'[1]TERMELŐ_11.30.'!A:I,9,FALSE)</f>
        <v>132</v>
      </c>
      <c r="P521" s="10" t="str">
        <f>+IF(OR(VLOOKUP(B521,'[1]TERMELŐ_11.30.'!A:D,4,FALSE)="elutasított",(VLOOKUP(B521,'[1]TERMELŐ_11.30.'!A:D,4,FALSE)="kiesett")),"igen","nem")</f>
        <v>igen</v>
      </c>
      <c r="Q521" s="10" t="str">
        <f>+_xlfn.IFNA(VLOOKUP(IF(VLOOKUP(B521,'[1]TERMELŐ_11.30.'!A:BQ,69,FALSE)="","",VLOOKUP(B521,'[1]TERMELŐ_11.30.'!A:BQ,69,FALSE)),'[1]publikáció segéd tábla'!$D$1:$E$16,2,FALSE),"")</f>
        <v>54/2024 kormány rendelet</v>
      </c>
      <c r="R521" s="10" t="str">
        <f>IF(VLOOKUP(B521,'[1]TERMELŐ_11.30.'!A:AT,46,FALSE)="","",VLOOKUP(B521,'[1]TERMELŐ_11.30.'!A:AT,46,FALSE))</f>
        <v/>
      </c>
      <c r="S521" s="10"/>
      <c r="T521" s="13">
        <f>+VLOOKUP(B521,'[1]TERMELŐ_11.30.'!$A:$AR,37,FALSE)</f>
        <v>0</v>
      </c>
      <c r="U521" s="13">
        <f>+VLOOKUP(B521,'[1]TERMELŐ_11.30.'!$A:$AR,38,FALSE)+VLOOKUP(B521,'[1]TERMELŐ_11.30.'!$A:$AR,39,FALSE)+VLOOKUP(B521,'[1]TERMELŐ_11.30.'!$A:$AR,40,FALSE)+VLOOKUP(B521,'[1]TERMELŐ_11.30.'!$A:$AR,41,FALSE)+VLOOKUP(B521,'[1]TERMELŐ_11.30.'!$A:$AR,42,FALSE)+VLOOKUP(B521,'[1]TERMELŐ_11.30.'!$A:$AR,43,FALSE)+VLOOKUP(B521,'[1]TERMELŐ_11.30.'!$A:$AR,44,FALSE)</f>
        <v>0</v>
      </c>
      <c r="V521" s="14" t="str">
        <f>+IF(VLOOKUP(B521,'[1]TERMELŐ_11.30.'!A:AS,45,FALSE)="","",VLOOKUP(B521,'[1]TERMELŐ_11.30.'!A:AS,45,FALSE))</f>
        <v/>
      </c>
      <c r="W521" s="14" t="str">
        <f>IF(VLOOKUP(B521,'[1]TERMELŐ_11.30.'!A:AJ,36,FALSE)="","",VLOOKUP(B521,'[1]TERMELŐ_11.30.'!A:AJ,36,FALSE))</f>
        <v/>
      </c>
      <c r="X521" s="10"/>
      <c r="Y521" s="13">
        <f>+VLOOKUP(B521,'[1]TERMELŐ_11.30.'!$A:$BH,53,FALSE)</f>
        <v>0</v>
      </c>
      <c r="Z521" s="13">
        <f>+VLOOKUP(B521,'[1]TERMELŐ_11.30.'!$A:$BH,54,FALSE)+VLOOKUP(B521,'[1]TERMELŐ_11.30.'!$A:$BH,55,FALSE)+VLOOKUP(B521,'[1]TERMELŐ_11.30.'!$A:$BH,56,FALSE)+VLOOKUP(B521,'[1]TERMELŐ_11.30.'!$A:$BH,57,FALSE)+VLOOKUP(B521,'[1]TERMELŐ_11.30.'!$A:$BH,58,FALSE)+VLOOKUP(B521,'[1]TERMELŐ_11.30.'!$A:$BH,59,FALSE)+VLOOKUP(B521,'[1]TERMELŐ_11.30.'!$A:$BH,60,FALSE)</f>
        <v>0</v>
      </c>
      <c r="AA521" s="14" t="str">
        <f>IF(VLOOKUP(B521,'[1]TERMELŐ_11.30.'!A:AZ,51,FALSE)="","",VLOOKUP(B521,'[1]TERMELŐ_11.30.'!A:AZ,51,FALSE))</f>
        <v/>
      </c>
      <c r="AB521" s="14" t="str">
        <f>IF(VLOOKUP(B521,'[1]TERMELŐ_11.30.'!A:AZ,52,FALSE)="","",VLOOKUP(B521,'[1]TERMELŐ_11.30.'!A:AZ,52,FALSE))</f>
        <v/>
      </c>
    </row>
    <row r="522" spans="1:28" x14ac:dyDescent="0.3">
      <c r="A522" s="10" t="str">
        <f>VLOOKUP(VLOOKUP(B522,'[1]TERMELŐ_11.30.'!A:F,6,FALSE),'[1]publikáció segéd tábla'!$A$1:$B$7,2,FALSE)</f>
        <v>MVM Démász Áramhálózati Kft. </v>
      </c>
      <c r="B522" s="10" t="s">
        <v>488</v>
      </c>
      <c r="C522" s="11">
        <f>+SUMIFS('[1]TERMELŐ_11.30.'!$H:$H,'[1]TERMELŐ_11.30.'!$A:$A,[1]publikáció!$B522,'[1]TERMELŐ_11.30.'!$L:$L,[1]publikáció!C$4)</f>
        <v>0</v>
      </c>
      <c r="D522" s="11">
        <f>+SUMIFS('[1]TERMELŐ_11.30.'!$H:$H,'[1]TERMELŐ_11.30.'!$A:$A,[1]publikáció!$B522,'[1]TERMELŐ_11.30.'!$L:$L,[1]publikáció!D$4)</f>
        <v>0</v>
      </c>
      <c r="E522" s="11">
        <f>+SUMIFS('[1]TERMELŐ_11.30.'!$H:$H,'[1]TERMELŐ_11.30.'!$A:$A,[1]publikáció!$B522,'[1]TERMELŐ_11.30.'!$L:$L,[1]publikáció!E$4)</f>
        <v>4</v>
      </c>
      <c r="F522" s="11">
        <f>+SUMIFS('[1]TERMELŐ_11.30.'!$H:$H,'[1]TERMELŐ_11.30.'!$A:$A,[1]publikáció!$B522,'[1]TERMELŐ_11.30.'!$L:$L,[1]publikáció!F$4)</f>
        <v>0</v>
      </c>
      <c r="G522" s="11">
        <f>+SUMIFS('[1]TERMELŐ_11.30.'!$H:$H,'[1]TERMELŐ_11.30.'!$A:$A,[1]publikáció!$B522,'[1]TERMELŐ_11.30.'!$L:$L,[1]publikáció!G$4)</f>
        <v>0</v>
      </c>
      <c r="H522" s="11">
        <f>+SUMIFS('[1]TERMELŐ_11.30.'!$H:$H,'[1]TERMELŐ_11.30.'!$A:$A,[1]publikáció!$B522,'[1]TERMELŐ_11.30.'!$L:$L,[1]publikáció!H$4)</f>
        <v>0</v>
      </c>
      <c r="I522" s="11">
        <f>+SUMIFS('[1]TERMELŐ_11.30.'!$H:$H,'[1]TERMELŐ_11.30.'!$A:$A,[1]publikáció!$B522,'[1]TERMELŐ_11.30.'!$L:$L,[1]publikáció!I$4)</f>
        <v>0</v>
      </c>
      <c r="J522" s="11">
        <f>+SUMIFS('[1]TERMELŐ_11.30.'!$H:$H,'[1]TERMELŐ_11.30.'!$A:$A,[1]publikáció!$B522,'[1]TERMELŐ_11.30.'!$L:$L,[1]publikáció!J$4)</f>
        <v>0</v>
      </c>
      <c r="K522" s="11" t="str">
        <f>+IF(VLOOKUP(B522,'[1]TERMELŐ_11.30.'!A:U,21,FALSE)="igen","Technológia módosítás",IF(VLOOKUP(B522,'[1]TERMELŐ_11.30.'!A:U,20,FALSE)&lt;&gt;"nem","Ismétlő","Új igény"))</f>
        <v>Új igény</v>
      </c>
      <c r="L522" s="12">
        <f>+_xlfn.MAXIFS('[1]TERMELŐ_11.30.'!$P:$P,'[1]TERMELŐ_11.30.'!$A:$A,[1]publikáció!$B522)</f>
        <v>4</v>
      </c>
      <c r="M522" s="12">
        <f>+_xlfn.MAXIFS('[1]TERMELŐ_11.30.'!$Q:$Q,'[1]TERMELŐ_11.30.'!$A:$A,[1]publikáció!$B522)</f>
        <v>4</v>
      </c>
      <c r="N522" s="10" t="str">
        <f>+IF(VLOOKUP(B522,'[1]TERMELŐ_11.30.'!A:G,7,FALSE)="","",VLOOKUP(B522,'[1]TERMELŐ_11.30.'!A:G,7,FALSE))</f>
        <v>CEGL</v>
      </c>
      <c r="O522" s="10">
        <f>+VLOOKUP(B522,'[1]TERMELŐ_11.30.'!A:I,9,FALSE)</f>
        <v>22</v>
      </c>
      <c r="P522" s="10" t="str">
        <f>+IF(OR(VLOOKUP(B522,'[1]TERMELŐ_11.30.'!A:D,4,FALSE)="elutasított",(VLOOKUP(B522,'[1]TERMELŐ_11.30.'!A:D,4,FALSE)="kiesett")),"igen","nem")</f>
        <v>igen</v>
      </c>
      <c r="Q522" s="10" t="str">
        <f>+_xlfn.IFNA(VLOOKUP(IF(VLOOKUP(B522,'[1]TERMELŐ_11.30.'!A:BQ,69,FALSE)="","",VLOOKUP(B522,'[1]TERMELŐ_11.30.'!A:BQ,69,FALSE)),'[1]publikáció segéd tábla'!$D$1:$E$16,2,FALSE),"")</f>
        <v>54/2024 kormány rendelet</v>
      </c>
      <c r="R522" s="10" t="str">
        <f>IF(VLOOKUP(B522,'[1]TERMELŐ_11.30.'!A:AT,46,FALSE)="","",VLOOKUP(B522,'[1]TERMELŐ_11.30.'!A:AT,46,FALSE))</f>
        <v/>
      </c>
      <c r="S522" s="10"/>
      <c r="T522" s="13">
        <f>+VLOOKUP(B522,'[1]TERMELŐ_11.30.'!$A:$AR,37,FALSE)</f>
        <v>0</v>
      </c>
      <c r="U522" s="13">
        <f>+VLOOKUP(B522,'[1]TERMELŐ_11.30.'!$A:$AR,38,FALSE)+VLOOKUP(B522,'[1]TERMELŐ_11.30.'!$A:$AR,39,FALSE)+VLOOKUP(B522,'[1]TERMELŐ_11.30.'!$A:$AR,40,FALSE)+VLOOKUP(B522,'[1]TERMELŐ_11.30.'!$A:$AR,41,FALSE)+VLOOKUP(B522,'[1]TERMELŐ_11.30.'!$A:$AR,42,FALSE)+VLOOKUP(B522,'[1]TERMELŐ_11.30.'!$A:$AR,43,FALSE)+VLOOKUP(B522,'[1]TERMELŐ_11.30.'!$A:$AR,44,FALSE)</f>
        <v>0</v>
      </c>
      <c r="V522" s="14" t="str">
        <f>+IF(VLOOKUP(B522,'[1]TERMELŐ_11.30.'!A:AS,45,FALSE)="","",VLOOKUP(B522,'[1]TERMELŐ_11.30.'!A:AS,45,FALSE))</f>
        <v/>
      </c>
      <c r="W522" s="14" t="str">
        <f>IF(VLOOKUP(B522,'[1]TERMELŐ_11.30.'!A:AJ,36,FALSE)="","",VLOOKUP(B522,'[1]TERMELŐ_11.30.'!A:AJ,36,FALSE))</f>
        <v/>
      </c>
      <c r="X522" s="10"/>
      <c r="Y522" s="13">
        <f>+VLOOKUP(B522,'[1]TERMELŐ_11.30.'!$A:$BH,53,FALSE)</f>
        <v>0</v>
      </c>
      <c r="Z522" s="13">
        <f>+VLOOKUP(B522,'[1]TERMELŐ_11.30.'!$A:$BH,54,FALSE)+VLOOKUP(B522,'[1]TERMELŐ_11.30.'!$A:$BH,55,FALSE)+VLOOKUP(B522,'[1]TERMELŐ_11.30.'!$A:$BH,56,FALSE)+VLOOKUP(B522,'[1]TERMELŐ_11.30.'!$A:$BH,57,FALSE)+VLOOKUP(B522,'[1]TERMELŐ_11.30.'!$A:$BH,58,FALSE)+VLOOKUP(B522,'[1]TERMELŐ_11.30.'!$A:$BH,59,FALSE)+VLOOKUP(B522,'[1]TERMELŐ_11.30.'!$A:$BH,60,FALSE)</f>
        <v>0</v>
      </c>
      <c r="AA522" s="14" t="str">
        <f>IF(VLOOKUP(B522,'[1]TERMELŐ_11.30.'!A:AZ,51,FALSE)="","",VLOOKUP(B522,'[1]TERMELŐ_11.30.'!A:AZ,51,FALSE))</f>
        <v/>
      </c>
      <c r="AB522" s="14" t="str">
        <f>IF(VLOOKUP(B522,'[1]TERMELŐ_11.30.'!A:AZ,52,FALSE)="","",VLOOKUP(B522,'[1]TERMELŐ_11.30.'!A:AZ,52,FALSE))</f>
        <v/>
      </c>
    </row>
    <row r="523" spans="1:28" x14ac:dyDescent="0.3">
      <c r="A523" s="10" t="str">
        <f>VLOOKUP(VLOOKUP(B523,'[1]TERMELŐ_11.30.'!A:F,6,FALSE),'[1]publikáció segéd tábla'!$A$1:$B$7,2,FALSE)</f>
        <v>MVM Démász Áramhálózati Kft. </v>
      </c>
      <c r="B523" s="10" t="s">
        <v>489</v>
      </c>
      <c r="C523" s="11">
        <f>+SUMIFS('[1]TERMELŐ_11.30.'!$H:$H,'[1]TERMELŐ_11.30.'!$A:$A,[1]publikáció!$B523,'[1]TERMELŐ_11.30.'!$L:$L,[1]publikáció!C$4)</f>
        <v>0</v>
      </c>
      <c r="D523" s="11">
        <f>+SUMIFS('[1]TERMELŐ_11.30.'!$H:$H,'[1]TERMELŐ_11.30.'!$A:$A,[1]publikáció!$B523,'[1]TERMELŐ_11.30.'!$L:$L,[1]publikáció!D$4)</f>
        <v>0</v>
      </c>
      <c r="E523" s="11">
        <f>+SUMIFS('[1]TERMELŐ_11.30.'!$H:$H,'[1]TERMELŐ_11.30.'!$A:$A,[1]publikáció!$B523,'[1]TERMELŐ_11.30.'!$L:$L,[1]publikáció!E$4)</f>
        <v>1</v>
      </c>
      <c r="F523" s="11">
        <f>+SUMIFS('[1]TERMELŐ_11.30.'!$H:$H,'[1]TERMELŐ_11.30.'!$A:$A,[1]publikáció!$B523,'[1]TERMELŐ_11.30.'!$L:$L,[1]publikáció!F$4)</f>
        <v>0</v>
      </c>
      <c r="G523" s="11">
        <f>+SUMIFS('[1]TERMELŐ_11.30.'!$H:$H,'[1]TERMELŐ_11.30.'!$A:$A,[1]publikáció!$B523,'[1]TERMELŐ_11.30.'!$L:$L,[1]publikáció!G$4)</f>
        <v>0</v>
      </c>
      <c r="H523" s="11">
        <f>+SUMIFS('[1]TERMELŐ_11.30.'!$H:$H,'[1]TERMELŐ_11.30.'!$A:$A,[1]publikáció!$B523,'[1]TERMELŐ_11.30.'!$L:$L,[1]publikáció!H$4)</f>
        <v>0</v>
      </c>
      <c r="I523" s="11">
        <f>+SUMIFS('[1]TERMELŐ_11.30.'!$H:$H,'[1]TERMELŐ_11.30.'!$A:$A,[1]publikáció!$B523,'[1]TERMELŐ_11.30.'!$L:$L,[1]publikáció!I$4)</f>
        <v>0</v>
      </c>
      <c r="J523" s="11">
        <f>+SUMIFS('[1]TERMELŐ_11.30.'!$H:$H,'[1]TERMELŐ_11.30.'!$A:$A,[1]publikáció!$B523,'[1]TERMELŐ_11.30.'!$L:$L,[1]publikáció!J$4)</f>
        <v>0</v>
      </c>
      <c r="K523" s="11" t="str">
        <f>+IF(VLOOKUP(B523,'[1]TERMELŐ_11.30.'!A:U,21,FALSE)="igen","Technológia módosítás",IF(VLOOKUP(B523,'[1]TERMELŐ_11.30.'!A:U,20,FALSE)&lt;&gt;"nem","Ismétlő","Új igény"))</f>
        <v>Új igény</v>
      </c>
      <c r="L523" s="12">
        <f>+_xlfn.MAXIFS('[1]TERMELŐ_11.30.'!$P:$P,'[1]TERMELŐ_11.30.'!$A:$A,[1]publikáció!$B523)</f>
        <v>1</v>
      </c>
      <c r="M523" s="12">
        <f>+_xlfn.MAXIFS('[1]TERMELŐ_11.30.'!$Q:$Q,'[1]TERMELŐ_11.30.'!$A:$A,[1]publikáció!$B523)</f>
        <v>1</v>
      </c>
      <c r="N523" s="10" t="str">
        <f>+IF(VLOOKUP(B523,'[1]TERMELŐ_11.30.'!A:G,7,FALSE)="","",VLOOKUP(B523,'[1]TERMELŐ_11.30.'!A:G,7,FALSE))</f>
        <v>SVAD</v>
      </c>
      <c r="O523" s="10">
        <f>+VLOOKUP(B523,'[1]TERMELŐ_11.30.'!A:I,9,FALSE)</f>
        <v>22</v>
      </c>
      <c r="P523" s="10" t="str">
        <f>+IF(OR(VLOOKUP(B523,'[1]TERMELŐ_11.30.'!A:D,4,FALSE)="elutasított",(VLOOKUP(B523,'[1]TERMELŐ_11.30.'!A:D,4,FALSE)="kiesett")),"igen","nem")</f>
        <v>igen</v>
      </c>
      <c r="Q523" s="10" t="str">
        <f>+_xlfn.IFNA(VLOOKUP(IF(VLOOKUP(B523,'[1]TERMELŐ_11.30.'!A:BQ,69,FALSE)="","",VLOOKUP(B523,'[1]TERMELŐ_11.30.'!A:BQ,69,FALSE)),'[1]publikáció segéd tábla'!$D$1:$E$16,2,FALSE),"")</f>
        <v>54/2024 kormány rendelet</v>
      </c>
      <c r="R523" s="10" t="str">
        <f>IF(VLOOKUP(B523,'[1]TERMELŐ_11.30.'!A:AT,46,FALSE)="","",VLOOKUP(B523,'[1]TERMELŐ_11.30.'!A:AT,46,FALSE))</f>
        <v/>
      </c>
      <c r="S523" s="10"/>
      <c r="T523" s="13">
        <f>+VLOOKUP(B523,'[1]TERMELŐ_11.30.'!$A:$AR,37,FALSE)</f>
        <v>0</v>
      </c>
      <c r="U523" s="13">
        <f>+VLOOKUP(B523,'[1]TERMELŐ_11.30.'!$A:$AR,38,FALSE)+VLOOKUP(B523,'[1]TERMELŐ_11.30.'!$A:$AR,39,FALSE)+VLOOKUP(B523,'[1]TERMELŐ_11.30.'!$A:$AR,40,FALSE)+VLOOKUP(B523,'[1]TERMELŐ_11.30.'!$A:$AR,41,FALSE)+VLOOKUP(B523,'[1]TERMELŐ_11.30.'!$A:$AR,42,FALSE)+VLOOKUP(B523,'[1]TERMELŐ_11.30.'!$A:$AR,43,FALSE)+VLOOKUP(B523,'[1]TERMELŐ_11.30.'!$A:$AR,44,FALSE)</f>
        <v>0</v>
      </c>
      <c r="V523" s="14" t="str">
        <f>+IF(VLOOKUP(B523,'[1]TERMELŐ_11.30.'!A:AS,45,FALSE)="","",VLOOKUP(B523,'[1]TERMELŐ_11.30.'!A:AS,45,FALSE))</f>
        <v/>
      </c>
      <c r="W523" s="14" t="str">
        <f>IF(VLOOKUP(B523,'[1]TERMELŐ_11.30.'!A:AJ,36,FALSE)="","",VLOOKUP(B523,'[1]TERMELŐ_11.30.'!A:AJ,36,FALSE))</f>
        <v/>
      </c>
      <c r="X523" s="10"/>
      <c r="Y523" s="13">
        <f>+VLOOKUP(B523,'[1]TERMELŐ_11.30.'!$A:$BH,53,FALSE)</f>
        <v>0</v>
      </c>
      <c r="Z523" s="13">
        <f>+VLOOKUP(B523,'[1]TERMELŐ_11.30.'!$A:$BH,54,FALSE)+VLOOKUP(B523,'[1]TERMELŐ_11.30.'!$A:$BH,55,FALSE)+VLOOKUP(B523,'[1]TERMELŐ_11.30.'!$A:$BH,56,FALSE)+VLOOKUP(B523,'[1]TERMELŐ_11.30.'!$A:$BH,57,FALSE)+VLOOKUP(B523,'[1]TERMELŐ_11.30.'!$A:$BH,58,FALSE)+VLOOKUP(B523,'[1]TERMELŐ_11.30.'!$A:$BH,59,FALSE)+VLOOKUP(B523,'[1]TERMELŐ_11.30.'!$A:$BH,60,FALSE)</f>
        <v>0</v>
      </c>
      <c r="AA523" s="14" t="str">
        <f>IF(VLOOKUP(B523,'[1]TERMELŐ_11.30.'!A:AZ,51,FALSE)="","",VLOOKUP(B523,'[1]TERMELŐ_11.30.'!A:AZ,51,FALSE))</f>
        <v/>
      </c>
      <c r="AB523" s="14" t="str">
        <f>IF(VLOOKUP(B523,'[1]TERMELŐ_11.30.'!A:AZ,52,FALSE)="","",VLOOKUP(B523,'[1]TERMELŐ_11.30.'!A:AZ,52,FALSE))</f>
        <v/>
      </c>
    </row>
    <row r="524" spans="1:28" x14ac:dyDescent="0.3">
      <c r="A524" s="10" t="str">
        <f>VLOOKUP(VLOOKUP(B524,'[1]TERMELŐ_11.30.'!A:F,6,FALSE),'[1]publikáció segéd tábla'!$A$1:$B$7,2,FALSE)</f>
        <v>MVM Démász Áramhálózati Kft. </v>
      </c>
      <c r="B524" s="10" t="s">
        <v>490</v>
      </c>
      <c r="C524" s="11">
        <f>+SUMIFS('[1]TERMELŐ_11.30.'!$H:$H,'[1]TERMELŐ_11.30.'!$A:$A,[1]publikáció!$B524,'[1]TERMELŐ_11.30.'!$L:$L,[1]publikáció!C$4)</f>
        <v>49.9</v>
      </c>
      <c r="D524" s="11">
        <f>+SUMIFS('[1]TERMELŐ_11.30.'!$H:$H,'[1]TERMELŐ_11.30.'!$A:$A,[1]publikáció!$B524,'[1]TERMELŐ_11.30.'!$L:$L,[1]publikáció!D$4)</f>
        <v>0</v>
      </c>
      <c r="E524" s="11">
        <f>+SUMIFS('[1]TERMELŐ_11.30.'!$H:$H,'[1]TERMELŐ_11.30.'!$A:$A,[1]publikáció!$B524,'[1]TERMELŐ_11.30.'!$L:$L,[1]publikáció!E$4)</f>
        <v>16</v>
      </c>
      <c r="F524" s="11">
        <f>+SUMIFS('[1]TERMELŐ_11.30.'!$H:$H,'[1]TERMELŐ_11.30.'!$A:$A,[1]publikáció!$B524,'[1]TERMELŐ_11.30.'!$L:$L,[1]publikáció!F$4)</f>
        <v>0</v>
      </c>
      <c r="G524" s="11">
        <f>+SUMIFS('[1]TERMELŐ_11.30.'!$H:$H,'[1]TERMELŐ_11.30.'!$A:$A,[1]publikáció!$B524,'[1]TERMELŐ_11.30.'!$L:$L,[1]publikáció!G$4)</f>
        <v>0</v>
      </c>
      <c r="H524" s="11">
        <f>+SUMIFS('[1]TERMELŐ_11.30.'!$H:$H,'[1]TERMELŐ_11.30.'!$A:$A,[1]publikáció!$B524,'[1]TERMELŐ_11.30.'!$L:$L,[1]publikáció!H$4)</f>
        <v>0</v>
      </c>
      <c r="I524" s="11">
        <f>+SUMIFS('[1]TERMELŐ_11.30.'!$H:$H,'[1]TERMELŐ_11.30.'!$A:$A,[1]publikáció!$B524,'[1]TERMELŐ_11.30.'!$L:$L,[1]publikáció!I$4)</f>
        <v>0</v>
      </c>
      <c r="J524" s="11">
        <f>+SUMIFS('[1]TERMELŐ_11.30.'!$H:$H,'[1]TERMELŐ_11.30.'!$A:$A,[1]publikáció!$B524,'[1]TERMELŐ_11.30.'!$L:$L,[1]publikáció!J$4)</f>
        <v>0</v>
      </c>
      <c r="K524" s="11" t="str">
        <f>+IF(VLOOKUP(B524,'[1]TERMELŐ_11.30.'!A:U,21,FALSE)="igen","Technológia módosítás",IF(VLOOKUP(B524,'[1]TERMELŐ_11.30.'!A:U,20,FALSE)&lt;&gt;"nem","Ismétlő","Új igény"))</f>
        <v>Új igény</v>
      </c>
      <c r="L524" s="12">
        <f>+_xlfn.MAXIFS('[1]TERMELŐ_11.30.'!$P:$P,'[1]TERMELŐ_11.30.'!$A:$A,[1]publikáció!$B524)</f>
        <v>49.9</v>
      </c>
      <c r="M524" s="12">
        <f>+_xlfn.MAXIFS('[1]TERMELŐ_11.30.'!$Q:$Q,'[1]TERMELŐ_11.30.'!$A:$A,[1]publikáció!$B524)</f>
        <v>16.100000000000001</v>
      </c>
      <c r="N524" s="10" t="str">
        <f>+IF(VLOOKUP(B524,'[1]TERMELŐ_11.30.'!A:G,7,FALSE)="","",VLOOKUP(B524,'[1]TERMELŐ_11.30.'!A:G,7,FALSE))</f>
        <v>LAJN</v>
      </c>
      <c r="O524" s="10"/>
      <c r="P524" s="10" t="str">
        <f>+IF(OR(VLOOKUP(B524,'[1]TERMELŐ_11.30.'!A:D,4,FALSE)="elutasított",(VLOOKUP(B524,'[1]TERMELŐ_11.30.'!A:D,4,FALSE)="kiesett")),"igen","nem")</f>
        <v>igen</v>
      </c>
      <c r="Q524" s="10" t="str">
        <f>+_xlfn.IFNA(VLOOKUP(IF(VLOOKUP(B524,'[1]TERMELŐ_11.30.'!A:BQ,69,FALSE)="","",VLOOKUP(B524,'[1]TERMELŐ_11.30.'!A:BQ,69,FALSE)),'[1]publikáció segéd tábla'!$D$1:$E$16,2,FALSE),"")</f>
        <v>54/2024 kormány rendelet</v>
      </c>
      <c r="R524" s="10" t="str">
        <f>IF(VLOOKUP(B524,'[1]TERMELŐ_11.30.'!A:AT,46,FALSE)="","",VLOOKUP(B524,'[1]TERMELŐ_11.30.'!A:AT,46,FALSE))</f>
        <v/>
      </c>
      <c r="S524" s="10"/>
      <c r="T524" s="13">
        <f>+VLOOKUP(B524,'[1]TERMELŐ_11.30.'!$A:$AR,37,FALSE)</f>
        <v>0</v>
      </c>
      <c r="U524" s="13">
        <f>+VLOOKUP(B524,'[1]TERMELŐ_11.30.'!$A:$AR,38,FALSE)+VLOOKUP(B524,'[1]TERMELŐ_11.30.'!$A:$AR,39,FALSE)+VLOOKUP(B524,'[1]TERMELŐ_11.30.'!$A:$AR,40,FALSE)+VLOOKUP(B524,'[1]TERMELŐ_11.30.'!$A:$AR,41,FALSE)+VLOOKUP(B524,'[1]TERMELŐ_11.30.'!$A:$AR,42,FALSE)+VLOOKUP(B524,'[1]TERMELŐ_11.30.'!$A:$AR,43,FALSE)+VLOOKUP(B524,'[1]TERMELŐ_11.30.'!$A:$AR,44,FALSE)</f>
        <v>0</v>
      </c>
      <c r="V524" s="14" t="str">
        <f>+IF(VLOOKUP(B524,'[1]TERMELŐ_11.30.'!A:AS,45,FALSE)="","",VLOOKUP(B524,'[1]TERMELŐ_11.30.'!A:AS,45,FALSE))</f>
        <v/>
      </c>
      <c r="W524" s="14" t="str">
        <f>IF(VLOOKUP(B524,'[1]TERMELŐ_11.30.'!A:AJ,36,FALSE)="","",VLOOKUP(B524,'[1]TERMELŐ_11.30.'!A:AJ,36,FALSE))</f>
        <v/>
      </c>
      <c r="X524" s="10"/>
      <c r="Y524" s="13">
        <f>+VLOOKUP(B524,'[1]TERMELŐ_11.30.'!$A:$BH,53,FALSE)</f>
        <v>0</v>
      </c>
      <c r="Z524" s="13">
        <f>+VLOOKUP(B524,'[1]TERMELŐ_11.30.'!$A:$BH,54,FALSE)+VLOOKUP(B524,'[1]TERMELŐ_11.30.'!$A:$BH,55,FALSE)+VLOOKUP(B524,'[1]TERMELŐ_11.30.'!$A:$BH,56,FALSE)+VLOOKUP(B524,'[1]TERMELŐ_11.30.'!$A:$BH,57,FALSE)+VLOOKUP(B524,'[1]TERMELŐ_11.30.'!$A:$BH,58,FALSE)+VLOOKUP(B524,'[1]TERMELŐ_11.30.'!$A:$BH,59,FALSE)+VLOOKUP(B524,'[1]TERMELŐ_11.30.'!$A:$BH,60,FALSE)</f>
        <v>0</v>
      </c>
      <c r="AA524" s="14" t="str">
        <f>IF(VLOOKUP(B524,'[1]TERMELŐ_11.30.'!A:AZ,51,FALSE)="","",VLOOKUP(B524,'[1]TERMELŐ_11.30.'!A:AZ,51,FALSE))</f>
        <v/>
      </c>
      <c r="AB524" s="14" t="str">
        <f>IF(VLOOKUP(B524,'[1]TERMELŐ_11.30.'!A:AZ,52,FALSE)="","",VLOOKUP(B524,'[1]TERMELŐ_11.30.'!A:AZ,52,FALSE))</f>
        <v/>
      </c>
    </row>
    <row r="525" spans="1:28" x14ac:dyDescent="0.3">
      <c r="A525" s="10" t="str">
        <f>VLOOKUP(VLOOKUP(B525,'[1]TERMELŐ_11.30.'!A:F,6,FALSE),'[1]publikáció segéd tábla'!$A$1:$B$7,2,FALSE)</f>
        <v>MVM Démász Áramhálózati Kft. </v>
      </c>
      <c r="B525" s="10" t="s">
        <v>491</v>
      </c>
      <c r="C525" s="11">
        <f>+SUMIFS('[1]TERMELŐ_11.30.'!$H:$H,'[1]TERMELŐ_11.30.'!$A:$A,[1]publikáció!$B525,'[1]TERMELŐ_11.30.'!$L:$L,[1]publikáció!C$4)</f>
        <v>0</v>
      </c>
      <c r="D525" s="11">
        <f>+SUMIFS('[1]TERMELŐ_11.30.'!$H:$H,'[1]TERMELŐ_11.30.'!$A:$A,[1]publikáció!$B525,'[1]TERMELŐ_11.30.'!$L:$L,[1]publikáció!D$4)</f>
        <v>0</v>
      </c>
      <c r="E525" s="11">
        <f>+SUMIFS('[1]TERMELŐ_11.30.'!$H:$H,'[1]TERMELŐ_11.30.'!$A:$A,[1]publikáció!$B525,'[1]TERMELŐ_11.30.'!$L:$L,[1]publikáció!E$4)</f>
        <v>1.4</v>
      </c>
      <c r="F525" s="11">
        <f>+SUMIFS('[1]TERMELŐ_11.30.'!$H:$H,'[1]TERMELŐ_11.30.'!$A:$A,[1]publikáció!$B525,'[1]TERMELŐ_11.30.'!$L:$L,[1]publikáció!F$4)</f>
        <v>0</v>
      </c>
      <c r="G525" s="11">
        <f>+SUMIFS('[1]TERMELŐ_11.30.'!$H:$H,'[1]TERMELŐ_11.30.'!$A:$A,[1]publikáció!$B525,'[1]TERMELŐ_11.30.'!$L:$L,[1]publikáció!G$4)</f>
        <v>0</v>
      </c>
      <c r="H525" s="11">
        <f>+SUMIFS('[1]TERMELŐ_11.30.'!$H:$H,'[1]TERMELŐ_11.30.'!$A:$A,[1]publikáció!$B525,'[1]TERMELŐ_11.30.'!$L:$L,[1]publikáció!H$4)</f>
        <v>0</v>
      </c>
      <c r="I525" s="11">
        <f>+SUMIFS('[1]TERMELŐ_11.30.'!$H:$H,'[1]TERMELŐ_11.30.'!$A:$A,[1]publikáció!$B525,'[1]TERMELŐ_11.30.'!$L:$L,[1]publikáció!I$4)</f>
        <v>0</v>
      </c>
      <c r="J525" s="11">
        <f>+SUMIFS('[1]TERMELŐ_11.30.'!$H:$H,'[1]TERMELŐ_11.30.'!$A:$A,[1]publikáció!$B525,'[1]TERMELŐ_11.30.'!$L:$L,[1]publikáció!J$4)</f>
        <v>0</v>
      </c>
      <c r="K525" s="11" t="str">
        <f>+IF(VLOOKUP(B525,'[1]TERMELŐ_11.30.'!A:U,21,FALSE)="igen","Technológia módosítás",IF(VLOOKUP(B525,'[1]TERMELŐ_11.30.'!A:U,20,FALSE)&lt;&gt;"nem","Ismétlő","Új igény"))</f>
        <v>Új igény</v>
      </c>
      <c r="L525" s="12">
        <f>+_xlfn.MAXIFS('[1]TERMELŐ_11.30.'!$P:$P,'[1]TERMELŐ_11.30.'!$A:$A,[1]publikáció!$B525)</f>
        <v>1.4</v>
      </c>
      <c r="M525" s="12">
        <f>+_xlfn.MAXIFS('[1]TERMELŐ_11.30.'!$Q:$Q,'[1]TERMELŐ_11.30.'!$A:$A,[1]publikáció!$B525)</f>
        <v>1.4</v>
      </c>
      <c r="N525" s="10" t="str">
        <f>+IF(VLOOKUP(B525,'[1]TERMELŐ_11.30.'!A:G,7,FALSE)="","",VLOOKUP(B525,'[1]TERMELŐ_11.30.'!A:G,7,FALSE))</f>
        <v>KSZU</v>
      </c>
      <c r="O525" s="10">
        <f>+VLOOKUP(B525,'[1]TERMELŐ_11.30.'!A:I,9,FALSE)</f>
        <v>22</v>
      </c>
      <c r="P525" s="10" t="str">
        <f>+IF(OR(VLOOKUP(B525,'[1]TERMELŐ_11.30.'!A:D,4,FALSE)="elutasított",(VLOOKUP(B525,'[1]TERMELŐ_11.30.'!A:D,4,FALSE)="kiesett")),"igen","nem")</f>
        <v>igen</v>
      </c>
      <c r="Q525" s="10" t="str">
        <f>+_xlfn.IFNA(VLOOKUP(IF(VLOOKUP(B525,'[1]TERMELŐ_11.30.'!A:BQ,69,FALSE)="","",VLOOKUP(B525,'[1]TERMELŐ_11.30.'!A:BQ,69,FALSE)),'[1]publikáció segéd tábla'!$D$1:$E$16,2,FALSE),"")</f>
        <v>54/2024 kormány rendelet</v>
      </c>
      <c r="R525" s="10" t="str">
        <f>IF(VLOOKUP(B525,'[1]TERMELŐ_11.30.'!A:AT,46,FALSE)="","",VLOOKUP(B525,'[1]TERMELŐ_11.30.'!A:AT,46,FALSE))</f>
        <v/>
      </c>
      <c r="S525" s="10"/>
      <c r="T525" s="13">
        <f>+VLOOKUP(B525,'[1]TERMELŐ_11.30.'!$A:$AR,37,FALSE)</f>
        <v>0</v>
      </c>
      <c r="U525" s="13">
        <f>+VLOOKUP(B525,'[1]TERMELŐ_11.30.'!$A:$AR,38,FALSE)+VLOOKUP(B525,'[1]TERMELŐ_11.30.'!$A:$AR,39,FALSE)+VLOOKUP(B525,'[1]TERMELŐ_11.30.'!$A:$AR,40,FALSE)+VLOOKUP(B525,'[1]TERMELŐ_11.30.'!$A:$AR,41,FALSE)+VLOOKUP(B525,'[1]TERMELŐ_11.30.'!$A:$AR,42,FALSE)+VLOOKUP(B525,'[1]TERMELŐ_11.30.'!$A:$AR,43,FALSE)+VLOOKUP(B525,'[1]TERMELŐ_11.30.'!$A:$AR,44,FALSE)</f>
        <v>0</v>
      </c>
      <c r="V525" s="14" t="str">
        <f>+IF(VLOOKUP(B525,'[1]TERMELŐ_11.30.'!A:AS,45,FALSE)="","",VLOOKUP(B525,'[1]TERMELŐ_11.30.'!A:AS,45,FALSE))</f>
        <v/>
      </c>
      <c r="W525" s="14" t="str">
        <f>IF(VLOOKUP(B525,'[1]TERMELŐ_11.30.'!A:AJ,36,FALSE)="","",VLOOKUP(B525,'[1]TERMELŐ_11.30.'!A:AJ,36,FALSE))</f>
        <v/>
      </c>
      <c r="X525" s="10"/>
      <c r="Y525" s="13">
        <f>+VLOOKUP(B525,'[1]TERMELŐ_11.30.'!$A:$BH,53,FALSE)</f>
        <v>0</v>
      </c>
      <c r="Z525" s="13">
        <f>+VLOOKUP(B525,'[1]TERMELŐ_11.30.'!$A:$BH,54,FALSE)+VLOOKUP(B525,'[1]TERMELŐ_11.30.'!$A:$BH,55,FALSE)+VLOOKUP(B525,'[1]TERMELŐ_11.30.'!$A:$BH,56,FALSE)+VLOOKUP(B525,'[1]TERMELŐ_11.30.'!$A:$BH,57,FALSE)+VLOOKUP(B525,'[1]TERMELŐ_11.30.'!$A:$BH,58,FALSE)+VLOOKUP(B525,'[1]TERMELŐ_11.30.'!$A:$BH,59,FALSE)+VLOOKUP(B525,'[1]TERMELŐ_11.30.'!$A:$BH,60,FALSE)</f>
        <v>0</v>
      </c>
      <c r="AA525" s="14" t="str">
        <f>IF(VLOOKUP(B525,'[1]TERMELŐ_11.30.'!A:AZ,51,FALSE)="","",VLOOKUP(B525,'[1]TERMELŐ_11.30.'!A:AZ,51,FALSE))</f>
        <v/>
      </c>
      <c r="AB525" s="14" t="str">
        <f>IF(VLOOKUP(B525,'[1]TERMELŐ_11.30.'!A:AZ,52,FALSE)="","",VLOOKUP(B525,'[1]TERMELŐ_11.30.'!A:AZ,52,FALSE))</f>
        <v/>
      </c>
    </row>
    <row r="526" spans="1:28" x14ac:dyDescent="0.3">
      <c r="A526" s="10" t="str">
        <f>VLOOKUP(VLOOKUP(B526,'[1]TERMELŐ_11.30.'!A:F,6,FALSE),'[1]publikáció segéd tábla'!$A$1:$B$7,2,FALSE)</f>
        <v>MVM Démász Áramhálózati Kft. </v>
      </c>
      <c r="B526" s="10" t="s">
        <v>492</v>
      </c>
      <c r="C526" s="11">
        <f>+SUMIFS('[1]TERMELŐ_11.30.'!$H:$H,'[1]TERMELŐ_11.30.'!$A:$A,[1]publikáció!$B526,'[1]TERMELŐ_11.30.'!$L:$L,[1]publikáció!C$4)</f>
        <v>49.99</v>
      </c>
      <c r="D526" s="11">
        <f>+SUMIFS('[1]TERMELŐ_11.30.'!$H:$H,'[1]TERMELŐ_11.30.'!$A:$A,[1]publikáció!$B526,'[1]TERMELŐ_11.30.'!$L:$L,[1]publikáció!D$4)</f>
        <v>0</v>
      </c>
      <c r="E526" s="11">
        <f>+SUMIFS('[1]TERMELŐ_11.30.'!$H:$H,'[1]TERMELŐ_11.30.'!$A:$A,[1]publikáció!$B526,'[1]TERMELŐ_11.30.'!$L:$L,[1]publikáció!E$4)</f>
        <v>25</v>
      </c>
      <c r="F526" s="11">
        <f>+SUMIFS('[1]TERMELŐ_11.30.'!$H:$H,'[1]TERMELŐ_11.30.'!$A:$A,[1]publikáció!$B526,'[1]TERMELŐ_11.30.'!$L:$L,[1]publikáció!F$4)</f>
        <v>0</v>
      </c>
      <c r="G526" s="11">
        <f>+SUMIFS('[1]TERMELŐ_11.30.'!$H:$H,'[1]TERMELŐ_11.30.'!$A:$A,[1]publikáció!$B526,'[1]TERMELŐ_11.30.'!$L:$L,[1]publikáció!G$4)</f>
        <v>0</v>
      </c>
      <c r="H526" s="11">
        <f>+SUMIFS('[1]TERMELŐ_11.30.'!$H:$H,'[1]TERMELŐ_11.30.'!$A:$A,[1]publikáció!$B526,'[1]TERMELŐ_11.30.'!$L:$L,[1]publikáció!H$4)</f>
        <v>0</v>
      </c>
      <c r="I526" s="11">
        <f>+SUMIFS('[1]TERMELŐ_11.30.'!$H:$H,'[1]TERMELŐ_11.30.'!$A:$A,[1]publikáció!$B526,'[1]TERMELŐ_11.30.'!$L:$L,[1]publikáció!I$4)</f>
        <v>0</v>
      </c>
      <c r="J526" s="11">
        <f>+SUMIFS('[1]TERMELŐ_11.30.'!$H:$H,'[1]TERMELŐ_11.30.'!$A:$A,[1]publikáció!$B526,'[1]TERMELŐ_11.30.'!$L:$L,[1]publikáció!J$4)</f>
        <v>0</v>
      </c>
      <c r="K526" s="11" t="str">
        <f>+IF(VLOOKUP(B526,'[1]TERMELŐ_11.30.'!A:U,21,FALSE)="igen","Technológia módosítás",IF(VLOOKUP(B526,'[1]TERMELŐ_11.30.'!A:U,20,FALSE)&lt;&gt;"nem","Ismétlő","Új igény"))</f>
        <v>Új igény</v>
      </c>
      <c r="L526" s="12">
        <f>+_xlfn.MAXIFS('[1]TERMELŐ_11.30.'!$P:$P,'[1]TERMELŐ_11.30.'!$A:$A,[1]publikáció!$B526)</f>
        <v>49.99</v>
      </c>
      <c r="M526" s="12">
        <f>+_xlfn.MAXIFS('[1]TERMELŐ_11.30.'!$Q:$Q,'[1]TERMELŐ_11.30.'!$A:$A,[1]publikáció!$B526)</f>
        <v>25.1</v>
      </c>
      <c r="N526" s="10" t="str">
        <f>+IF(VLOOKUP(B526,'[1]TERMELŐ_11.30.'!A:G,7,FALSE)="","",VLOOKUP(B526,'[1]TERMELŐ_11.30.'!A:G,7,FALSE))</f>
        <v>PERN</v>
      </c>
      <c r="O526" s="10">
        <f>+VLOOKUP(B526,'[1]TERMELŐ_11.30.'!A:I,9,FALSE)</f>
        <v>132</v>
      </c>
      <c r="P526" s="10" t="str">
        <f>+IF(OR(VLOOKUP(B526,'[1]TERMELŐ_11.30.'!A:D,4,FALSE)="elutasított",(VLOOKUP(B526,'[1]TERMELŐ_11.30.'!A:D,4,FALSE)="kiesett")),"igen","nem")</f>
        <v>igen</v>
      </c>
      <c r="Q526" s="10" t="str">
        <f>+_xlfn.IFNA(VLOOKUP(IF(VLOOKUP(B526,'[1]TERMELŐ_11.30.'!A:BQ,69,FALSE)="","",VLOOKUP(B526,'[1]TERMELŐ_11.30.'!A:BQ,69,FALSE)),'[1]publikáció segéd tábla'!$D$1:$E$16,2,FALSE),"")</f>
        <v>54/2024 kormány rendelet</v>
      </c>
      <c r="R526" s="10" t="str">
        <f>IF(VLOOKUP(B526,'[1]TERMELŐ_11.30.'!A:AT,46,FALSE)="","",VLOOKUP(B526,'[1]TERMELŐ_11.30.'!A:AT,46,FALSE))</f>
        <v/>
      </c>
      <c r="S526" s="10"/>
      <c r="T526" s="13">
        <f>+VLOOKUP(B526,'[1]TERMELŐ_11.30.'!$A:$AR,37,FALSE)</f>
        <v>0</v>
      </c>
      <c r="U526" s="13">
        <f>+VLOOKUP(B526,'[1]TERMELŐ_11.30.'!$A:$AR,38,FALSE)+VLOOKUP(B526,'[1]TERMELŐ_11.30.'!$A:$AR,39,FALSE)+VLOOKUP(B526,'[1]TERMELŐ_11.30.'!$A:$AR,40,FALSE)+VLOOKUP(B526,'[1]TERMELŐ_11.30.'!$A:$AR,41,FALSE)+VLOOKUP(B526,'[1]TERMELŐ_11.30.'!$A:$AR,42,FALSE)+VLOOKUP(B526,'[1]TERMELŐ_11.30.'!$A:$AR,43,FALSE)+VLOOKUP(B526,'[1]TERMELŐ_11.30.'!$A:$AR,44,FALSE)</f>
        <v>0</v>
      </c>
      <c r="V526" s="14" t="str">
        <f>+IF(VLOOKUP(B526,'[1]TERMELŐ_11.30.'!A:AS,45,FALSE)="","",VLOOKUP(B526,'[1]TERMELŐ_11.30.'!A:AS,45,FALSE))</f>
        <v/>
      </c>
      <c r="W526" s="14" t="str">
        <f>IF(VLOOKUP(B526,'[1]TERMELŐ_11.30.'!A:AJ,36,FALSE)="","",VLOOKUP(B526,'[1]TERMELŐ_11.30.'!A:AJ,36,FALSE))</f>
        <v/>
      </c>
      <c r="X526" s="10"/>
      <c r="Y526" s="13">
        <f>+VLOOKUP(B526,'[1]TERMELŐ_11.30.'!$A:$BH,53,FALSE)</f>
        <v>0</v>
      </c>
      <c r="Z526" s="13">
        <f>+VLOOKUP(B526,'[1]TERMELŐ_11.30.'!$A:$BH,54,FALSE)+VLOOKUP(B526,'[1]TERMELŐ_11.30.'!$A:$BH,55,FALSE)+VLOOKUP(B526,'[1]TERMELŐ_11.30.'!$A:$BH,56,FALSE)+VLOOKUP(B526,'[1]TERMELŐ_11.30.'!$A:$BH,57,FALSE)+VLOOKUP(B526,'[1]TERMELŐ_11.30.'!$A:$BH,58,FALSE)+VLOOKUP(B526,'[1]TERMELŐ_11.30.'!$A:$BH,59,FALSE)+VLOOKUP(B526,'[1]TERMELŐ_11.30.'!$A:$BH,60,FALSE)</f>
        <v>0</v>
      </c>
      <c r="AA526" s="14" t="str">
        <f>IF(VLOOKUP(B526,'[1]TERMELŐ_11.30.'!A:AZ,51,FALSE)="","",VLOOKUP(B526,'[1]TERMELŐ_11.30.'!A:AZ,51,FALSE))</f>
        <v/>
      </c>
      <c r="AB526" s="14" t="str">
        <f>IF(VLOOKUP(B526,'[1]TERMELŐ_11.30.'!A:AZ,52,FALSE)="","",VLOOKUP(B526,'[1]TERMELŐ_11.30.'!A:AZ,52,FALSE))</f>
        <v/>
      </c>
    </row>
    <row r="527" spans="1:28" x14ac:dyDescent="0.3">
      <c r="A527" s="10" t="str">
        <f>VLOOKUP(VLOOKUP(B527,'[1]TERMELŐ_11.30.'!A:F,6,FALSE),'[1]publikáció segéd tábla'!$A$1:$B$7,2,FALSE)</f>
        <v>MVM Démász Áramhálózati Kft. </v>
      </c>
      <c r="B527" s="10" t="s">
        <v>493</v>
      </c>
      <c r="C527" s="11">
        <f>+SUMIFS('[1]TERMELŐ_11.30.'!$H:$H,'[1]TERMELŐ_11.30.'!$A:$A,[1]publikáció!$B527,'[1]TERMELŐ_11.30.'!$L:$L,[1]publikáció!C$4)</f>
        <v>0</v>
      </c>
      <c r="D527" s="11">
        <f>+SUMIFS('[1]TERMELŐ_11.30.'!$H:$H,'[1]TERMELŐ_11.30.'!$A:$A,[1]publikáció!$B527,'[1]TERMELŐ_11.30.'!$L:$L,[1]publikáció!D$4)</f>
        <v>0</v>
      </c>
      <c r="E527" s="11">
        <f>+SUMIFS('[1]TERMELŐ_11.30.'!$H:$H,'[1]TERMELŐ_11.30.'!$A:$A,[1]publikáció!$B527,'[1]TERMELŐ_11.30.'!$L:$L,[1]publikáció!E$4)</f>
        <v>1</v>
      </c>
      <c r="F527" s="11">
        <f>+SUMIFS('[1]TERMELŐ_11.30.'!$H:$H,'[1]TERMELŐ_11.30.'!$A:$A,[1]publikáció!$B527,'[1]TERMELŐ_11.30.'!$L:$L,[1]publikáció!F$4)</f>
        <v>0</v>
      </c>
      <c r="G527" s="11">
        <f>+SUMIFS('[1]TERMELŐ_11.30.'!$H:$H,'[1]TERMELŐ_11.30.'!$A:$A,[1]publikáció!$B527,'[1]TERMELŐ_11.30.'!$L:$L,[1]publikáció!G$4)</f>
        <v>0</v>
      </c>
      <c r="H527" s="11">
        <f>+SUMIFS('[1]TERMELŐ_11.30.'!$H:$H,'[1]TERMELŐ_11.30.'!$A:$A,[1]publikáció!$B527,'[1]TERMELŐ_11.30.'!$L:$L,[1]publikáció!H$4)</f>
        <v>0</v>
      </c>
      <c r="I527" s="11">
        <f>+SUMIFS('[1]TERMELŐ_11.30.'!$H:$H,'[1]TERMELŐ_11.30.'!$A:$A,[1]publikáció!$B527,'[1]TERMELŐ_11.30.'!$L:$L,[1]publikáció!I$4)</f>
        <v>0</v>
      </c>
      <c r="J527" s="11">
        <f>+SUMIFS('[1]TERMELŐ_11.30.'!$H:$H,'[1]TERMELŐ_11.30.'!$A:$A,[1]publikáció!$B527,'[1]TERMELŐ_11.30.'!$L:$L,[1]publikáció!J$4)</f>
        <v>0</v>
      </c>
      <c r="K527" s="11" t="str">
        <f>+IF(VLOOKUP(B527,'[1]TERMELŐ_11.30.'!A:U,21,FALSE)="igen","Technológia módosítás",IF(VLOOKUP(B527,'[1]TERMELŐ_11.30.'!A:U,20,FALSE)&lt;&gt;"nem","Ismétlő","Új igény"))</f>
        <v>Új igény</v>
      </c>
      <c r="L527" s="12">
        <f>+_xlfn.MAXIFS('[1]TERMELŐ_11.30.'!$P:$P,'[1]TERMELŐ_11.30.'!$A:$A,[1]publikáció!$B527)</f>
        <v>1</v>
      </c>
      <c r="M527" s="12">
        <f>+_xlfn.MAXIFS('[1]TERMELŐ_11.30.'!$Q:$Q,'[1]TERMELŐ_11.30.'!$A:$A,[1]publikáció!$B527)</f>
        <v>1</v>
      </c>
      <c r="N527" s="10" t="str">
        <f>+IF(VLOOKUP(B527,'[1]TERMELŐ_11.30.'!A:G,7,FALSE)="","",VLOOKUP(B527,'[1]TERMELŐ_11.30.'!A:G,7,FALSE))</f>
        <v>KALO</v>
      </c>
      <c r="O527" s="10">
        <f>+VLOOKUP(B527,'[1]TERMELŐ_11.30.'!A:I,9,FALSE)</f>
        <v>22</v>
      </c>
      <c r="P527" s="10" t="str">
        <f>+IF(OR(VLOOKUP(B527,'[1]TERMELŐ_11.30.'!A:D,4,FALSE)="elutasított",(VLOOKUP(B527,'[1]TERMELŐ_11.30.'!A:D,4,FALSE)="kiesett")),"igen","nem")</f>
        <v>igen</v>
      </c>
      <c r="Q527" s="10" t="str">
        <f>+_xlfn.IFNA(VLOOKUP(IF(VLOOKUP(B527,'[1]TERMELŐ_11.30.'!A:BQ,69,FALSE)="","",VLOOKUP(B527,'[1]TERMELŐ_11.30.'!A:BQ,69,FALSE)),'[1]publikáció segéd tábla'!$D$1:$E$16,2,FALSE),"")</f>
        <v>54/2024 kormány rendelet</v>
      </c>
      <c r="R527" s="10" t="str">
        <f>IF(VLOOKUP(B527,'[1]TERMELŐ_11.30.'!A:AT,46,FALSE)="","",VLOOKUP(B527,'[1]TERMELŐ_11.30.'!A:AT,46,FALSE))</f>
        <v/>
      </c>
      <c r="S527" s="10"/>
      <c r="T527" s="13">
        <f>+VLOOKUP(B527,'[1]TERMELŐ_11.30.'!$A:$AR,37,FALSE)</f>
        <v>0</v>
      </c>
      <c r="U527" s="13">
        <f>+VLOOKUP(B527,'[1]TERMELŐ_11.30.'!$A:$AR,38,FALSE)+VLOOKUP(B527,'[1]TERMELŐ_11.30.'!$A:$AR,39,FALSE)+VLOOKUP(B527,'[1]TERMELŐ_11.30.'!$A:$AR,40,FALSE)+VLOOKUP(B527,'[1]TERMELŐ_11.30.'!$A:$AR,41,FALSE)+VLOOKUP(B527,'[1]TERMELŐ_11.30.'!$A:$AR,42,FALSE)+VLOOKUP(B527,'[1]TERMELŐ_11.30.'!$A:$AR,43,FALSE)+VLOOKUP(B527,'[1]TERMELŐ_11.30.'!$A:$AR,44,FALSE)</f>
        <v>0</v>
      </c>
      <c r="V527" s="14" t="str">
        <f>+IF(VLOOKUP(B527,'[1]TERMELŐ_11.30.'!A:AS,45,FALSE)="","",VLOOKUP(B527,'[1]TERMELŐ_11.30.'!A:AS,45,FALSE))</f>
        <v/>
      </c>
      <c r="W527" s="14" t="str">
        <f>IF(VLOOKUP(B527,'[1]TERMELŐ_11.30.'!A:AJ,36,FALSE)="","",VLOOKUP(B527,'[1]TERMELŐ_11.30.'!A:AJ,36,FALSE))</f>
        <v/>
      </c>
      <c r="X527" s="10"/>
      <c r="Y527" s="13">
        <f>+VLOOKUP(B527,'[1]TERMELŐ_11.30.'!$A:$BH,53,FALSE)</f>
        <v>0</v>
      </c>
      <c r="Z527" s="13">
        <f>+VLOOKUP(B527,'[1]TERMELŐ_11.30.'!$A:$BH,54,FALSE)+VLOOKUP(B527,'[1]TERMELŐ_11.30.'!$A:$BH,55,FALSE)+VLOOKUP(B527,'[1]TERMELŐ_11.30.'!$A:$BH,56,FALSE)+VLOOKUP(B527,'[1]TERMELŐ_11.30.'!$A:$BH,57,FALSE)+VLOOKUP(B527,'[1]TERMELŐ_11.30.'!$A:$BH,58,FALSE)+VLOOKUP(B527,'[1]TERMELŐ_11.30.'!$A:$BH,59,FALSE)+VLOOKUP(B527,'[1]TERMELŐ_11.30.'!$A:$BH,60,FALSE)</f>
        <v>0</v>
      </c>
      <c r="AA527" s="14" t="str">
        <f>IF(VLOOKUP(B527,'[1]TERMELŐ_11.30.'!A:AZ,51,FALSE)="","",VLOOKUP(B527,'[1]TERMELŐ_11.30.'!A:AZ,51,FALSE))</f>
        <v/>
      </c>
      <c r="AB527" s="14" t="str">
        <f>IF(VLOOKUP(B527,'[1]TERMELŐ_11.30.'!A:AZ,52,FALSE)="","",VLOOKUP(B527,'[1]TERMELŐ_11.30.'!A:AZ,52,FALSE))</f>
        <v/>
      </c>
    </row>
    <row r="528" spans="1:28" x14ac:dyDescent="0.3">
      <c r="A528" s="10" t="str">
        <f>VLOOKUP(VLOOKUP(B528,'[1]TERMELŐ_11.30.'!A:F,6,FALSE),'[1]publikáció segéd tábla'!$A$1:$B$7,2,FALSE)</f>
        <v>MVM Démász Áramhálózati Kft. </v>
      </c>
      <c r="B528" s="10" t="s">
        <v>494</v>
      </c>
      <c r="C528" s="11">
        <f>+SUMIFS('[1]TERMELŐ_11.30.'!$H:$H,'[1]TERMELŐ_11.30.'!$A:$A,[1]publikáció!$B528,'[1]TERMELŐ_11.30.'!$L:$L,[1]publikáció!C$4)</f>
        <v>2.99</v>
      </c>
      <c r="D528" s="11">
        <f>+SUMIFS('[1]TERMELŐ_11.30.'!$H:$H,'[1]TERMELŐ_11.30.'!$A:$A,[1]publikáció!$B528,'[1]TERMELŐ_11.30.'!$L:$L,[1]publikáció!D$4)</f>
        <v>0</v>
      </c>
      <c r="E528" s="11">
        <f>+SUMIFS('[1]TERMELŐ_11.30.'!$H:$H,'[1]TERMELŐ_11.30.'!$A:$A,[1]publikáció!$B528,'[1]TERMELŐ_11.30.'!$L:$L,[1]publikáció!E$4)</f>
        <v>0</v>
      </c>
      <c r="F528" s="11">
        <f>+SUMIFS('[1]TERMELŐ_11.30.'!$H:$H,'[1]TERMELŐ_11.30.'!$A:$A,[1]publikáció!$B528,'[1]TERMELŐ_11.30.'!$L:$L,[1]publikáció!F$4)</f>
        <v>0</v>
      </c>
      <c r="G528" s="11">
        <f>+SUMIFS('[1]TERMELŐ_11.30.'!$H:$H,'[1]TERMELŐ_11.30.'!$A:$A,[1]publikáció!$B528,'[1]TERMELŐ_11.30.'!$L:$L,[1]publikáció!G$4)</f>
        <v>0</v>
      </c>
      <c r="H528" s="11">
        <f>+SUMIFS('[1]TERMELŐ_11.30.'!$H:$H,'[1]TERMELŐ_11.30.'!$A:$A,[1]publikáció!$B528,'[1]TERMELŐ_11.30.'!$L:$L,[1]publikáció!H$4)</f>
        <v>0</v>
      </c>
      <c r="I528" s="11">
        <f>+SUMIFS('[1]TERMELŐ_11.30.'!$H:$H,'[1]TERMELŐ_11.30.'!$A:$A,[1]publikáció!$B528,'[1]TERMELŐ_11.30.'!$L:$L,[1]publikáció!I$4)</f>
        <v>0</v>
      </c>
      <c r="J528" s="11">
        <f>+SUMIFS('[1]TERMELŐ_11.30.'!$H:$H,'[1]TERMELŐ_11.30.'!$A:$A,[1]publikáció!$B528,'[1]TERMELŐ_11.30.'!$L:$L,[1]publikáció!J$4)</f>
        <v>0</v>
      </c>
      <c r="K528" s="11" t="str">
        <f>+IF(VLOOKUP(B528,'[1]TERMELŐ_11.30.'!A:U,21,FALSE)="igen","Technológia módosítás",IF(VLOOKUP(B528,'[1]TERMELŐ_11.30.'!A:U,20,FALSE)&lt;&gt;"nem","Ismétlő","Új igény"))</f>
        <v>Új igény</v>
      </c>
      <c r="L528" s="12">
        <f>+_xlfn.MAXIFS('[1]TERMELŐ_11.30.'!$P:$P,'[1]TERMELŐ_11.30.'!$A:$A,[1]publikáció!$B528)</f>
        <v>2.99</v>
      </c>
      <c r="M528" s="12">
        <f>+_xlfn.MAXIFS('[1]TERMELŐ_11.30.'!$Q:$Q,'[1]TERMELŐ_11.30.'!$A:$A,[1]publikáció!$B528)</f>
        <v>0.1</v>
      </c>
      <c r="N528" s="10" t="str">
        <f>+IF(VLOOKUP(B528,'[1]TERMELŐ_11.30.'!A:G,7,FALSE)="","",VLOOKUP(B528,'[1]TERMELŐ_11.30.'!A:G,7,FALSE))</f>
        <v>BACS</v>
      </c>
      <c r="O528" s="10">
        <f>+VLOOKUP(B528,'[1]TERMELŐ_11.30.'!A:I,9,FALSE)</f>
        <v>22</v>
      </c>
      <c r="P528" s="10" t="str">
        <f>+IF(OR(VLOOKUP(B528,'[1]TERMELŐ_11.30.'!A:D,4,FALSE)="elutasított",(VLOOKUP(B528,'[1]TERMELŐ_11.30.'!A:D,4,FALSE)="kiesett")),"igen","nem")</f>
        <v>igen</v>
      </c>
      <c r="Q528" s="10" t="str">
        <f>+_xlfn.IFNA(VLOOKUP(IF(VLOOKUP(B528,'[1]TERMELŐ_11.30.'!A:BQ,69,FALSE)="","",VLOOKUP(B528,'[1]TERMELŐ_11.30.'!A:BQ,69,FALSE)),'[1]publikáció segéd tábla'!$D$1:$E$16,2,FALSE),"")</f>
        <v>54/2024 kormány rendelet</v>
      </c>
      <c r="R528" s="10" t="str">
        <f>IF(VLOOKUP(B528,'[1]TERMELŐ_11.30.'!A:AT,46,FALSE)="","",VLOOKUP(B528,'[1]TERMELŐ_11.30.'!A:AT,46,FALSE))</f>
        <v/>
      </c>
      <c r="S528" s="10"/>
      <c r="T528" s="13">
        <f>+VLOOKUP(B528,'[1]TERMELŐ_11.30.'!$A:$AR,37,FALSE)</f>
        <v>0</v>
      </c>
      <c r="U528" s="13">
        <f>+VLOOKUP(B528,'[1]TERMELŐ_11.30.'!$A:$AR,38,FALSE)+VLOOKUP(B528,'[1]TERMELŐ_11.30.'!$A:$AR,39,FALSE)+VLOOKUP(B528,'[1]TERMELŐ_11.30.'!$A:$AR,40,FALSE)+VLOOKUP(B528,'[1]TERMELŐ_11.30.'!$A:$AR,41,FALSE)+VLOOKUP(B528,'[1]TERMELŐ_11.30.'!$A:$AR,42,FALSE)+VLOOKUP(B528,'[1]TERMELŐ_11.30.'!$A:$AR,43,FALSE)+VLOOKUP(B528,'[1]TERMELŐ_11.30.'!$A:$AR,44,FALSE)</f>
        <v>0</v>
      </c>
      <c r="V528" s="14" t="str">
        <f>+IF(VLOOKUP(B528,'[1]TERMELŐ_11.30.'!A:AS,45,FALSE)="","",VLOOKUP(B528,'[1]TERMELŐ_11.30.'!A:AS,45,FALSE))</f>
        <v/>
      </c>
      <c r="W528" s="14" t="str">
        <f>IF(VLOOKUP(B528,'[1]TERMELŐ_11.30.'!A:AJ,36,FALSE)="","",VLOOKUP(B528,'[1]TERMELŐ_11.30.'!A:AJ,36,FALSE))</f>
        <v/>
      </c>
      <c r="X528" s="10"/>
      <c r="Y528" s="13">
        <f>+VLOOKUP(B528,'[1]TERMELŐ_11.30.'!$A:$BH,53,FALSE)</f>
        <v>0</v>
      </c>
      <c r="Z528" s="13">
        <f>+VLOOKUP(B528,'[1]TERMELŐ_11.30.'!$A:$BH,54,FALSE)+VLOOKUP(B528,'[1]TERMELŐ_11.30.'!$A:$BH,55,FALSE)+VLOOKUP(B528,'[1]TERMELŐ_11.30.'!$A:$BH,56,FALSE)+VLOOKUP(B528,'[1]TERMELŐ_11.30.'!$A:$BH,57,FALSE)+VLOOKUP(B528,'[1]TERMELŐ_11.30.'!$A:$BH,58,FALSE)+VLOOKUP(B528,'[1]TERMELŐ_11.30.'!$A:$BH,59,FALSE)+VLOOKUP(B528,'[1]TERMELŐ_11.30.'!$A:$BH,60,FALSE)</f>
        <v>0</v>
      </c>
      <c r="AA528" s="14" t="str">
        <f>IF(VLOOKUP(B528,'[1]TERMELŐ_11.30.'!A:AZ,51,FALSE)="","",VLOOKUP(B528,'[1]TERMELŐ_11.30.'!A:AZ,51,FALSE))</f>
        <v/>
      </c>
      <c r="AB528" s="14" t="str">
        <f>IF(VLOOKUP(B528,'[1]TERMELŐ_11.30.'!A:AZ,52,FALSE)="","",VLOOKUP(B528,'[1]TERMELŐ_11.30.'!A:AZ,52,FALSE))</f>
        <v/>
      </c>
    </row>
    <row r="529" spans="1:28" x14ac:dyDescent="0.3">
      <c r="A529" s="10" t="str">
        <f>VLOOKUP(VLOOKUP(B529,'[1]TERMELŐ_11.30.'!A:F,6,FALSE),'[1]publikáció segéd tábla'!$A$1:$B$7,2,FALSE)</f>
        <v>MVM Démász Áramhálózati Kft. </v>
      </c>
      <c r="B529" s="10" t="s">
        <v>495</v>
      </c>
      <c r="C529" s="11">
        <f>+SUMIFS('[1]TERMELŐ_11.30.'!$H:$H,'[1]TERMELŐ_11.30.'!$A:$A,[1]publikáció!$B529,'[1]TERMELŐ_11.30.'!$L:$L,[1]publikáció!C$4)</f>
        <v>10</v>
      </c>
      <c r="D529" s="11">
        <f>+SUMIFS('[1]TERMELŐ_11.30.'!$H:$H,'[1]TERMELŐ_11.30.'!$A:$A,[1]publikáció!$B529,'[1]TERMELŐ_11.30.'!$L:$L,[1]publikáció!D$4)</f>
        <v>0</v>
      </c>
      <c r="E529" s="11">
        <f>+SUMIFS('[1]TERMELŐ_11.30.'!$H:$H,'[1]TERMELŐ_11.30.'!$A:$A,[1]publikáció!$B529,'[1]TERMELŐ_11.30.'!$L:$L,[1]publikáció!E$4)</f>
        <v>0</v>
      </c>
      <c r="F529" s="11">
        <f>+SUMIFS('[1]TERMELŐ_11.30.'!$H:$H,'[1]TERMELŐ_11.30.'!$A:$A,[1]publikáció!$B529,'[1]TERMELŐ_11.30.'!$L:$L,[1]publikáció!F$4)</f>
        <v>0</v>
      </c>
      <c r="G529" s="11">
        <f>+SUMIFS('[1]TERMELŐ_11.30.'!$H:$H,'[1]TERMELŐ_11.30.'!$A:$A,[1]publikáció!$B529,'[1]TERMELŐ_11.30.'!$L:$L,[1]publikáció!G$4)</f>
        <v>0</v>
      </c>
      <c r="H529" s="11">
        <f>+SUMIFS('[1]TERMELŐ_11.30.'!$H:$H,'[1]TERMELŐ_11.30.'!$A:$A,[1]publikáció!$B529,'[1]TERMELŐ_11.30.'!$L:$L,[1]publikáció!H$4)</f>
        <v>0</v>
      </c>
      <c r="I529" s="11">
        <f>+SUMIFS('[1]TERMELŐ_11.30.'!$H:$H,'[1]TERMELŐ_11.30.'!$A:$A,[1]publikáció!$B529,'[1]TERMELŐ_11.30.'!$L:$L,[1]publikáció!I$4)</f>
        <v>0</v>
      </c>
      <c r="J529" s="11">
        <f>+SUMIFS('[1]TERMELŐ_11.30.'!$H:$H,'[1]TERMELŐ_11.30.'!$A:$A,[1]publikáció!$B529,'[1]TERMELŐ_11.30.'!$L:$L,[1]publikáció!J$4)</f>
        <v>0</v>
      </c>
      <c r="K529" s="11" t="str">
        <f>+IF(VLOOKUP(B529,'[1]TERMELŐ_11.30.'!A:U,21,FALSE)="igen","Technológia módosítás",IF(VLOOKUP(B529,'[1]TERMELŐ_11.30.'!A:U,20,FALSE)&lt;&gt;"nem","Ismétlő","Új igény"))</f>
        <v>Új igény</v>
      </c>
      <c r="L529" s="12">
        <f>+_xlfn.MAXIFS('[1]TERMELŐ_11.30.'!$P:$P,'[1]TERMELŐ_11.30.'!$A:$A,[1]publikáció!$B529)</f>
        <v>10</v>
      </c>
      <c r="M529" s="12">
        <f>+_xlfn.MAXIFS('[1]TERMELŐ_11.30.'!$Q:$Q,'[1]TERMELŐ_11.30.'!$A:$A,[1]publikáció!$B529)</f>
        <v>0.01</v>
      </c>
      <c r="N529" s="10" t="str">
        <f>+IF(VLOOKUP(B529,'[1]TERMELŐ_11.30.'!A:G,7,FALSE)="","",VLOOKUP(B529,'[1]TERMELŐ_11.30.'!A:G,7,FALSE))</f>
        <v>BACS</v>
      </c>
      <c r="O529" s="10">
        <f>+VLOOKUP(B529,'[1]TERMELŐ_11.30.'!A:I,9,FALSE)</f>
        <v>22</v>
      </c>
      <c r="P529" s="10" t="str">
        <f>+IF(OR(VLOOKUP(B529,'[1]TERMELŐ_11.30.'!A:D,4,FALSE)="elutasított",(VLOOKUP(B529,'[1]TERMELŐ_11.30.'!A:D,4,FALSE)="kiesett")),"igen","nem")</f>
        <v>igen</v>
      </c>
      <c r="Q529" s="10" t="str">
        <f>+_xlfn.IFNA(VLOOKUP(IF(VLOOKUP(B529,'[1]TERMELŐ_11.30.'!A:BQ,69,FALSE)="","",VLOOKUP(B529,'[1]TERMELŐ_11.30.'!A:BQ,69,FALSE)),'[1]publikáció segéd tábla'!$D$1:$E$16,2,FALSE),"")</f>
        <v>54/2024 kormány rendelet</v>
      </c>
      <c r="R529" s="10" t="str">
        <f>IF(VLOOKUP(B529,'[1]TERMELŐ_11.30.'!A:AT,46,FALSE)="","",VLOOKUP(B529,'[1]TERMELŐ_11.30.'!A:AT,46,FALSE))</f>
        <v/>
      </c>
      <c r="S529" s="10"/>
      <c r="T529" s="13">
        <f>+VLOOKUP(B529,'[1]TERMELŐ_11.30.'!$A:$AR,37,FALSE)</f>
        <v>0</v>
      </c>
      <c r="U529" s="13">
        <f>+VLOOKUP(B529,'[1]TERMELŐ_11.30.'!$A:$AR,38,FALSE)+VLOOKUP(B529,'[1]TERMELŐ_11.30.'!$A:$AR,39,FALSE)+VLOOKUP(B529,'[1]TERMELŐ_11.30.'!$A:$AR,40,FALSE)+VLOOKUP(B529,'[1]TERMELŐ_11.30.'!$A:$AR,41,FALSE)+VLOOKUP(B529,'[1]TERMELŐ_11.30.'!$A:$AR,42,FALSE)+VLOOKUP(B529,'[1]TERMELŐ_11.30.'!$A:$AR,43,FALSE)+VLOOKUP(B529,'[1]TERMELŐ_11.30.'!$A:$AR,44,FALSE)</f>
        <v>0</v>
      </c>
      <c r="V529" s="14" t="str">
        <f>+IF(VLOOKUP(B529,'[1]TERMELŐ_11.30.'!A:AS,45,FALSE)="","",VLOOKUP(B529,'[1]TERMELŐ_11.30.'!A:AS,45,FALSE))</f>
        <v/>
      </c>
      <c r="W529" s="14" t="str">
        <f>IF(VLOOKUP(B529,'[1]TERMELŐ_11.30.'!A:AJ,36,FALSE)="","",VLOOKUP(B529,'[1]TERMELŐ_11.30.'!A:AJ,36,FALSE))</f>
        <v/>
      </c>
      <c r="X529" s="10"/>
      <c r="Y529" s="13">
        <f>+VLOOKUP(B529,'[1]TERMELŐ_11.30.'!$A:$BH,53,FALSE)</f>
        <v>0</v>
      </c>
      <c r="Z529" s="13">
        <f>+VLOOKUP(B529,'[1]TERMELŐ_11.30.'!$A:$BH,54,FALSE)+VLOOKUP(B529,'[1]TERMELŐ_11.30.'!$A:$BH,55,FALSE)+VLOOKUP(B529,'[1]TERMELŐ_11.30.'!$A:$BH,56,FALSE)+VLOOKUP(B529,'[1]TERMELŐ_11.30.'!$A:$BH,57,FALSE)+VLOOKUP(B529,'[1]TERMELŐ_11.30.'!$A:$BH,58,FALSE)+VLOOKUP(B529,'[1]TERMELŐ_11.30.'!$A:$BH,59,FALSE)+VLOOKUP(B529,'[1]TERMELŐ_11.30.'!$A:$BH,60,FALSE)</f>
        <v>0</v>
      </c>
      <c r="AA529" s="14" t="str">
        <f>IF(VLOOKUP(B529,'[1]TERMELŐ_11.30.'!A:AZ,51,FALSE)="","",VLOOKUP(B529,'[1]TERMELŐ_11.30.'!A:AZ,51,FALSE))</f>
        <v/>
      </c>
      <c r="AB529" s="14" t="str">
        <f>IF(VLOOKUP(B529,'[1]TERMELŐ_11.30.'!A:AZ,52,FALSE)="","",VLOOKUP(B529,'[1]TERMELŐ_11.30.'!A:AZ,52,FALSE))</f>
        <v/>
      </c>
    </row>
    <row r="530" spans="1:28" x14ac:dyDescent="0.3">
      <c r="A530" s="10" t="str">
        <f>VLOOKUP(VLOOKUP(B530,'[1]TERMELŐ_11.30.'!A:F,6,FALSE),'[1]publikáció segéd tábla'!$A$1:$B$7,2,FALSE)</f>
        <v>MVM Démász Áramhálózati Kft. </v>
      </c>
      <c r="B530" s="10" t="s">
        <v>496</v>
      </c>
      <c r="C530" s="11">
        <f>+SUMIFS('[1]TERMELŐ_11.30.'!$H:$H,'[1]TERMELŐ_11.30.'!$A:$A,[1]publikáció!$B530,'[1]TERMELŐ_11.30.'!$L:$L,[1]publikáció!C$4)</f>
        <v>1.07</v>
      </c>
      <c r="D530" s="11">
        <f>+SUMIFS('[1]TERMELŐ_11.30.'!$H:$H,'[1]TERMELŐ_11.30.'!$A:$A,[1]publikáció!$B530,'[1]TERMELŐ_11.30.'!$L:$L,[1]publikáció!D$4)</f>
        <v>0</v>
      </c>
      <c r="E530" s="11">
        <f>+SUMIFS('[1]TERMELŐ_11.30.'!$H:$H,'[1]TERMELŐ_11.30.'!$A:$A,[1]publikáció!$B530,'[1]TERMELŐ_11.30.'!$L:$L,[1]publikáció!E$4)</f>
        <v>0</v>
      </c>
      <c r="F530" s="11">
        <f>+SUMIFS('[1]TERMELŐ_11.30.'!$H:$H,'[1]TERMELŐ_11.30.'!$A:$A,[1]publikáció!$B530,'[1]TERMELŐ_11.30.'!$L:$L,[1]publikáció!F$4)</f>
        <v>0</v>
      </c>
      <c r="G530" s="11">
        <f>+SUMIFS('[1]TERMELŐ_11.30.'!$H:$H,'[1]TERMELŐ_11.30.'!$A:$A,[1]publikáció!$B530,'[1]TERMELŐ_11.30.'!$L:$L,[1]publikáció!G$4)</f>
        <v>0</v>
      </c>
      <c r="H530" s="11">
        <f>+SUMIFS('[1]TERMELŐ_11.30.'!$H:$H,'[1]TERMELŐ_11.30.'!$A:$A,[1]publikáció!$B530,'[1]TERMELŐ_11.30.'!$L:$L,[1]publikáció!H$4)</f>
        <v>0</v>
      </c>
      <c r="I530" s="11">
        <f>+SUMIFS('[1]TERMELŐ_11.30.'!$H:$H,'[1]TERMELŐ_11.30.'!$A:$A,[1]publikáció!$B530,'[1]TERMELŐ_11.30.'!$L:$L,[1]publikáció!I$4)</f>
        <v>0</v>
      </c>
      <c r="J530" s="11">
        <f>+SUMIFS('[1]TERMELŐ_11.30.'!$H:$H,'[1]TERMELŐ_11.30.'!$A:$A,[1]publikáció!$B530,'[1]TERMELŐ_11.30.'!$L:$L,[1]publikáció!J$4)</f>
        <v>0</v>
      </c>
      <c r="K530" s="11" t="str">
        <f>+IF(VLOOKUP(B530,'[1]TERMELŐ_11.30.'!A:U,21,FALSE)="igen","Technológia módosítás",IF(VLOOKUP(B530,'[1]TERMELŐ_11.30.'!A:U,20,FALSE)&lt;&gt;"nem","Ismétlő","Új igény"))</f>
        <v>Új igény</v>
      </c>
      <c r="L530" s="12">
        <f>+_xlfn.MAXIFS('[1]TERMELŐ_11.30.'!$P:$P,'[1]TERMELŐ_11.30.'!$A:$A,[1]publikáció!$B530)</f>
        <v>1.07</v>
      </c>
      <c r="M530" s="12">
        <f>+_xlfn.MAXIFS('[1]TERMELŐ_11.30.'!$Q:$Q,'[1]TERMELŐ_11.30.'!$A:$A,[1]publikáció!$B530)</f>
        <v>0.02</v>
      </c>
      <c r="N530" s="10" t="str">
        <f>+IF(VLOOKUP(B530,'[1]TERMELŐ_11.30.'!A:G,7,FALSE)="","",VLOOKUP(B530,'[1]TERMELŐ_11.30.'!A:G,7,FALSE))</f>
        <v>LAJM</v>
      </c>
      <c r="O530" s="10">
        <f>+VLOOKUP(B530,'[1]TERMELŐ_11.30.'!A:I,9,FALSE)</f>
        <v>22</v>
      </c>
      <c r="P530" s="10" t="str">
        <f>+IF(OR(VLOOKUP(B530,'[1]TERMELŐ_11.30.'!A:D,4,FALSE)="elutasított",(VLOOKUP(B530,'[1]TERMELŐ_11.30.'!A:D,4,FALSE)="kiesett")),"igen","nem")</f>
        <v>igen</v>
      </c>
      <c r="Q530" s="10" t="str">
        <f>+_xlfn.IFNA(VLOOKUP(IF(VLOOKUP(B530,'[1]TERMELŐ_11.30.'!A:BQ,69,FALSE)="","",VLOOKUP(B530,'[1]TERMELŐ_11.30.'!A:BQ,69,FALSE)),'[1]publikáció segéd tábla'!$D$1:$E$16,2,FALSE),"")</f>
        <v>54/2024 kormány rendelet</v>
      </c>
      <c r="R530" s="10" t="str">
        <f>IF(VLOOKUP(B530,'[1]TERMELŐ_11.30.'!A:AT,46,FALSE)="","",VLOOKUP(B530,'[1]TERMELŐ_11.30.'!A:AT,46,FALSE))</f>
        <v/>
      </c>
      <c r="S530" s="10"/>
      <c r="T530" s="13">
        <f>+VLOOKUP(B530,'[1]TERMELŐ_11.30.'!$A:$AR,37,FALSE)</f>
        <v>0</v>
      </c>
      <c r="U530" s="13">
        <f>+VLOOKUP(B530,'[1]TERMELŐ_11.30.'!$A:$AR,38,FALSE)+VLOOKUP(B530,'[1]TERMELŐ_11.30.'!$A:$AR,39,FALSE)+VLOOKUP(B530,'[1]TERMELŐ_11.30.'!$A:$AR,40,FALSE)+VLOOKUP(B530,'[1]TERMELŐ_11.30.'!$A:$AR,41,FALSE)+VLOOKUP(B530,'[1]TERMELŐ_11.30.'!$A:$AR,42,FALSE)+VLOOKUP(B530,'[1]TERMELŐ_11.30.'!$A:$AR,43,FALSE)+VLOOKUP(B530,'[1]TERMELŐ_11.30.'!$A:$AR,44,FALSE)</f>
        <v>0</v>
      </c>
      <c r="V530" s="14" t="str">
        <f>+IF(VLOOKUP(B530,'[1]TERMELŐ_11.30.'!A:AS,45,FALSE)="","",VLOOKUP(B530,'[1]TERMELŐ_11.30.'!A:AS,45,FALSE))</f>
        <v/>
      </c>
      <c r="W530" s="14" t="str">
        <f>IF(VLOOKUP(B530,'[1]TERMELŐ_11.30.'!A:AJ,36,FALSE)="","",VLOOKUP(B530,'[1]TERMELŐ_11.30.'!A:AJ,36,FALSE))</f>
        <v/>
      </c>
      <c r="X530" s="10"/>
      <c r="Y530" s="13">
        <f>+VLOOKUP(B530,'[1]TERMELŐ_11.30.'!$A:$BH,53,FALSE)</f>
        <v>0</v>
      </c>
      <c r="Z530" s="13">
        <f>+VLOOKUP(B530,'[1]TERMELŐ_11.30.'!$A:$BH,54,FALSE)+VLOOKUP(B530,'[1]TERMELŐ_11.30.'!$A:$BH,55,FALSE)+VLOOKUP(B530,'[1]TERMELŐ_11.30.'!$A:$BH,56,FALSE)+VLOOKUP(B530,'[1]TERMELŐ_11.30.'!$A:$BH,57,FALSE)+VLOOKUP(B530,'[1]TERMELŐ_11.30.'!$A:$BH,58,FALSE)+VLOOKUP(B530,'[1]TERMELŐ_11.30.'!$A:$BH,59,FALSE)+VLOOKUP(B530,'[1]TERMELŐ_11.30.'!$A:$BH,60,FALSE)</f>
        <v>0</v>
      </c>
      <c r="AA530" s="14" t="str">
        <f>IF(VLOOKUP(B530,'[1]TERMELŐ_11.30.'!A:AZ,51,FALSE)="","",VLOOKUP(B530,'[1]TERMELŐ_11.30.'!A:AZ,51,FALSE))</f>
        <v/>
      </c>
      <c r="AB530" s="14" t="str">
        <f>IF(VLOOKUP(B530,'[1]TERMELŐ_11.30.'!A:AZ,52,FALSE)="","",VLOOKUP(B530,'[1]TERMELŐ_11.30.'!A:AZ,52,FALSE))</f>
        <v/>
      </c>
    </row>
    <row r="531" spans="1:28" x14ac:dyDescent="0.3">
      <c r="A531" s="10" t="str">
        <f>VLOOKUP(VLOOKUP(B531,'[1]TERMELŐ_11.30.'!A:F,6,FALSE),'[1]publikáció segéd tábla'!$A$1:$B$7,2,FALSE)</f>
        <v>MVM Démász Áramhálózati Kft. </v>
      </c>
      <c r="B531" s="10" t="s">
        <v>497</v>
      </c>
      <c r="C531" s="11">
        <f>+SUMIFS('[1]TERMELŐ_11.30.'!$H:$H,'[1]TERMELŐ_11.30.'!$A:$A,[1]publikáció!$B531,'[1]TERMELŐ_11.30.'!$L:$L,[1]publikáció!C$4)</f>
        <v>6</v>
      </c>
      <c r="D531" s="11">
        <f>+SUMIFS('[1]TERMELŐ_11.30.'!$H:$H,'[1]TERMELŐ_11.30.'!$A:$A,[1]publikáció!$B531,'[1]TERMELŐ_11.30.'!$L:$L,[1]publikáció!D$4)</f>
        <v>0</v>
      </c>
      <c r="E531" s="11">
        <f>+SUMIFS('[1]TERMELŐ_11.30.'!$H:$H,'[1]TERMELŐ_11.30.'!$A:$A,[1]publikáció!$B531,'[1]TERMELŐ_11.30.'!$L:$L,[1]publikáció!E$4)</f>
        <v>0</v>
      </c>
      <c r="F531" s="11">
        <f>+SUMIFS('[1]TERMELŐ_11.30.'!$H:$H,'[1]TERMELŐ_11.30.'!$A:$A,[1]publikáció!$B531,'[1]TERMELŐ_11.30.'!$L:$L,[1]publikáció!F$4)</f>
        <v>0</v>
      </c>
      <c r="G531" s="11">
        <f>+SUMIFS('[1]TERMELŐ_11.30.'!$H:$H,'[1]TERMELŐ_11.30.'!$A:$A,[1]publikáció!$B531,'[1]TERMELŐ_11.30.'!$L:$L,[1]publikáció!G$4)</f>
        <v>0</v>
      </c>
      <c r="H531" s="11">
        <f>+SUMIFS('[1]TERMELŐ_11.30.'!$H:$H,'[1]TERMELŐ_11.30.'!$A:$A,[1]publikáció!$B531,'[1]TERMELŐ_11.30.'!$L:$L,[1]publikáció!H$4)</f>
        <v>0</v>
      </c>
      <c r="I531" s="11">
        <f>+SUMIFS('[1]TERMELŐ_11.30.'!$H:$H,'[1]TERMELŐ_11.30.'!$A:$A,[1]publikáció!$B531,'[1]TERMELŐ_11.30.'!$L:$L,[1]publikáció!I$4)</f>
        <v>0</v>
      </c>
      <c r="J531" s="11">
        <f>+SUMIFS('[1]TERMELŐ_11.30.'!$H:$H,'[1]TERMELŐ_11.30.'!$A:$A,[1]publikáció!$B531,'[1]TERMELŐ_11.30.'!$L:$L,[1]publikáció!J$4)</f>
        <v>0</v>
      </c>
      <c r="K531" s="11" t="str">
        <f>+IF(VLOOKUP(B531,'[1]TERMELŐ_11.30.'!A:U,21,FALSE)="igen","Technológia módosítás",IF(VLOOKUP(B531,'[1]TERMELŐ_11.30.'!A:U,20,FALSE)&lt;&gt;"nem","Ismétlő","Új igény"))</f>
        <v>Új igény</v>
      </c>
      <c r="L531" s="12">
        <f>+_xlfn.MAXIFS('[1]TERMELŐ_11.30.'!$P:$P,'[1]TERMELŐ_11.30.'!$A:$A,[1]publikáció!$B531)</f>
        <v>6</v>
      </c>
      <c r="M531" s="12">
        <f>+_xlfn.MAXIFS('[1]TERMELŐ_11.30.'!$Q:$Q,'[1]TERMELŐ_11.30.'!$A:$A,[1]publikáció!$B531)</f>
        <v>0.03</v>
      </c>
      <c r="N531" s="10" t="str">
        <f>+IF(VLOOKUP(B531,'[1]TERMELŐ_11.30.'!A:G,7,FALSE)="","",VLOOKUP(B531,'[1]TERMELŐ_11.30.'!A:G,7,FALSE))</f>
        <v>KMAJ</v>
      </c>
      <c r="O531" s="10">
        <f>+VLOOKUP(B531,'[1]TERMELŐ_11.30.'!A:I,9,FALSE)</f>
        <v>22</v>
      </c>
      <c r="P531" s="10" t="str">
        <f>+IF(OR(VLOOKUP(B531,'[1]TERMELŐ_11.30.'!A:D,4,FALSE)="elutasított",(VLOOKUP(B531,'[1]TERMELŐ_11.30.'!A:D,4,FALSE)="kiesett")),"igen","nem")</f>
        <v>igen</v>
      </c>
      <c r="Q531" s="10" t="str">
        <f>+_xlfn.IFNA(VLOOKUP(IF(VLOOKUP(B531,'[1]TERMELŐ_11.30.'!A:BQ,69,FALSE)="","",VLOOKUP(B531,'[1]TERMELŐ_11.30.'!A:BQ,69,FALSE)),'[1]publikáció segéd tábla'!$D$1:$E$16,2,FALSE),"")</f>
        <v>54/2024 kormány rendelet</v>
      </c>
      <c r="R531" s="10" t="str">
        <f>IF(VLOOKUP(B531,'[1]TERMELŐ_11.30.'!A:AT,46,FALSE)="","",VLOOKUP(B531,'[1]TERMELŐ_11.30.'!A:AT,46,FALSE))</f>
        <v/>
      </c>
      <c r="S531" s="10"/>
      <c r="T531" s="13">
        <f>+VLOOKUP(B531,'[1]TERMELŐ_11.30.'!$A:$AR,37,FALSE)</f>
        <v>0</v>
      </c>
      <c r="U531" s="13">
        <f>+VLOOKUP(B531,'[1]TERMELŐ_11.30.'!$A:$AR,38,FALSE)+VLOOKUP(B531,'[1]TERMELŐ_11.30.'!$A:$AR,39,FALSE)+VLOOKUP(B531,'[1]TERMELŐ_11.30.'!$A:$AR,40,FALSE)+VLOOKUP(B531,'[1]TERMELŐ_11.30.'!$A:$AR,41,FALSE)+VLOOKUP(B531,'[1]TERMELŐ_11.30.'!$A:$AR,42,FALSE)+VLOOKUP(B531,'[1]TERMELŐ_11.30.'!$A:$AR,43,FALSE)+VLOOKUP(B531,'[1]TERMELŐ_11.30.'!$A:$AR,44,FALSE)</f>
        <v>0</v>
      </c>
      <c r="V531" s="14" t="str">
        <f>+IF(VLOOKUP(B531,'[1]TERMELŐ_11.30.'!A:AS,45,FALSE)="","",VLOOKUP(B531,'[1]TERMELŐ_11.30.'!A:AS,45,FALSE))</f>
        <v/>
      </c>
      <c r="W531" s="14" t="str">
        <f>IF(VLOOKUP(B531,'[1]TERMELŐ_11.30.'!A:AJ,36,FALSE)="","",VLOOKUP(B531,'[1]TERMELŐ_11.30.'!A:AJ,36,FALSE))</f>
        <v/>
      </c>
      <c r="X531" s="10"/>
      <c r="Y531" s="13">
        <f>+VLOOKUP(B531,'[1]TERMELŐ_11.30.'!$A:$BH,53,FALSE)</f>
        <v>0</v>
      </c>
      <c r="Z531" s="13">
        <f>+VLOOKUP(B531,'[1]TERMELŐ_11.30.'!$A:$BH,54,FALSE)+VLOOKUP(B531,'[1]TERMELŐ_11.30.'!$A:$BH,55,FALSE)+VLOOKUP(B531,'[1]TERMELŐ_11.30.'!$A:$BH,56,FALSE)+VLOOKUP(B531,'[1]TERMELŐ_11.30.'!$A:$BH,57,FALSE)+VLOOKUP(B531,'[1]TERMELŐ_11.30.'!$A:$BH,58,FALSE)+VLOOKUP(B531,'[1]TERMELŐ_11.30.'!$A:$BH,59,FALSE)+VLOOKUP(B531,'[1]TERMELŐ_11.30.'!$A:$BH,60,FALSE)</f>
        <v>0</v>
      </c>
      <c r="AA531" s="14" t="str">
        <f>IF(VLOOKUP(B531,'[1]TERMELŐ_11.30.'!A:AZ,51,FALSE)="","",VLOOKUP(B531,'[1]TERMELŐ_11.30.'!A:AZ,51,FALSE))</f>
        <v/>
      </c>
      <c r="AB531" s="14" t="str">
        <f>IF(VLOOKUP(B531,'[1]TERMELŐ_11.30.'!A:AZ,52,FALSE)="","",VLOOKUP(B531,'[1]TERMELŐ_11.30.'!A:AZ,52,FALSE))</f>
        <v/>
      </c>
    </row>
    <row r="532" spans="1:28" x14ac:dyDescent="0.3">
      <c r="A532" s="10" t="str">
        <f>VLOOKUP(VLOOKUP(B532,'[1]TERMELŐ_11.30.'!A:F,6,FALSE),'[1]publikáció segéd tábla'!$A$1:$B$7,2,FALSE)</f>
        <v>MVM Démász Áramhálózati Kft. </v>
      </c>
      <c r="B532" s="10" t="s">
        <v>498</v>
      </c>
      <c r="C532" s="11">
        <f>+SUMIFS('[1]TERMELŐ_11.30.'!$H:$H,'[1]TERMELŐ_11.30.'!$A:$A,[1]publikáció!$B532,'[1]TERMELŐ_11.30.'!$L:$L,[1]publikáció!C$4)</f>
        <v>1</v>
      </c>
      <c r="D532" s="11">
        <f>+SUMIFS('[1]TERMELŐ_11.30.'!$H:$H,'[1]TERMELŐ_11.30.'!$A:$A,[1]publikáció!$B532,'[1]TERMELŐ_11.30.'!$L:$L,[1]publikáció!D$4)</f>
        <v>0</v>
      </c>
      <c r="E532" s="11">
        <f>+SUMIFS('[1]TERMELŐ_11.30.'!$H:$H,'[1]TERMELŐ_11.30.'!$A:$A,[1]publikáció!$B532,'[1]TERMELŐ_11.30.'!$L:$L,[1]publikáció!E$4)</f>
        <v>0</v>
      </c>
      <c r="F532" s="11">
        <f>+SUMIFS('[1]TERMELŐ_11.30.'!$H:$H,'[1]TERMELŐ_11.30.'!$A:$A,[1]publikáció!$B532,'[1]TERMELŐ_11.30.'!$L:$L,[1]publikáció!F$4)</f>
        <v>0</v>
      </c>
      <c r="G532" s="11">
        <f>+SUMIFS('[1]TERMELŐ_11.30.'!$H:$H,'[1]TERMELŐ_11.30.'!$A:$A,[1]publikáció!$B532,'[1]TERMELŐ_11.30.'!$L:$L,[1]publikáció!G$4)</f>
        <v>0</v>
      </c>
      <c r="H532" s="11">
        <f>+SUMIFS('[1]TERMELŐ_11.30.'!$H:$H,'[1]TERMELŐ_11.30.'!$A:$A,[1]publikáció!$B532,'[1]TERMELŐ_11.30.'!$L:$L,[1]publikáció!H$4)</f>
        <v>0</v>
      </c>
      <c r="I532" s="11">
        <f>+SUMIFS('[1]TERMELŐ_11.30.'!$H:$H,'[1]TERMELŐ_11.30.'!$A:$A,[1]publikáció!$B532,'[1]TERMELŐ_11.30.'!$L:$L,[1]publikáció!I$4)</f>
        <v>0</v>
      </c>
      <c r="J532" s="11">
        <f>+SUMIFS('[1]TERMELŐ_11.30.'!$H:$H,'[1]TERMELŐ_11.30.'!$A:$A,[1]publikáció!$B532,'[1]TERMELŐ_11.30.'!$L:$L,[1]publikáció!J$4)</f>
        <v>0</v>
      </c>
      <c r="K532" s="11" t="str">
        <f>+IF(VLOOKUP(B532,'[1]TERMELŐ_11.30.'!A:U,21,FALSE)="igen","Technológia módosítás",IF(VLOOKUP(B532,'[1]TERMELŐ_11.30.'!A:U,20,FALSE)&lt;&gt;"nem","Ismétlő","Új igény"))</f>
        <v>Új igény</v>
      </c>
      <c r="L532" s="12">
        <f>+_xlfn.MAXIFS('[1]TERMELŐ_11.30.'!$P:$P,'[1]TERMELŐ_11.30.'!$A:$A,[1]publikáció!$B532)</f>
        <v>1</v>
      </c>
      <c r="M532" s="12">
        <f>+_xlfn.MAXIFS('[1]TERMELŐ_11.30.'!$Q:$Q,'[1]TERMELŐ_11.30.'!$A:$A,[1]publikáció!$B532)</f>
        <v>0</v>
      </c>
      <c r="N532" s="10" t="str">
        <f>+IF(VLOOKUP(B532,'[1]TERMELŐ_11.30.'!A:G,7,FALSE)="","",VLOOKUP(B532,'[1]TERMELŐ_11.30.'!A:G,7,FALSE))</f>
        <v>CEGL</v>
      </c>
      <c r="O532" s="10">
        <f>+VLOOKUP(B532,'[1]TERMELŐ_11.30.'!A:I,9,FALSE)</f>
        <v>22</v>
      </c>
      <c r="P532" s="10" t="str">
        <f>+IF(OR(VLOOKUP(B532,'[1]TERMELŐ_11.30.'!A:D,4,FALSE)="elutasított",(VLOOKUP(B532,'[1]TERMELŐ_11.30.'!A:D,4,FALSE)="kiesett")),"igen","nem")</f>
        <v>igen</v>
      </c>
      <c r="Q532" s="10" t="str">
        <f>+_xlfn.IFNA(VLOOKUP(IF(VLOOKUP(B532,'[1]TERMELŐ_11.30.'!A:BQ,69,FALSE)="","",VLOOKUP(B532,'[1]TERMELŐ_11.30.'!A:BQ,69,FALSE)),'[1]publikáció segéd tábla'!$D$1:$E$16,2,FALSE),"")</f>
        <v>54/2024 kormány rendelet</v>
      </c>
      <c r="R532" s="10" t="str">
        <f>IF(VLOOKUP(B532,'[1]TERMELŐ_11.30.'!A:AT,46,FALSE)="","",VLOOKUP(B532,'[1]TERMELŐ_11.30.'!A:AT,46,FALSE))</f>
        <v/>
      </c>
      <c r="S532" s="10"/>
      <c r="T532" s="13">
        <f>+VLOOKUP(B532,'[1]TERMELŐ_11.30.'!$A:$AR,37,FALSE)</f>
        <v>0</v>
      </c>
      <c r="U532" s="13">
        <f>+VLOOKUP(B532,'[1]TERMELŐ_11.30.'!$A:$AR,38,FALSE)+VLOOKUP(B532,'[1]TERMELŐ_11.30.'!$A:$AR,39,FALSE)+VLOOKUP(B532,'[1]TERMELŐ_11.30.'!$A:$AR,40,FALSE)+VLOOKUP(B532,'[1]TERMELŐ_11.30.'!$A:$AR,41,FALSE)+VLOOKUP(B532,'[1]TERMELŐ_11.30.'!$A:$AR,42,FALSE)+VLOOKUP(B532,'[1]TERMELŐ_11.30.'!$A:$AR,43,FALSE)+VLOOKUP(B532,'[1]TERMELŐ_11.30.'!$A:$AR,44,FALSE)</f>
        <v>0</v>
      </c>
      <c r="V532" s="14" t="str">
        <f>+IF(VLOOKUP(B532,'[1]TERMELŐ_11.30.'!A:AS,45,FALSE)="","",VLOOKUP(B532,'[1]TERMELŐ_11.30.'!A:AS,45,FALSE))</f>
        <v/>
      </c>
      <c r="W532" s="14" t="str">
        <f>IF(VLOOKUP(B532,'[1]TERMELŐ_11.30.'!A:AJ,36,FALSE)="","",VLOOKUP(B532,'[1]TERMELŐ_11.30.'!A:AJ,36,FALSE))</f>
        <v/>
      </c>
      <c r="X532" s="10"/>
      <c r="Y532" s="13">
        <f>+VLOOKUP(B532,'[1]TERMELŐ_11.30.'!$A:$BH,53,FALSE)</f>
        <v>0</v>
      </c>
      <c r="Z532" s="13">
        <f>+VLOOKUP(B532,'[1]TERMELŐ_11.30.'!$A:$BH,54,FALSE)+VLOOKUP(B532,'[1]TERMELŐ_11.30.'!$A:$BH,55,FALSE)+VLOOKUP(B532,'[1]TERMELŐ_11.30.'!$A:$BH,56,FALSE)+VLOOKUP(B532,'[1]TERMELŐ_11.30.'!$A:$BH,57,FALSE)+VLOOKUP(B532,'[1]TERMELŐ_11.30.'!$A:$BH,58,FALSE)+VLOOKUP(B532,'[1]TERMELŐ_11.30.'!$A:$BH,59,FALSE)+VLOOKUP(B532,'[1]TERMELŐ_11.30.'!$A:$BH,60,FALSE)</f>
        <v>0</v>
      </c>
      <c r="AA532" s="14" t="str">
        <f>IF(VLOOKUP(B532,'[1]TERMELŐ_11.30.'!A:AZ,51,FALSE)="","",VLOOKUP(B532,'[1]TERMELŐ_11.30.'!A:AZ,51,FALSE))</f>
        <v/>
      </c>
      <c r="AB532" s="14" t="str">
        <f>IF(VLOOKUP(B532,'[1]TERMELŐ_11.30.'!A:AZ,52,FALSE)="","",VLOOKUP(B532,'[1]TERMELŐ_11.30.'!A:AZ,52,FALSE))</f>
        <v/>
      </c>
    </row>
    <row r="533" spans="1:28" x14ac:dyDescent="0.3">
      <c r="A533" s="10" t="str">
        <f>VLOOKUP(VLOOKUP(B533,'[1]TERMELŐ_11.30.'!A:F,6,FALSE),'[1]publikáció segéd tábla'!$A$1:$B$7,2,FALSE)</f>
        <v>MVM Démász Áramhálózati Kft. </v>
      </c>
      <c r="B533" s="10" t="s">
        <v>499</v>
      </c>
      <c r="C533" s="11">
        <f>+SUMIFS('[1]TERMELŐ_11.30.'!$H:$H,'[1]TERMELŐ_11.30.'!$A:$A,[1]publikáció!$B533,'[1]TERMELŐ_11.30.'!$L:$L,[1]publikáció!C$4)</f>
        <v>1</v>
      </c>
      <c r="D533" s="11">
        <f>+SUMIFS('[1]TERMELŐ_11.30.'!$H:$H,'[1]TERMELŐ_11.30.'!$A:$A,[1]publikáció!$B533,'[1]TERMELŐ_11.30.'!$L:$L,[1]publikáció!D$4)</f>
        <v>0</v>
      </c>
      <c r="E533" s="11">
        <f>+SUMIFS('[1]TERMELŐ_11.30.'!$H:$H,'[1]TERMELŐ_11.30.'!$A:$A,[1]publikáció!$B533,'[1]TERMELŐ_11.30.'!$L:$L,[1]publikáció!E$4)</f>
        <v>0</v>
      </c>
      <c r="F533" s="11">
        <f>+SUMIFS('[1]TERMELŐ_11.30.'!$H:$H,'[1]TERMELŐ_11.30.'!$A:$A,[1]publikáció!$B533,'[1]TERMELŐ_11.30.'!$L:$L,[1]publikáció!F$4)</f>
        <v>0</v>
      </c>
      <c r="G533" s="11">
        <f>+SUMIFS('[1]TERMELŐ_11.30.'!$H:$H,'[1]TERMELŐ_11.30.'!$A:$A,[1]publikáció!$B533,'[1]TERMELŐ_11.30.'!$L:$L,[1]publikáció!G$4)</f>
        <v>0</v>
      </c>
      <c r="H533" s="11">
        <f>+SUMIFS('[1]TERMELŐ_11.30.'!$H:$H,'[1]TERMELŐ_11.30.'!$A:$A,[1]publikáció!$B533,'[1]TERMELŐ_11.30.'!$L:$L,[1]publikáció!H$4)</f>
        <v>0</v>
      </c>
      <c r="I533" s="11">
        <f>+SUMIFS('[1]TERMELŐ_11.30.'!$H:$H,'[1]TERMELŐ_11.30.'!$A:$A,[1]publikáció!$B533,'[1]TERMELŐ_11.30.'!$L:$L,[1]publikáció!I$4)</f>
        <v>0</v>
      </c>
      <c r="J533" s="11">
        <f>+SUMIFS('[1]TERMELŐ_11.30.'!$H:$H,'[1]TERMELŐ_11.30.'!$A:$A,[1]publikáció!$B533,'[1]TERMELŐ_11.30.'!$L:$L,[1]publikáció!J$4)</f>
        <v>0</v>
      </c>
      <c r="K533" s="11" t="str">
        <f>+IF(VLOOKUP(B533,'[1]TERMELŐ_11.30.'!A:U,21,FALSE)="igen","Technológia módosítás",IF(VLOOKUP(B533,'[1]TERMELŐ_11.30.'!A:U,20,FALSE)&lt;&gt;"nem","Ismétlő","Új igény"))</f>
        <v>Új igény</v>
      </c>
      <c r="L533" s="12">
        <f>+_xlfn.MAXIFS('[1]TERMELŐ_11.30.'!$P:$P,'[1]TERMELŐ_11.30.'!$A:$A,[1]publikáció!$B533)</f>
        <v>1</v>
      </c>
      <c r="M533" s="12">
        <f>+_xlfn.MAXIFS('[1]TERMELŐ_11.30.'!$Q:$Q,'[1]TERMELŐ_11.30.'!$A:$A,[1]publikáció!$B533)</f>
        <v>0</v>
      </c>
      <c r="N533" s="10" t="str">
        <f>+IF(VLOOKUP(B533,'[1]TERMELŐ_11.30.'!A:G,7,FALSE)="","",VLOOKUP(B533,'[1]TERMELŐ_11.30.'!A:G,7,FALSE))</f>
        <v>CEGL</v>
      </c>
      <c r="O533" s="10">
        <f>+VLOOKUP(B533,'[1]TERMELŐ_11.30.'!A:I,9,FALSE)</f>
        <v>22</v>
      </c>
      <c r="P533" s="10" t="str">
        <f>+IF(OR(VLOOKUP(B533,'[1]TERMELŐ_11.30.'!A:D,4,FALSE)="elutasított",(VLOOKUP(B533,'[1]TERMELŐ_11.30.'!A:D,4,FALSE)="kiesett")),"igen","nem")</f>
        <v>igen</v>
      </c>
      <c r="Q533" s="10" t="str">
        <f>+_xlfn.IFNA(VLOOKUP(IF(VLOOKUP(B533,'[1]TERMELŐ_11.30.'!A:BQ,69,FALSE)="","",VLOOKUP(B533,'[1]TERMELŐ_11.30.'!A:BQ,69,FALSE)),'[1]publikáció segéd tábla'!$D$1:$E$16,2,FALSE),"")</f>
        <v>54/2024 kormány rendelet</v>
      </c>
      <c r="R533" s="10" t="str">
        <f>IF(VLOOKUP(B533,'[1]TERMELŐ_11.30.'!A:AT,46,FALSE)="","",VLOOKUP(B533,'[1]TERMELŐ_11.30.'!A:AT,46,FALSE))</f>
        <v/>
      </c>
      <c r="S533" s="10"/>
      <c r="T533" s="13">
        <f>+VLOOKUP(B533,'[1]TERMELŐ_11.30.'!$A:$AR,37,FALSE)</f>
        <v>0</v>
      </c>
      <c r="U533" s="13">
        <f>+VLOOKUP(B533,'[1]TERMELŐ_11.30.'!$A:$AR,38,FALSE)+VLOOKUP(B533,'[1]TERMELŐ_11.30.'!$A:$AR,39,FALSE)+VLOOKUP(B533,'[1]TERMELŐ_11.30.'!$A:$AR,40,FALSE)+VLOOKUP(B533,'[1]TERMELŐ_11.30.'!$A:$AR,41,FALSE)+VLOOKUP(B533,'[1]TERMELŐ_11.30.'!$A:$AR,42,FALSE)+VLOOKUP(B533,'[1]TERMELŐ_11.30.'!$A:$AR,43,FALSE)+VLOOKUP(B533,'[1]TERMELŐ_11.30.'!$A:$AR,44,FALSE)</f>
        <v>0</v>
      </c>
      <c r="V533" s="14" t="str">
        <f>+IF(VLOOKUP(B533,'[1]TERMELŐ_11.30.'!A:AS,45,FALSE)="","",VLOOKUP(B533,'[1]TERMELŐ_11.30.'!A:AS,45,FALSE))</f>
        <v/>
      </c>
      <c r="W533" s="14" t="str">
        <f>IF(VLOOKUP(B533,'[1]TERMELŐ_11.30.'!A:AJ,36,FALSE)="","",VLOOKUP(B533,'[1]TERMELŐ_11.30.'!A:AJ,36,FALSE))</f>
        <v/>
      </c>
      <c r="X533" s="10"/>
      <c r="Y533" s="13">
        <f>+VLOOKUP(B533,'[1]TERMELŐ_11.30.'!$A:$BH,53,FALSE)</f>
        <v>0</v>
      </c>
      <c r="Z533" s="13">
        <f>+VLOOKUP(B533,'[1]TERMELŐ_11.30.'!$A:$BH,54,FALSE)+VLOOKUP(B533,'[1]TERMELŐ_11.30.'!$A:$BH,55,FALSE)+VLOOKUP(B533,'[1]TERMELŐ_11.30.'!$A:$BH,56,FALSE)+VLOOKUP(B533,'[1]TERMELŐ_11.30.'!$A:$BH,57,FALSE)+VLOOKUP(B533,'[1]TERMELŐ_11.30.'!$A:$BH,58,FALSE)+VLOOKUP(B533,'[1]TERMELŐ_11.30.'!$A:$BH,59,FALSE)+VLOOKUP(B533,'[1]TERMELŐ_11.30.'!$A:$BH,60,FALSE)</f>
        <v>0</v>
      </c>
      <c r="AA533" s="14" t="str">
        <f>IF(VLOOKUP(B533,'[1]TERMELŐ_11.30.'!A:AZ,51,FALSE)="","",VLOOKUP(B533,'[1]TERMELŐ_11.30.'!A:AZ,51,FALSE))</f>
        <v/>
      </c>
      <c r="AB533" s="14" t="str">
        <f>IF(VLOOKUP(B533,'[1]TERMELŐ_11.30.'!A:AZ,52,FALSE)="","",VLOOKUP(B533,'[1]TERMELŐ_11.30.'!A:AZ,52,FALSE))</f>
        <v/>
      </c>
    </row>
    <row r="534" spans="1:28" x14ac:dyDescent="0.3">
      <c r="A534" s="10" t="str">
        <f>VLOOKUP(VLOOKUP(B534,'[1]TERMELŐ_11.30.'!A:F,6,FALSE),'[1]publikáció segéd tábla'!$A$1:$B$7,2,FALSE)</f>
        <v>MVM Démász Áramhálózati Kft. </v>
      </c>
      <c r="B534" s="10" t="s">
        <v>500</v>
      </c>
      <c r="C534" s="11">
        <f>+SUMIFS('[1]TERMELŐ_11.30.'!$H:$H,'[1]TERMELŐ_11.30.'!$A:$A,[1]publikáció!$B534,'[1]TERMELŐ_11.30.'!$L:$L,[1]publikáció!C$4)</f>
        <v>0</v>
      </c>
      <c r="D534" s="11">
        <f>+SUMIFS('[1]TERMELŐ_11.30.'!$H:$H,'[1]TERMELŐ_11.30.'!$A:$A,[1]publikáció!$B534,'[1]TERMELŐ_11.30.'!$L:$L,[1]publikáció!D$4)</f>
        <v>0</v>
      </c>
      <c r="E534" s="11">
        <f>+SUMIFS('[1]TERMELŐ_11.30.'!$H:$H,'[1]TERMELŐ_11.30.'!$A:$A,[1]publikáció!$B534,'[1]TERMELŐ_11.30.'!$L:$L,[1]publikáció!E$4)</f>
        <v>0</v>
      </c>
      <c r="F534" s="11">
        <f>+SUMIFS('[1]TERMELŐ_11.30.'!$H:$H,'[1]TERMELŐ_11.30.'!$A:$A,[1]publikáció!$B534,'[1]TERMELŐ_11.30.'!$L:$L,[1]publikáció!F$4)</f>
        <v>0</v>
      </c>
      <c r="G534" s="11">
        <f>+SUMIFS('[1]TERMELŐ_11.30.'!$H:$H,'[1]TERMELŐ_11.30.'!$A:$A,[1]publikáció!$B534,'[1]TERMELŐ_11.30.'!$L:$L,[1]publikáció!G$4)</f>
        <v>0.499</v>
      </c>
      <c r="H534" s="11">
        <f>+SUMIFS('[1]TERMELŐ_11.30.'!$H:$H,'[1]TERMELŐ_11.30.'!$A:$A,[1]publikáció!$B534,'[1]TERMELŐ_11.30.'!$L:$L,[1]publikáció!H$4)</f>
        <v>0</v>
      </c>
      <c r="I534" s="11">
        <f>+SUMIFS('[1]TERMELŐ_11.30.'!$H:$H,'[1]TERMELŐ_11.30.'!$A:$A,[1]publikáció!$B534,'[1]TERMELŐ_11.30.'!$L:$L,[1]publikáció!I$4)</f>
        <v>0</v>
      </c>
      <c r="J534" s="11">
        <f>+SUMIFS('[1]TERMELŐ_11.30.'!$H:$H,'[1]TERMELŐ_11.30.'!$A:$A,[1]publikáció!$B534,'[1]TERMELŐ_11.30.'!$L:$L,[1]publikáció!J$4)</f>
        <v>0</v>
      </c>
      <c r="K534" s="11" t="str">
        <f>+IF(VLOOKUP(B534,'[1]TERMELŐ_11.30.'!A:U,21,FALSE)="igen","Technológia módosítás",IF(VLOOKUP(B534,'[1]TERMELŐ_11.30.'!A:U,20,FALSE)&lt;&gt;"nem","Ismétlő","Új igény"))</f>
        <v>Új igény</v>
      </c>
      <c r="L534" s="12">
        <f>+_xlfn.MAXIFS('[1]TERMELŐ_11.30.'!$P:$P,'[1]TERMELŐ_11.30.'!$A:$A,[1]publikáció!$B534)</f>
        <v>0</v>
      </c>
      <c r="M534" s="12">
        <f>+_xlfn.MAXIFS('[1]TERMELŐ_11.30.'!$Q:$Q,'[1]TERMELŐ_11.30.'!$A:$A,[1]publikáció!$B534)</f>
        <v>0</v>
      </c>
      <c r="N534" s="10" t="str">
        <f>+IF(VLOOKUP(B534,'[1]TERMELŐ_11.30.'!A:G,7,FALSE)="","",VLOOKUP(B534,'[1]TERMELŐ_11.30.'!A:G,7,FALSE))</f>
        <v/>
      </c>
      <c r="O534" s="10"/>
      <c r="P534" s="10" t="str">
        <f>+IF(OR(VLOOKUP(B534,'[1]TERMELŐ_11.30.'!A:D,4,FALSE)="elutasított",(VLOOKUP(B534,'[1]TERMELŐ_11.30.'!A:D,4,FALSE)="kiesett")),"igen","nem")</f>
        <v>igen</v>
      </c>
      <c r="Q534" s="10" t="str">
        <f>+_xlfn.IFNA(VLOOKUP(IF(VLOOKUP(B534,'[1]TERMELŐ_11.30.'!A:BQ,69,FALSE)="","",VLOOKUP(B534,'[1]TERMELŐ_11.30.'!A:BQ,69,FALSE)),'[1]publikáció segéd tábla'!$D$1:$E$16,2,FALSE),"")</f>
        <v>Visszavont igénybejelentés</v>
      </c>
      <c r="R534" s="10" t="str">
        <f>IF(VLOOKUP(B534,'[1]TERMELŐ_11.30.'!A:AT,46,FALSE)="","",VLOOKUP(B534,'[1]TERMELŐ_11.30.'!A:AT,46,FALSE))</f>
        <v/>
      </c>
      <c r="S534" s="10"/>
      <c r="T534" s="13">
        <f>+VLOOKUP(B534,'[1]TERMELŐ_11.30.'!$A:$AR,37,FALSE)</f>
        <v>0</v>
      </c>
      <c r="U534" s="13">
        <f>+VLOOKUP(B534,'[1]TERMELŐ_11.30.'!$A:$AR,38,FALSE)+VLOOKUP(B534,'[1]TERMELŐ_11.30.'!$A:$AR,39,FALSE)+VLOOKUP(B534,'[1]TERMELŐ_11.30.'!$A:$AR,40,FALSE)+VLOOKUP(B534,'[1]TERMELŐ_11.30.'!$A:$AR,41,FALSE)+VLOOKUP(B534,'[1]TERMELŐ_11.30.'!$A:$AR,42,FALSE)+VLOOKUP(B534,'[1]TERMELŐ_11.30.'!$A:$AR,43,FALSE)+VLOOKUP(B534,'[1]TERMELŐ_11.30.'!$A:$AR,44,FALSE)</f>
        <v>0</v>
      </c>
      <c r="V534" s="14" t="str">
        <f>+IF(VLOOKUP(B534,'[1]TERMELŐ_11.30.'!A:AS,45,FALSE)="","",VLOOKUP(B534,'[1]TERMELŐ_11.30.'!A:AS,45,FALSE))</f>
        <v/>
      </c>
      <c r="W534" s="14" t="str">
        <f>IF(VLOOKUP(B534,'[1]TERMELŐ_11.30.'!A:AJ,36,FALSE)="","",VLOOKUP(B534,'[1]TERMELŐ_11.30.'!A:AJ,36,FALSE))</f>
        <v/>
      </c>
      <c r="X534" s="10"/>
      <c r="Y534" s="13">
        <f>+VLOOKUP(B534,'[1]TERMELŐ_11.30.'!$A:$BH,53,FALSE)</f>
        <v>0</v>
      </c>
      <c r="Z534" s="13">
        <f>+VLOOKUP(B534,'[1]TERMELŐ_11.30.'!$A:$BH,54,FALSE)+VLOOKUP(B534,'[1]TERMELŐ_11.30.'!$A:$BH,55,FALSE)+VLOOKUP(B534,'[1]TERMELŐ_11.30.'!$A:$BH,56,FALSE)+VLOOKUP(B534,'[1]TERMELŐ_11.30.'!$A:$BH,57,FALSE)+VLOOKUP(B534,'[1]TERMELŐ_11.30.'!$A:$BH,58,FALSE)+VLOOKUP(B534,'[1]TERMELŐ_11.30.'!$A:$BH,59,FALSE)+VLOOKUP(B534,'[1]TERMELŐ_11.30.'!$A:$BH,60,FALSE)</f>
        <v>0</v>
      </c>
      <c r="AA534" s="14" t="str">
        <f>IF(VLOOKUP(B534,'[1]TERMELŐ_11.30.'!A:AZ,51,FALSE)="","",VLOOKUP(B534,'[1]TERMELŐ_11.30.'!A:AZ,51,FALSE))</f>
        <v/>
      </c>
      <c r="AB534" s="14" t="str">
        <f>IF(VLOOKUP(B534,'[1]TERMELŐ_11.30.'!A:AZ,52,FALSE)="","",VLOOKUP(B534,'[1]TERMELŐ_11.30.'!A:AZ,52,FALSE))</f>
        <v/>
      </c>
    </row>
    <row r="535" spans="1:28" x14ac:dyDescent="0.3">
      <c r="A535" s="10" t="str">
        <f>VLOOKUP(VLOOKUP(B535,'[1]TERMELŐ_11.30.'!A:F,6,FALSE),'[1]publikáció segéd tábla'!$A$1:$B$7,2,FALSE)</f>
        <v>MVM Démász Áramhálózati Kft. </v>
      </c>
      <c r="B535" s="10" t="s">
        <v>501</v>
      </c>
      <c r="C535" s="11">
        <f>+SUMIFS('[1]TERMELŐ_11.30.'!$H:$H,'[1]TERMELŐ_11.30.'!$A:$A,[1]publikáció!$B535,'[1]TERMELŐ_11.30.'!$L:$L,[1]publikáció!C$4)</f>
        <v>49.95</v>
      </c>
      <c r="D535" s="11">
        <f>+SUMIFS('[1]TERMELŐ_11.30.'!$H:$H,'[1]TERMELŐ_11.30.'!$A:$A,[1]publikáció!$B535,'[1]TERMELŐ_11.30.'!$L:$L,[1]publikáció!D$4)</f>
        <v>0</v>
      </c>
      <c r="E535" s="11">
        <f>+SUMIFS('[1]TERMELŐ_11.30.'!$H:$H,'[1]TERMELŐ_11.30.'!$A:$A,[1]publikáció!$B535,'[1]TERMELŐ_11.30.'!$L:$L,[1]publikáció!E$4)</f>
        <v>0</v>
      </c>
      <c r="F535" s="11">
        <f>+SUMIFS('[1]TERMELŐ_11.30.'!$H:$H,'[1]TERMELŐ_11.30.'!$A:$A,[1]publikáció!$B535,'[1]TERMELŐ_11.30.'!$L:$L,[1]publikáció!F$4)</f>
        <v>0</v>
      </c>
      <c r="G535" s="11">
        <f>+SUMIFS('[1]TERMELŐ_11.30.'!$H:$H,'[1]TERMELŐ_11.30.'!$A:$A,[1]publikáció!$B535,'[1]TERMELŐ_11.30.'!$L:$L,[1]publikáció!G$4)</f>
        <v>0</v>
      </c>
      <c r="H535" s="11">
        <f>+SUMIFS('[1]TERMELŐ_11.30.'!$H:$H,'[1]TERMELŐ_11.30.'!$A:$A,[1]publikáció!$B535,'[1]TERMELŐ_11.30.'!$L:$L,[1]publikáció!H$4)</f>
        <v>0</v>
      </c>
      <c r="I535" s="11">
        <f>+SUMIFS('[1]TERMELŐ_11.30.'!$H:$H,'[1]TERMELŐ_11.30.'!$A:$A,[1]publikáció!$B535,'[1]TERMELŐ_11.30.'!$L:$L,[1]publikáció!I$4)</f>
        <v>0</v>
      </c>
      <c r="J535" s="11">
        <f>+SUMIFS('[1]TERMELŐ_11.30.'!$H:$H,'[1]TERMELŐ_11.30.'!$A:$A,[1]publikáció!$B535,'[1]TERMELŐ_11.30.'!$L:$L,[1]publikáció!J$4)</f>
        <v>0</v>
      </c>
      <c r="K535" s="11" t="str">
        <f>+IF(VLOOKUP(B535,'[1]TERMELŐ_11.30.'!A:U,21,FALSE)="igen","Technológia módosítás",IF(VLOOKUP(B535,'[1]TERMELŐ_11.30.'!A:U,20,FALSE)&lt;&gt;"nem","Ismétlő","Új igény"))</f>
        <v>Új igény</v>
      </c>
      <c r="L535" s="12">
        <f>+_xlfn.MAXIFS('[1]TERMELŐ_11.30.'!$P:$P,'[1]TERMELŐ_11.30.'!$A:$A,[1]publikáció!$B535)</f>
        <v>49.95</v>
      </c>
      <c r="M535" s="12">
        <f>+_xlfn.MAXIFS('[1]TERMELŐ_11.30.'!$Q:$Q,'[1]TERMELŐ_11.30.'!$A:$A,[1]publikáció!$B535)</f>
        <v>0.1</v>
      </c>
      <c r="N535" s="10" t="str">
        <f>+IF(VLOOKUP(B535,'[1]TERMELŐ_11.30.'!A:G,7,FALSE)="","",VLOOKUP(B535,'[1]TERMELŐ_11.30.'!A:G,7,FALSE))</f>
        <v>KHAN</v>
      </c>
      <c r="O535" s="10">
        <f>+VLOOKUP(B535,'[1]TERMELŐ_11.30.'!A:I,9,FALSE)</f>
        <v>132</v>
      </c>
      <c r="P535" s="10" t="str">
        <f>+IF(OR(VLOOKUP(B535,'[1]TERMELŐ_11.30.'!A:D,4,FALSE)="elutasított",(VLOOKUP(B535,'[1]TERMELŐ_11.30.'!A:D,4,FALSE)="kiesett")),"igen","nem")</f>
        <v>igen</v>
      </c>
      <c r="Q535" s="10" t="str">
        <f>+_xlfn.IFNA(VLOOKUP(IF(VLOOKUP(B535,'[1]TERMELŐ_11.30.'!A:BQ,69,FALSE)="","",VLOOKUP(B535,'[1]TERMELŐ_11.30.'!A:BQ,69,FALSE)),'[1]publikáció segéd tábla'!$D$1:$E$16,2,FALSE),"")</f>
        <v>54/2024 kormány rendelet</v>
      </c>
      <c r="R535" s="10" t="str">
        <f>IF(VLOOKUP(B535,'[1]TERMELŐ_11.30.'!A:AT,46,FALSE)="","",VLOOKUP(B535,'[1]TERMELŐ_11.30.'!A:AT,46,FALSE))</f>
        <v/>
      </c>
      <c r="S535" s="10"/>
      <c r="T535" s="13">
        <f>+VLOOKUP(B535,'[1]TERMELŐ_11.30.'!$A:$AR,37,FALSE)</f>
        <v>0</v>
      </c>
      <c r="U535" s="13">
        <f>+VLOOKUP(B535,'[1]TERMELŐ_11.30.'!$A:$AR,38,FALSE)+VLOOKUP(B535,'[1]TERMELŐ_11.30.'!$A:$AR,39,FALSE)+VLOOKUP(B535,'[1]TERMELŐ_11.30.'!$A:$AR,40,FALSE)+VLOOKUP(B535,'[1]TERMELŐ_11.30.'!$A:$AR,41,FALSE)+VLOOKUP(B535,'[1]TERMELŐ_11.30.'!$A:$AR,42,FALSE)+VLOOKUP(B535,'[1]TERMELŐ_11.30.'!$A:$AR,43,FALSE)+VLOOKUP(B535,'[1]TERMELŐ_11.30.'!$A:$AR,44,FALSE)</f>
        <v>0</v>
      </c>
      <c r="V535" s="14" t="str">
        <f>+IF(VLOOKUP(B535,'[1]TERMELŐ_11.30.'!A:AS,45,FALSE)="","",VLOOKUP(B535,'[1]TERMELŐ_11.30.'!A:AS,45,FALSE))</f>
        <v/>
      </c>
      <c r="W535" s="14" t="str">
        <f>IF(VLOOKUP(B535,'[1]TERMELŐ_11.30.'!A:AJ,36,FALSE)="","",VLOOKUP(B535,'[1]TERMELŐ_11.30.'!A:AJ,36,FALSE))</f>
        <v/>
      </c>
      <c r="X535" s="10"/>
      <c r="Y535" s="13">
        <f>+VLOOKUP(B535,'[1]TERMELŐ_11.30.'!$A:$BH,53,FALSE)</f>
        <v>0</v>
      </c>
      <c r="Z535" s="13">
        <f>+VLOOKUP(B535,'[1]TERMELŐ_11.30.'!$A:$BH,54,FALSE)+VLOOKUP(B535,'[1]TERMELŐ_11.30.'!$A:$BH,55,FALSE)+VLOOKUP(B535,'[1]TERMELŐ_11.30.'!$A:$BH,56,FALSE)+VLOOKUP(B535,'[1]TERMELŐ_11.30.'!$A:$BH,57,FALSE)+VLOOKUP(B535,'[1]TERMELŐ_11.30.'!$A:$BH,58,FALSE)+VLOOKUP(B535,'[1]TERMELŐ_11.30.'!$A:$BH,59,FALSE)+VLOOKUP(B535,'[1]TERMELŐ_11.30.'!$A:$BH,60,FALSE)</f>
        <v>0</v>
      </c>
      <c r="AA535" s="14" t="str">
        <f>IF(VLOOKUP(B535,'[1]TERMELŐ_11.30.'!A:AZ,51,FALSE)="","",VLOOKUP(B535,'[1]TERMELŐ_11.30.'!A:AZ,51,FALSE))</f>
        <v/>
      </c>
      <c r="AB535" s="14" t="str">
        <f>IF(VLOOKUP(B535,'[1]TERMELŐ_11.30.'!A:AZ,52,FALSE)="","",VLOOKUP(B535,'[1]TERMELŐ_11.30.'!A:AZ,52,FALSE))</f>
        <v/>
      </c>
    </row>
    <row r="536" spans="1:28" x14ac:dyDescent="0.3">
      <c r="A536" s="10" t="str">
        <f>VLOOKUP(VLOOKUP(B536,'[1]TERMELŐ_11.30.'!A:F,6,FALSE),'[1]publikáció segéd tábla'!$A$1:$B$7,2,FALSE)</f>
        <v>MVM Démász Áramhálózati Kft. </v>
      </c>
      <c r="B536" s="10" t="s">
        <v>502</v>
      </c>
      <c r="C536" s="11">
        <f>+SUMIFS('[1]TERMELŐ_11.30.'!$H:$H,'[1]TERMELŐ_11.30.'!$A:$A,[1]publikáció!$B536,'[1]TERMELŐ_11.30.'!$L:$L,[1]publikáció!C$4)</f>
        <v>21.6</v>
      </c>
      <c r="D536" s="11">
        <f>+SUMIFS('[1]TERMELŐ_11.30.'!$H:$H,'[1]TERMELŐ_11.30.'!$A:$A,[1]publikáció!$B536,'[1]TERMELŐ_11.30.'!$L:$L,[1]publikáció!D$4)</f>
        <v>0</v>
      </c>
      <c r="E536" s="11">
        <f>+SUMIFS('[1]TERMELŐ_11.30.'!$H:$H,'[1]TERMELŐ_11.30.'!$A:$A,[1]publikáció!$B536,'[1]TERMELŐ_11.30.'!$L:$L,[1]publikáció!E$4)</f>
        <v>0</v>
      </c>
      <c r="F536" s="11">
        <f>+SUMIFS('[1]TERMELŐ_11.30.'!$H:$H,'[1]TERMELŐ_11.30.'!$A:$A,[1]publikáció!$B536,'[1]TERMELŐ_11.30.'!$L:$L,[1]publikáció!F$4)</f>
        <v>0</v>
      </c>
      <c r="G536" s="11">
        <f>+SUMIFS('[1]TERMELŐ_11.30.'!$H:$H,'[1]TERMELŐ_11.30.'!$A:$A,[1]publikáció!$B536,'[1]TERMELŐ_11.30.'!$L:$L,[1]publikáció!G$4)</f>
        <v>0</v>
      </c>
      <c r="H536" s="11">
        <f>+SUMIFS('[1]TERMELŐ_11.30.'!$H:$H,'[1]TERMELŐ_11.30.'!$A:$A,[1]publikáció!$B536,'[1]TERMELŐ_11.30.'!$L:$L,[1]publikáció!H$4)</f>
        <v>0</v>
      </c>
      <c r="I536" s="11">
        <f>+SUMIFS('[1]TERMELŐ_11.30.'!$H:$H,'[1]TERMELŐ_11.30.'!$A:$A,[1]publikáció!$B536,'[1]TERMELŐ_11.30.'!$L:$L,[1]publikáció!I$4)</f>
        <v>0</v>
      </c>
      <c r="J536" s="11">
        <f>+SUMIFS('[1]TERMELŐ_11.30.'!$H:$H,'[1]TERMELŐ_11.30.'!$A:$A,[1]publikáció!$B536,'[1]TERMELŐ_11.30.'!$L:$L,[1]publikáció!J$4)</f>
        <v>0</v>
      </c>
      <c r="K536" s="11" t="str">
        <f>+IF(VLOOKUP(B536,'[1]TERMELŐ_11.30.'!A:U,21,FALSE)="igen","Technológia módosítás",IF(VLOOKUP(B536,'[1]TERMELŐ_11.30.'!A:U,20,FALSE)&lt;&gt;"nem","Ismétlő","Új igény"))</f>
        <v>Új igény</v>
      </c>
      <c r="L536" s="12">
        <f>+_xlfn.MAXIFS('[1]TERMELŐ_11.30.'!$P:$P,'[1]TERMELŐ_11.30.'!$A:$A,[1]publikáció!$B536)</f>
        <v>21.6</v>
      </c>
      <c r="M536" s="12">
        <f>+_xlfn.MAXIFS('[1]TERMELŐ_11.30.'!$Q:$Q,'[1]TERMELŐ_11.30.'!$A:$A,[1]publikáció!$B536)</f>
        <v>0.1</v>
      </c>
      <c r="N536" s="10" t="str">
        <f>+IF(VLOOKUP(B536,'[1]TERMELŐ_11.30.'!A:G,7,FALSE)="","",VLOOKUP(B536,'[1]TERMELŐ_11.30.'!A:G,7,FALSE))</f>
        <v>KHAN</v>
      </c>
      <c r="O536" s="10">
        <f>+VLOOKUP(B536,'[1]TERMELŐ_11.30.'!A:I,9,FALSE)</f>
        <v>132</v>
      </c>
      <c r="P536" s="10" t="str">
        <f>+IF(OR(VLOOKUP(B536,'[1]TERMELŐ_11.30.'!A:D,4,FALSE)="elutasított",(VLOOKUP(B536,'[1]TERMELŐ_11.30.'!A:D,4,FALSE)="kiesett")),"igen","nem")</f>
        <v>igen</v>
      </c>
      <c r="Q536" s="10" t="str">
        <f>+_xlfn.IFNA(VLOOKUP(IF(VLOOKUP(B536,'[1]TERMELŐ_11.30.'!A:BQ,69,FALSE)="","",VLOOKUP(B536,'[1]TERMELŐ_11.30.'!A:BQ,69,FALSE)),'[1]publikáció segéd tábla'!$D$1:$E$16,2,FALSE),"")</f>
        <v>54/2024 kormány rendelet</v>
      </c>
      <c r="R536" s="10" t="str">
        <f>IF(VLOOKUP(B536,'[1]TERMELŐ_11.30.'!A:AT,46,FALSE)="","",VLOOKUP(B536,'[1]TERMELŐ_11.30.'!A:AT,46,FALSE))</f>
        <v/>
      </c>
      <c r="S536" s="10"/>
      <c r="T536" s="13">
        <f>+VLOOKUP(B536,'[1]TERMELŐ_11.30.'!$A:$AR,37,FALSE)</f>
        <v>0</v>
      </c>
      <c r="U536" s="13">
        <f>+VLOOKUP(B536,'[1]TERMELŐ_11.30.'!$A:$AR,38,FALSE)+VLOOKUP(B536,'[1]TERMELŐ_11.30.'!$A:$AR,39,FALSE)+VLOOKUP(B536,'[1]TERMELŐ_11.30.'!$A:$AR,40,FALSE)+VLOOKUP(B536,'[1]TERMELŐ_11.30.'!$A:$AR,41,FALSE)+VLOOKUP(B536,'[1]TERMELŐ_11.30.'!$A:$AR,42,FALSE)+VLOOKUP(B536,'[1]TERMELŐ_11.30.'!$A:$AR,43,FALSE)+VLOOKUP(B536,'[1]TERMELŐ_11.30.'!$A:$AR,44,FALSE)</f>
        <v>0</v>
      </c>
      <c r="V536" s="14" t="str">
        <f>+IF(VLOOKUP(B536,'[1]TERMELŐ_11.30.'!A:AS,45,FALSE)="","",VLOOKUP(B536,'[1]TERMELŐ_11.30.'!A:AS,45,FALSE))</f>
        <v/>
      </c>
      <c r="W536" s="14" t="str">
        <f>IF(VLOOKUP(B536,'[1]TERMELŐ_11.30.'!A:AJ,36,FALSE)="","",VLOOKUP(B536,'[1]TERMELŐ_11.30.'!A:AJ,36,FALSE))</f>
        <v/>
      </c>
      <c r="X536" s="10"/>
      <c r="Y536" s="13">
        <f>+VLOOKUP(B536,'[1]TERMELŐ_11.30.'!$A:$BH,53,FALSE)</f>
        <v>0</v>
      </c>
      <c r="Z536" s="13">
        <f>+VLOOKUP(B536,'[1]TERMELŐ_11.30.'!$A:$BH,54,FALSE)+VLOOKUP(B536,'[1]TERMELŐ_11.30.'!$A:$BH,55,FALSE)+VLOOKUP(B536,'[1]TERMELŐ_11.30.'!$A:$BH,56,FALSE)+VLOOKUP(B536,'[1]TERMELŐ_11.30.'!$A:$BH,57,FALSE)+VLOOKUP(B536,'[1]TERMELŐ_11.30.'!$A:$BH,58,FALSE)+VLOOKUP(B536,'[1]TERMELŐ_11.30.'!$A:$BH,59,FALSE)+VLOOKUP(B536,'[1]TERMELŐ_11.30.'!$A:$BH,60,FALSE)</f>
        <v>0</v>
      </c>
      <c r="AA536" s="14" t="str">
        <f>IF(VLOOKUP(B536,'[1]TERMELŐ_11.30.'!A:AZ,51,FALSE)="","",VLOOKUP(B536,'[1]TERMELŐ_11.30.'!A:AZ,51,FALSE))</f>
        <v/>
      </c>
      <c r="AB536" s="14" t="str">
        <f>IF(VLOOKUP(B536,'[1]TERMELŐ_11.30.'!A:AZ,52,FALSE)="","",VLOOKUP(B536,'[1]TERMELŐ_11.30.'!A:AZ,52,FALSE))</f>
        <v/>
      </c>
    </row>
    <row r="537" spans="1:28" x14ac:dyDescent="0.3">
      <c r="A537" s="10" t="str">
        <f>VLOOKUP(VLOOKUP(B537,'[1]TERMELŐ_11.30.'!A:F,6,FALSE),'[1]publikáció segéd tábla'!$A$1:$B$7,2,FALSE)</f>
        <v>MVM Démász Áramhálózati Kft. </v>
      </c>
      <c r="B537" s="10" t="s">
        <v>503</v>
      </c>
      <c r="C537" s="11">
        <f>+SUMIFS('[1]TERMELŐ_11.30.'!$H:$H,'[1]TERMELŐ_11.30.'!$A:$A,[1]publikáció!$B537,'[1]TERMELŐ_11.30.'!$L:$L,[1]publikáció!C$4)</f>
        <v>4.99</v>
      </c>
      <c r="D537" s="11">
        <f>+SUMIFS('[1]TERMELŐ_11.30.'!$H:$H,'[1]TERMELŐ_11.30.'!$A:$A,[1]publikáció!$B537,'[1]TERMELŐ_11.30.'!$L:$L,[1]publikáció!D$4)</f>
        <v>0</v>
      </c>
      <c r="E537" s="11">
        <f>+SUMIFS('[1]TERMELŐ_11.30.'!$H:$H,'[1]TERMELŐ_11.30.'!$A:$A,[1]publikáció!$B537,'[1]TERMELŐ_11.30.'!$L:$L,[1]publikáció!E$4)</f>
        <v>0</v>
      </c>
      <c r="F537" s="11">
        <f>+SUMIFS('[1]TERMELŐ_11.30.'!$H:$H,'[1]TERMELŐ_11.30.'!$A:$A,[1]publikáció!$B537,'[1]TERMELŐ_11.30.'!$L:$L,[1]publikáció!F$4)</f>
        <v>0</v>
      </c>
      <c r="G537" s="11">
        <f>+SUMIFS('[1]TERMELŐ_11.30.'!$H:$H,'[1]TERMELŐ_11.30.'!$A:$A,[1]publikáció!$B537,'[1]TERMELŐ_11.30.'!$L:$L,[1]publikáció!G$4)</f>
        <v>0</v>
      </c>
      <c r="H537" s="11">
        <f>+SUMIFS('[1]TERMELŐ_11.30.'!$H:$H,'[1]TERMELŐ_11.30.'!$A:$A,[1]publikáció!$B537,'[1]TERMELŐ_11.30.'!$L:$L,[1]publikáció!H$4)</f>
        <v>0</v>
      </c>
      <c r="I537" s="11">
        <f>+SUMIFS('[1]TERMELŐ_11.30.'!$H:$H,'[1]TERMELŐ_11.30.'!$A:$A,[1]publikáció!$B537,'[1]TERMELŐ_11.30.'!$L:$L,[1]publikáció!I$4)</f>
        <v>0</v>
      </c>
      <c r="J537" s="11">
        <f>+SUMIFS('[1]TERMELŐ_11.30.'!$H:$H,'[1]TERMELŐ_11.30.'!$A:$A,[1]publikáció!$B537,'[1]TERMELŐ_11.30.'!$L:$L,[1]publikáció!J$4)</f>
        <v>0</v>
      </c>
      <c r="K537" s="11" t="str">
        <f>+IF(VLOOKUP(B537,'[1]TERMELŐ_11.30.'!A:U,21,FALSE)="igen","Technológia módosítás",IF(VLOOKUP(B537,'[1]TERMELŐ_11.30.'!A:U,20,FALSE)&lt;&gt;"nem","Ismétlő","Új igény"))</f>
        <v>Új igény</v>
      </c>
      <c r="L537" s="12">
        <f>+_xlfn.MAXIFS('[1]TERMELŐ_11.30.'!$P:$P,'[1]TERMELŐ_11.30.'!$A:$A,[1]publikáció!$B537)</f>
        <v>4.99</v>
      </c>
      <c r="M537" s="12">
        <f>+_xlfn.MAXIFS('[1]TERMELŐ_11.30.'!$Q:$Q,'[1]TERMELŐ_11.30.'!$A:$A,[1]publikáció!$B537)</f>
        <v>2.1999999999999999E-2</v>
      </c>
      <c r="N537" s="10" t="str">
        <f>+IF(VLOOKUP(B537,'[1]TERMELŐ_11.30.'!A:G,7,FALSE)="","",VLOOKUP(B537,'[1]TERMELŐ_11.30.'!A:G,7,FALSE))</f>
        <v>KECS</v>
      </c>
      <c r="O537" s="10">
        <f>+VLOOKUP(B537,'[1]TERMELŐ_11.30.'!A:I,9,FALSE)</f>
        <v>22</v>
      </c>
      <c r="P537" s="10" t="str">
        <f>+IF(OR(VLOOKUP(B537,'[1]TERMELŐ_11.30.'!A:D,4,FALSE)="elutasított",(VLOOKUP(B537,'[1]TERMELŐ_11.30.'!A:D,4,FALSE)="kiesett")),"igen","nem")</f>
        <v>igen</v>
      </c>
      <c r="Q537" s="10" t="str">
        <f>+_xlfn.IFNA(VLOOKUP(IF(VLOOKUP(B537,'[1]TERMELŐ_11.30.'!A:BQ,69,FALSE)="","",VLOOKUP(B537,'[1]TERMELŐ_11.30.'!A:BQ,69,FALSE)),'[1]publikáció segéd tábla'!$D$1:$E$16,2,FALSE),"")</f>
        <v>54/2024 kormány rendelet</v>
      </c>
      <c r="R537" s="10" t="str">
        <f>IF(VLOOKUP(B537,'[1]TERMELŐ_11.30.'!A:AT,46,FALSE)="","",VLOOKUP(B537,'[1]TERMELŐ_11.30.'!A:AT,46,FALSE))</f>
        <v/>
      </c>
      <c r="S537" s="10"/>
      <c r="T537" s="13">
        <f>+VLOOKUP(B537,'[1]TERMELŐ_11.30.'!$A:$AR,37,FALSE)</f>
        <v>0</v>
      </c>
      <c r="U537" s="13">
        <f>+VLOOKUP(B537,'[1]TERMELŐ_11.30.'!$A:$AR,38,FALSE)+VLOOKUP(B537,'[1]TERMELŐ_11.30.'!$A:$AR,39,FALSE)+VLOOKUP(B537,'[1]TERMELŐ_11.30.'!$A:$AR,40,FALSE)+VLOOKUP(B537,'[1]TERMELŐ_11.30.'!$A:$AR,41,FALSE)+VLOOKUP(B537,'[1]TERMELŐ_11.30.'!$A:$AR,42,FALSE)+VLOOKUP(B537,'[1]TERMELŐ_11.30.'!$A:$AR,43,FALSE)+VLOOKUP(B537,'[1]TERMELŐ_11.30.'!$A:$AR,44,FALSE)</f>
        <v>0</v>
      </c>
      <c r="V537" s="14" t="str">
        <f>+IF(VLOOKUP(B537,'[1]TERMELŐ_11.30.'!A:AS,45,FALSE)="","",VLOOKUP(B537,'[1]TERMELŐ_11.30.'!A:AS,45,FALSE))</f>
        <v/>
      </c>
      <c r="W537" s="14" t="str">
        <f>IF(VLOOKUP(B537,'[1]TERMELŐ_11.30.'!A:AJ,36,FALSE)="","",VLOOKUP(B537,'[1]TERMELŐ_11.30.'!A:AJ,36,FALSE))</f>
        <v/>
      </c>
      <c r="X537" s="10"/>
      <c r="Y537" s="13">
        <f>+VLOOKUP(B537,'[1]TERMELŐ_11.30.'!$A:$BH,53,FALSE)</f>
        <v>0</v>
      </c>
      <c r="Z537" s="13">
        <f>+VLOOKUP(B537,'[1]TERMELŐ_11.30.'!$A:$BH,54,FALSE)+VLOOKUP(B537,'[1]TERMELŐ_11.30.'!$A:$BH,55,FALSE)+VLOOKUP(B537,'[1]TERMELŐ_11.30.'!$A:$BH,56,FALSE)+VLOOKUP(B537,'[1]TERMELŐ_11.30.'!$A:$BH,57,FALSE)+VLOOKUP(B537,'[1]TERMELŐ_11.30.'!$A:$BH,58,FALSE)+VLOOKUP(B537,'[1]TERMELŐ_11.30.'!$A:$BH,59,FALSE)+VLOOKUP(B537,'[1]TERMELŐ_11.30.'!$A:$BH,60,FALSE)</f>
        <v>0</v>
      </c>
      <c r="AA537" s="14" t="str">
        <f>IF(VLOOKUP(B537,'[1]TERMELŐ_11.30.'!A:AZ,51,FALSE)="","",VLOOKUP(B537,'[1]TERMELŐ_11.30.'!A:AZ,51,FALSE))</f>
        <v/>
      </c>
      <c r="AB537" s="14" t="str">
        <f>IF(VLOOKUP(B537,'[1]TERMELŐ_11.30.'!A:AZ,52,FALSE)="","",VLOOKUP(B537,'[1]TERMELŐ_11.30.'!A:AZ,52,FALSE))</f>
        <v/>
      </c>
    </row>
    <row r="538" spans="1:28" x14ac:dyDescent="0.3">
      <c r="A538" s="10" t="str">
        <f>VLOOKUP(VLOOKUP(B538,'[1]TERMELŐ_11.30.'!A:F,6,FALSE),'[1]publikáció segéd tábla'!$A$1:$B$7,2,FALSE)</f>
        <v>MVM Démász Áramhálózati Kft. </v>
      </c>
      <c r="B538" s="10" t="s">
        <v>504</v>
      </c>
      <c r="C538" s="11">
        <f>+SUMIFS('[1]TERMELŐ_11.30.'!$H:$H,'[1]TERMELŐ_11.30.'!$A:$A,[1]publikáció!$B538,'[1]TERMELŐ_11.30.'!$L:$L,[1]publikáció!C$4)</f>
        <v>2</v>
      </c>
      <c r="D538" s="11">
        <f>+SUMIFS('[1]TERMELŐ_11.30.'!$H:$H,'[1]TERMELŐ_11.30.'!$A:$A,[1]publikáció!$B538,'[1]TERMELŐ_11.30.'!$L:$L,[1]publikáció!D$4)</f>
        <v>0</v>
      </c>
      <c r="E538" s="11">
        <f>+SUMIFS('[1]TERMELŐ_11.30.'!$H:$H,'[1]TERMELŐ_11.30.'!$A:$A,[1]publikáció!$B538,'[1]TERMELŐ_11.30.'!$L:$L,[1]publikáció!E$4)</f>
        <v>0</v>
      </c>
      <c r="F538" s="11">
        <f>+SUMIFS('[1]TERMELŐ_11.30.'!$H:$H,'[1]TERMELŐ_11.30.'!$A:$A,[1]publikáció!$B538,'[1]TERMELŐ_11.30.'!$L:$L,[1]publikáció!F$4)</f>
        <v>0</v>
      </c>
      <c r="G538" s="11">
        <f>+SUMIFS('[1]TERMELŐ_11.30.'!$H:$H,'[1]TERMELŐ_11.30.'!$A:$A,[1]publikáció!$B538,'[1]TERMELŐ_11.30.'!$L:$L,[1]publikáció!G$4)</f>
        <v>0</v>
      </c>
      <c r="H538" s="11">
        <f>+SUMIFS('[1]TERMELŐ_11.30.'!$H:$H,'[1]TERMELŐ_11.30.'!$A:$A,[1]publikáció!$B538,'[1]TERMELŐ_11.30.'!$L:$L,[1]publikáció!H$4)</f>
        <v>0</v>
      </c>
      <c r="I538" s="11">
        <f>+SUMIFS('[1]TERMELŐ_11.30.'!$H:$H,'[1]TERMELŐ_11.30.'!$A:$A,[1]publikáció!$B538,'[1]TERMELŐ_11.30.'!$L:$L,[1]publikáció!I$4)</f>
        <v>0</v>
      </c>
      <c r="J538" s="11">
        <f>+SUMIFS('[1]TERMELŐ_11.30.'!$H:$H,'[1]TERMELŐ_11.30.'!$A:$A,[1]publikáció!$B538,'[1]TERMELŐ_11.30.'!$L:$L,[1]publikáció!J$4)</f>
        <v>0</v>
      </c>
      <c r="K538" s="11" t="str">
        <f>+IF(VLOOKUP(B538,'[1]TERMELŐ_11.30.'!A:U,21,FALSE)="igen","Technológia módosítás",IF(VLOOKUP(B538,'[1]TERMELŐ_11.30.'!A:U,20,FALSE)&lt;&gt;"nem","Ismétlő","Új igény"))</f>
        <v>Új igény</v>
      </c>
      <c r="L538" s="12">
        <f>+_xlfn.MAXIFS('[1]TERMELŐ_11.30.'!$P:$P,'[1]TERMELŐ_11.30.'!$A:$A,[1]publikáció!$B538)</f>
        <v>2</v>
      </c>
      <c r="M538" s="12">
        <f>+_xlfn.MAXIFS('[1]TERMELŐ_11.30.'!$Q:$Q,'[1]TERMELŐ_11.30.'!$A:$A,[1]publikáció!$B538)</f>
        <v>2.1999999999999999E-2</v>
      </c>
      <c r="N538" s="10" t="str">
        <f>+IF(VLOOKUP(B538,'[1]TERMELŐ_11.30.'!A:G,7,FALSE)="","",VLOOKUP(B538,'[1]TERMELŐ_11.30.'!A:G,7,FALSE))</f>
        <v>KMAJ</v>
      </c>
      <c r="O538" s="10">
        <f>+VLOOKUP(B538,'[1]TERMELŐ_11.30.'!A:I,9,FALSE)</f>
        <v>22</v>
      </c>
      <c r="P538" s="10" t="str">
        <f>+IF(OR(VLOOKUP(B538,'[1]TERMELŐ_11.30.'!A:D,4,FALSE)="elutasított",(VLOOKUP(B538,'[1]TERMELŐ_11.30.'!A:D,4,FALSE)="kiesett")),"igen","nem")</f>
        <v>igen</v>
      </c>
      <c r="Q538" s="10" t="str">
        <f>+_xlfn.IFNA(VLOOKUP(IF(VLOOKUP(B538,'[1]TERMELŐ_11.30.'!A:BQ,69,FALSE)="","",VLOOKUP(B538,'[1]TERMELŐ_11.30.'!A:BQ,69,FALSE)),'[1]publikáció segéd tábla'!$D$1:$E$16,2,FALSE),"")</f>
        <v>54/2024 kormány rendelet</v>
      </c>
      <c r="R538" s="10" t="str">
        <f>IF(VLOOKUP(B538,'[1]TERMELŐ_11.30.'!A:AT,46,FALSE)="","",VLOOKUP(B538,'[1]TERMELŐ_11.30.'!A:AT,46,FALSE))</f>
        <v/>
      </c>
      <c r="S538" s="10"/>
      <c r="T538" s="13">
        <f>+VLOOKUP(B538,'[1]TERMELŐ_11.30.'!$A:$AR,37,FALSE)</f>
        <v>0</v>
      </c>
      <c r="U538" s="13">
        <f>+VLOOKUP(B538,'[1]TERMELŐ_11.30.'!$A:$AR,38,FALSE)+VLOOKUP(B538,'[1]TERMELŐ_11.30.'!$A:$AR,39,FALSE)+VLOOKUP(B538,'[1]TERMELŐ_11.30.'!$A:$AR,40,FALSE)+VLOOKUP(B538,'[1]TERMELŐ_11.30.'!$A:$AR,41,FALSE)+VLOOKUP(B538,'[1]TERMELŐ_11.30.'!$A:$AR,42,FALSE)+VLOOKUP(B538,'[1]TERMELŐ_11.30.'!$A:$AR,43,FALSE)+VLOOKUP(B538,'[1]TERMELŐ_11.30.'!$A:$AR,44,FALSE)</f>
        <v>0</v>
      </c>
      <c r="V538" s="14" t="str">
        <f>+IF(VLOOKUP(B538,'[1]TERMELŐ_11.30.'!A:AS,45,FALSE)="","",VLOOKUP(B538,'[1]TERMELŐ_11.30.'!A:AS,45,FALSE))</f>
        <v/>
      </c>
      <c r="W538" s="14" t="str">
        <f>IF(VLOOKUP(B538,'[1]TERMELŐ_11.30.'!A:AJ,36,FALSE)="","",VLOOKUP(B538,'[1]TERMELŐ_11.30.'!A:AJ,36,FALSE))</f>
        <v/>
      </c>
      <c r="X538" s="10"/>
      <c r="Y538" s="13">
        <f>+VLOOKUP(B538,'[1]TERMELŐ_11.30.'!$A:$BH,53,FALSE)</f>
        <v>0</v>
      </c>
      <c r="Z538" s="13">
        <f>+VLOOKUP(B538,'[1]TERMELŐ_11.30.'!$A:$BH,54,FALSE)+VLOOKUP(B538,'[1]TERMELŐ_11.30.'!$A:$BH,55,FALSE)+VLOOKUP(B538,'[1]TERMELŐ_11.30.'!$A:$BH,56,FALSE)+VLOOKUP(B538,'[1]TERMELŐ_11.30.'!$A:$BH,57,FALSE)+VLOOKUP(B538,'[1]TERMELŐ_11.30.'!$A:$BH,58,FALSE)+VLOOKUP(B538,'[1]TERMELŐ_11.30.'!$A:$BH,59,FALSE)+VLOOKUP(B538,'[1]TERMELŐ_11.30.'!$A:$BH,60,FALSE)</f>
        <v>0</v>
      </c>
      <c r="AA538" s="14" t="str">
        <f>IF(VLOOKUP(B538,'[1]TERMELŐ_11.30.'!A:AZ,51,FALSE)="","",VLOOKUP(B538,'[1]TERMELŐ_11.30.'!A:AZ,51,FALSE))</f>
        <v/>
      </c>
      <c r="AB538" s="14" t="str">
        <f>IF(VLOOKUP(B538,'[1]TERMELŐ_11.30.'!A:AZ,52,FALSE)="","",VLOOKUP(B538,'[1]TERMELŐ_11.30.'!A:AZ,52,FALSE))</f>
        <v/>
      </c>
    </row>
    <row r="539" spans="1:28" x14ac:dyDescent="0.3">
      <c r="A539" s="10" t="str">
        <f>VLOOKUP(VLOOKUP(B539,'[1]TERMELŐ_11.30.'!A:F,6,FALSE),'[1]publikáció segéd tábla'!$A$1:$B$7,2,FALSE)</f>
        <v>MVM Démász Áramhálózati Kft. </v>
      </c>
      <c r="B539" s="10" t="s">
        <v>505</v>
      </c>
      <c r="C539" s="11">
        <f>+SUMIFS('[1]TERMELŐ_11.30.'!$H:$H,'[1]TERMELŐ_11.30.'!$A:$A,[1]publikáció!$B539,'[1]TERMELŐ_11.30.'!$L:$L,[1]publikáció!C$4)</f>
        <v>4.99</v>
      </c>
      <c r="D539" s="11">
        <f>+SUMIFS('[1]TERMELŐ_11.30.'!$H:$H,'[1]TERMELŐ_11.30.'!$A:$A,[1]publikáció!$B539,'[1]TERMELŐ_11.30.'!$L:$L,[1]publikáció!D$4)</f>
        <v>0</v>
      </c>
      <c r="E539" s="11">
        <f>+SUMIFS('[1]TERMELŐ_11.30.'!$H:$H,'[1]TERMELŐ_11.30.'!$A:$A,[1]publikáció!$B539,'[1]TERMELŐ_11.30.'!$L:$L,[1]publikáció!E$4)</f>
        <v>0</v>
      </c>
      <c r="F539" s="11">
        <f>+SUMIFS('[1]TERMELŐ_11.30.'!$H:$H,'[1]TERMELŐ_11.30.'!$A:$A,[1]publikáció!$B539,'[1]TERMELŐ_11.30.'!$L:$L,[1]publikáció!F$4)</f>
        <v>0</v>
      </c>
      <c r="G539" s="11">
        <f>+SUMIFS('[1]TERMELŐ_11.30.'!$H:$H,'[1]TERMELŐ_11.30.'!$A:$A,[1]publikáció!$B539,'[1]TERMELŐ_11.30.'!$L:$L,[1]publikáció!G$4)</f>
        <v>0</v>
      </c>
      <c r="H539" s="11">
        <f>+SUMIFS('[1]TERMELŐ_11.30.'!$H:$H,'[1]TERMELŐ_11.30.'!$A:$A,[1]publikáció!$B539,'[1]TERMELŐ_11.30.'!$L:$L,[1]publikáció!H$4)</f>
        <v>0</v>
      </c>
      <c r="I539" s="11">
        <f>+SUMIFS('[1]TERMELŐ_11.30.'!$H:$H,'[1]TERMELŐ_11.30.'!$A:$A,[1]publikáció!$B539,'[1]TERMELŐ_11.30.'!$L:$L,[1]publikáció!I$4)</f>
        <v>0</v>
      </c>
      <c r="J539" s="11">
        <f>+SUMIFS('[1]TERMELŐ_11.30.'!$H:$H,'[1]TERMELŐ_11.30.'!$A:$A,[1]publikáció!$B539,'[1]TERMELŐ_11.30.'!$L:$L,[1]publikáció!J$4)</f>
        <v>0</v>
      </c>
      <c r="K539" s="11" t="str">
        <f>+IF(VLOOKUP(B539,'[1]TERMELŐ_11.30.'!A:U,21,FALSE)="igen","Technológia módosítás",IF(VLOOKUP(B539,'[1]TERMELŐ_11.30.'!A:U,20,FALSE)&lt;&gt;"nem","Ismétlő","Új igény"))</f>
        <v>Új igény</v>
      </c>
      <c r="L539" s="12">
        <f>+_xlfn.MAXIFS('[1]TERMELŐ_11.30.'!$P:$P,'[1]TERMELŐ_11.30.'!$A:$A,[1]publikáció!$B539)</f>
        <v>4.99</v>
      </c>
      <c r="M539" s="12">
        <f>+_xlfn.MAXIFS('[1]TERMELŐ_11.30.'!$Q:$Q,'[1]TERMELŐ_11.30.'!$A:$A,[1]publikáció!$B539)</f>
        <v>0.05</v>
      </c>
      <c r="N539" s="10" t="str">
        <f>+IF(VLOOKUP(B539,'[1]TERMELŐ_11.30.'!A:G,7,FALSE)="","",VLOOKUP(B539,'[1]TERMELŐ_11.30.'!A:G,7,FALSE))</f>
        <v>SZAL</v>
      </c>
      <c r="O539" s="10">
        <f>+VLOOKUP(B539,'[1]TERMELŐ_11.30.'!A:I,9,FALSE)</f>
        <v>22</v>
      </c>
      <c r="P539" s="10" t="str">
        <f>+IF(OR(VLOOKUP(B539,'[1]TERMELŐ_11.30.'!A:D,4,FALSE)="elutasított",(VLOOKUP(B539,'[1]TERMELŐ_11.30.'!A:D,4,FALSE)="kiesett")),"igen","nem")</f>
        <v>igen</v>
      </c>
      <c r="Q539" s="10" t="str">
        <f>+_xlfn.IFNA(VLOOKUP(IF(VLOOKUP(B539,'[1]TERMELŐ_11.30.'!A:BQ,69,FALSE)="","",VLOOKUP(B539,'[1]TERMELŐ_11.30.'!A:BQ,69,FALSE)),'[1]publikáció segéd tábla'!$D$1:$E$16,2,FALSE),"")</f>
        <v>54/2024 kormány rendelet</v>
      </c>
      <c r="R539" s="10" t="str">
        <f>IF(VLOOKUP(B539,'[1]TERMELŐ_11.30.'!A:AT,46,FALSE)="","",VLOOKUP(B539,'[1]TERMELŐ_11.30.'!A:AT,46,FALSE))</f>
        <v/>
      </c>
      <c r="S539" s="10"/>
      <c r="T539" s="13">
        <f>+VLOOKUP(B539,'[1]TERMELŐ_11.30.'!$A:$AR,37,FALSE)</f>
        <v>0</v>
      </c>
      <c r="U539" s="13">
        <f>+VLOOKUP(B539,'[1]TERMELŐ_11.30.'!$A:$AR,38,FALSE)+VLOOKUP(B539,'[1]TERMELŐ_11.30.'!$A:$AR,39,FALSE)+VLOOKUP(B539,'[1]TERMELŐ_11.30.'!$A:$AR,40,FALSE)+VLOOKUP(B539,'[1]TERMELŐ_11.30.'!$A:$AR,41,FALSE)+VLOOKUP(B539,'[1]TERMELŐ_11.30.'!$A:$AR,42,FALSE)+VLOOKUP(B539,'[1]TERMELŐ_11.30.'!$A:$AR,43,FALSE)+VLOOKUP(B539,'[1]TERMELŐ_11.30.'!$A:$AR,44,FALSE)</f>
        <v>0</v>
      </c>
      <c r="V539" s="14" t="str">
        <f>+IF(VLOOKUP(B539,'[1]TERMELŐ_11.30.'!A:AS,45,FALSE)="","",VLOOKUP(B539,'[1]TERMELŐ_11.30.'!A:AS,45,FALSE))</f>
        <v/>
      </c>
      <c r="W539" s="14" t="str">
        <f>IF(VLOOKUP(B539,'[1]TERMELŐ_11.30.'!A:AJ,36,FALSE)="","",VLOOKUP(B539,'[1]TERMELŐ_11.30.'!A:AJ,36,FALSE))</f>
        <v/>
      </c>
      <c r="X539" s="10"/>
      <c r="Y539" s="13">
        <f>+VLOOKUP(B539,'[1]TERMELŐ_11.30.'!$A:$BH,53,FALSE)</f>
        <v>0</v>
      </c>
      <c r="Z539" s="13">
        <f>+VLOOKUP(B539,'[1]TERMELŐ_11.30.'!$A:$BH,54,FALSE)+VLOOKUP(B539,'[1]TERMELŐ_11.30.'!$A:$BH,55,FALSE)+VLOOKUP(B539,'[1]TERMELŐ_11.30.'!$A:$BH,56,FALSE)+VLOOKUP(B539,'[1]TERMELŐ_11.30.'!$A:$BH,57,FALSE)+VLOOKUP(B539,'[1]TERMELŐ_11.30.'!$A:$BH,58,FALSE)+VLOOKUP(B539,'[1]TERMELŐ_11.30.'!$A:$BH,59,FALSE)+VLOOKUP(B539,'[1]TERMELŐ_11.30.'!$A:$BH,60,FALSE)</f>
        <v>0</v>
      </c>
      <c r="AA539" s="14" t="str">
        <f>IF(VLOOKUP(B539,'[1]TERMELŐ_11.30.'!A:AZ,51,FALSE)="","",VLOOKUP(B539,'[1]TERMELŐ_11.30.'!A:AZ,51,FALSE))</f>
        <v/>
      </c>
      <c r="AB539" s="14" t="str">
        <f>IF(VLOOKUP(B539,'[1]TERMELŐ_11.30.'!A:AZ,52,FALSE)="","",VLOOKUP(B539,'[1]TERMELŐ_11.30.'!A:AZ,52,FALSE))</f>
        <v/>
      </c>
    </row>
    <row r="540" spans="1:28" x14ac:dyDescent="0.3">
      <c r="A540" s="10" t="str">
        <f>VLOOKUP(VLOOKUP(B540,'[1]TERMELŐ_11.30.'!A:F,6,FALSE),'[1]publikáció segéd tábla'!$A$1:$B$7,2,FALSE)</f>
        <v>MVM Démász Áramhálózati Kft. </v>
      </c>
      <c r="B540" s="10" t="s">
        <v>506</v>
      </c>
      <c r="C540" s="11">
        <f>+SUMIFS('[1]TERMELŐ_11.30.'!$H:$H,'[1]TERMELŐ_11.30.'!$A:$A,[1]publikáció!$B540,'[1]TERMELŐ_11.30.'!$L:$L,[1]publikáció!C$4)</f>
        <v>50</v>
      </c>
      <c r="D540" s="11">
        <f>+SUMIFS('[1]TERMELŐ_11.30.'!$H:$H,'[1]TERMELŐ_11.30.'!$A:$A,[1]publikáció!$B540,'[1]TERMELŐ_11.30.'!$L:$L,[1]publikáció!D$4)</f>
        <v>0</v>
      </c>
      <c r="E540" s="11">
        <f>+SUMIFS('[1]TERMELŐ_11.30.'!$H:$H,'[1]TERMELŐ_11.30.'!$A:$A,[1]publikáció!$B540,'[1]TERMELŐ_11.30.'!$L:$L,[1]publikáció!E$4)</f>
        <v>50</v>
      </c>
      <c r="F540" s="11">
        <f>+SUMIFS('[1]TERMELŐ_11.30.'!$H:$H,'[1]TERMELŐ_11.30.'!$A:$A,[1]publikáció!$B540,'[1]TERMELŐ_11.30.'!$L:$L,[1]publikáció!F$4)</f>
        <v>0</v>
      </c>
      <c r="G540" s="11">
        <f>+SUMIFS('[1]TERMELŐ_11.30.'!$H:$H,'[1]TERMELŐ_11.30.'!$A:$A,[1]publikáció!$B540,'[1]TERMELŐ_11.30.'!$L:$L,[1]publikáció!G$4)</f>
        <v>0</v>
      </c>
      <c r="H540" s="11">
        <f>+SUMIFS('[1]TERMELŐ_11.30.'!$H:$H,'[1]TERMELŐ_11.30.'!$A:$A,[1]publikáció!$B540,'[1]TERMELŐ_11.30.'!$L:$L,[1]publikáció!H$4)</f>
        <v>0</v>
      </c>
      <c r="I540" s="11">
        <f>+SUMIFS('[1]TERMELŐ_11.30.'!$H:$H,'[1]TERMELŐ_11.30.'!$A:$A,[1]publikáció!$B540,'[1]TERMELŐ_11.30.'!$L:$L,[1]publikáció!I$4)</f>
        <v>0</v>
      </c>
      <c r="J540" s="11">
        <f>+SUMIFS('[1]TERMELŐ_11.30.'!$H:$H,'[1]TERMELŐ_11.30.'!$A:$A,[1]publikáció!$B540,'[1]TERMELŐ_11.30.'!$L:$L,[1]publikáció!J$4)</f>
        <v>0</v>
      </c>
      <c r="K540" s="11" t="str">
        <f>+IF(VLOOKUP(B540,'[1]TERMELŐ_11.30.'!A:U,21,FALSE)="igen","Technológia módosítás",IF(VLOOKUP(B540,'[1]TERMELŐ_11.30.'!A:U,20,FALSE)&lt;&gt;"nem","Ismétlő","Új igény"))</f>
        <v>Új igény</v>
      </c>
      <c r="L540" s="12">
        <f>+_xlfn.MAXIFS('[1]TERMELŐ_11.30.'!$P:$P,'[1]TERMELŐ_11.30.'!$A:$A,[1]publikáció!$B540)</f>
        <v>50</v>
      </c>
      <c r="M540" s="12">
        <f>+_xlfn.MAXIFS('[1]TERMELŐ_11.30.'!$Q:$Q,'[1]TERMELŐ_11.30.'!$A:$A,[1]publikáció!$B540)</f>
        <v>5.16</v>
      </c>
      <c r="N540" s="10" t="str">
        <f>+IF(VLOOKUP(B540,'[1]TERMELŐ_11.30.'!A:G,7,FALSE)="","",VLOOKUP(B540,'[1]TERMELŐ_11.30.'!A:G,7,FALSE))</f>
        <v>LAJN</v>
      </c>
      <c r="O540" s="10">
        <f>+VLOOKUP(B540,'[1]TERMELŐ_11.30.'!A:I,9,FALSE)</f>
        <v>132</v>
      </c>
      <c r="P540" s="10" t="str">
        <f>+IF(OR(VLOOKUP(B540,'[1]TERMELŐ_11.30.'!A:D,4,FALSE)="elutasított",(VLOOKUP(B540,'[1]TERMELŐ_11.30.'!A:D,4,FALSE)="kiesett")),"igen","nem")</f>
        <v>igen</v>
      </c>
      <c r="Q540" s="10" t="str">
        <f>+_xlfn.IFNA(VLOOKUP(IF(VLOOKUP(B540,'[1]TERMELŐ_11.30.'!A:BQ,69,FALSE)="","",VLOOKUP(B540,'[1]TERMELŐ_11.30.'!A:BQ,69,FALSE)),'[1]publikáció segéd tábla'!$D$1:$E$16,2,FALSE),"")</f>
        <v>54/2024 kormány rendelet</v>
      </c>
      <c r="R540" s="10" t="str">
        <f>IF(VLOOKUP(B540,'[1]TERMELŐ_11.30.'!A:AT,46,FALSE)="","",VLOOKUP(B540,'[1]TERMELŐ_11.30.'!A:AT,46,FALSE))</f>
        <v/>
      </c>
      <c r="S540" s="10"/>
      <c r="T540" s="13">
        <f>+VLOOKUP(B540,'[1]TERMELŐ_11.30.'!$A:$AR,37,FALSE)</f>
        <v>0</v>
      </c>
      <c r="U540" s="13">
        <f>+VLOOKUP(B540,'[1]TERMELŐ_11.30.'!$A:$AR,38,FALSE)+VLOOKUP(B540,'[1]TERMELŐ_11.30.'!$A:$AR,39,FALSE)+VLOOKUP(B540,'[1]TERMELŐ_11.30.'!$A:$AR,40,FALSE)+VLOOKUP(B540,'[1]TERMELŐ_11.30.'!$A:$AR,41,FALSE)+VLOOKUP(B540,'[1]TERMELŐ_11.30.'!$A:$AR,42,FALSE)+VLOOKUP(B540,'[1]TERMELŐ_11.30.'!$A:$AR,43,FALSE)+VLOOKUP(B540,'[1]TERMELŐ_11.30.'!$A:$AR,44,FALSE)</f>
        <v>0</v>
      </c>
      <c r="V540" s="14" t="str">
        <f>+IF(VLOOKUP(B540,'[1]TERMELŐ_11.30.'!A:AS,45,FALSE)="","",VLOOKUP(B540,'[1]TERMELŐ_11.30.'!A:AS,45,FALSE))</f>
        <v/>
      </c>
      <c r="W540" s="14" t="str">
        <f>IF(VLOOKUP(B540,'[1]TERMELŐ_11.30.'!A:AJ,36,FALSE)="","",VLOOKUP(B540,'[1]TERMELŐ_11.30.'!A:AJ,36,FALSE))</f>
        <v/>
      </c>
      <c r="X540" s="10"/>
      <c r="Y540" s="13">
        <f>+VLOOKUP(B540,'[1]TERMELŐ_11.30.'!$A:$BH,53,FALSE)</f>
        <v>0</v>
      </c>
      <c r="Z540" s="13">
        <f>+VLOOKUP(B540,'[1]TERMELŐ_11.30.'!$A:$BH,54,FALSE)+VLOOKUP(B540,'[1]TERMELŐ_11.30.'!$A:$BH,55,FALSE)+VLOOKUP(B540,'[1]TERMELŐ_11.30.'!$A:$BH,56,FALSE)+VLOOKUP(B540,'[1]TERMELŐ_11.30.'!$A:$BH,57,FALSE)+VLOOKUP(B540,'[1]TERMELŐ_11.30.'!$A:$BH,58,FALSE)+VLOOKUP(B540,'[1]TERMELŐ_11.30.'!$A:$BH,59,FALSE)+VLOOKUP(B540,'[1]TERMELŐ_11.30.'!$A:$BH,60,FALSE)</f>
        <v>0</v>
      </c>
      <c r="AA540" s="14" t="str">
        <f>IF(VLOOKUP(B540,'[1]TERMELŐ_11.30.'!A:AZ,51,FALSE)="","",VLOOKUP(B540,'[1]TERMELŐ_11.30.'!A:AZ,51,FALSE))</f>
        <v/>
      </c>
      <c r="AB540" s="14" t="str">
        <f>IF(VLOOKUP(B540,'[1]TERMELŐ_11.30.'!A:AZ,52,FALSE)="","",VLOOKUP(B540,'[1]TERMELŐ_11.30.'!A:AZ,52,FALSE))</f>
        <v/>
      </c>
    </row>
    <row r="541" spans="1:28" x14ac:dyDescent="0.3">
      <c r="A541" s="10" t="str">
        <f>VLOOKUP(VLOOKUP(B541,'[1]TERMELŐ_11.30.'!A:F,6,FALSE),'[1]publikáció segéd tábla'!$A$1:$B$7,2,FALSE)</f>
        <v>MVM Démász Áramhálózati Kft. </v>
      </c>
      <c r="B541" s="10" t="s">
        <v>507</v>
      </c>
      <c r="C541" s="11">
        <f>+SUMIFS('[1]TERMELŐ_11.30.'!$H:$H,'[1]TERMELŐ_11.30.'!$A:$A,[1]publikáció!$B541,'[1]TERMELŐ_11.30.'!$L:$L,[1]publikáció!C$4)</f>
        <v>50</v>
      </c>
      <c r="D541" s="11">
        <f>+SUMIFS('[1]TERMELŐ_11.30.'!$H:$H,'[1]TERMELŐ_11.30.'!$A:$A,[1]publikáció!$B541,'[1]TERMELŐ_11.30.'!$L:$L,[1]publikáció!D$4)</f>
        <v>0</v>
      </c>
      <c r="E541" s="11">
        <f>+SUMIFS('[1]TERMELŐ_11.30.'!$H:$H,'[1]TERMELŐ_11.30.'!$A:$A,[1]publikáció!$B541,'[1]TERMELŐ_11.30.'!$L:$L,[1]publikáció!E$4)</f>
        <v>50</v>
      </c>
      <c r="F541" s="11">
        <f>+SUMIFS('[1]TERMELŐ_11.30.'!$H:$H,'[1]TERMELŐ_11.30.'!$A:$A,[1]publikáció!$B541,'[1]TERMELŐ_11.30.'!$L:$L,[1]publikáció!F$4)</f>
        <v>0</v>
      </c>
      <c r="G541" s="11">
        <f>+SUMIFS('[1]TERMELŐ_11.30.'!$H:$H,'[1]TERMELŐ_11.30.'!$A:$A,[1]publikáció!$B541,'[1]TERMELŐ_11.30.'!$L:$L,[1]publikáció!G$4)</f>
        <v>0</v>
      </c>
      <c r="H541" s="11">
        <f>+SUMIFS('[1]TERMELŐ_11.30.'!$H:$H,'[1]TERMELŐ_11.30.'!$A:$A,[1]publikáció!$B541,'[1]TERMELŐ_11.30.'!$L:$L,[1]publikáció!H$4)</f>
        <v>0</v>
      </c>
      <c r="I541" s="11">
        <f>+SUMIFS('[1]TERMELŐ_11.30.'!$H:$H,'[1]TERMELŐ_11.30.'!$A:$A,[1]publikáció!$B541,'[1]TERMELŐ_11.30.'!$L:$L,[1]publikáció!I$4)</f>
        <v>0</v>
      </c>
      <c r="J541" s="11">
        <f>+SUMIFS('[1]TERMELŐ_11.30.'!$H:$H,'[1]TERMELŐ_11.30.'!$A:$A,[1]publikáció!$B541,'[1]TERMELŐ_11.30.'!$L:$L,[1]publikáció!J$4)</f>
        <v>0</v>
      </c>
      <c r="K541" s="11" t="str">
        <f>+IF(VLOOKUP(B541,'[1]TERMELŐ_11.30.'!A:U,21,FALSE)="igen","Technológia módosítás",IF(VLOOKUP(B541,'[1]TERMELŐ_11.30.'!A:U,20,FALSE)&lt;&gt;"nem","Ismétlő","Új igény"))</f>
        <v>Új igény</v>
      </c>
      <c r="L541" s="12">
        <f>+_xlfn.MAXIFS('[1]TERMELŐ_11.30.'!$P:$P,'[1]TERMELŐ_11.30.'!$A:$A,[1]publikáció!$B541)</f>
        <v>50</v>
      </c>
      <c r="M541" s="12">
        <f>+_xlfn.MAXIFS('[1]TERMELŐ_11.30.'!$Q:$Q,'[1]TERMELŐ_11.30.'!$A:$A,[1]publikáció!$B541)</f>
        <v>5.16</v>
      </c>
      <c r="N541" s="10" t="str">
        <f>+IF(VLOOKUP(B541,'[1]TERMELŐ_11.30.'!A:G,7,FALSE)="","",VLOOKUP(B541,'[1]TERMELŐ_11.30.'!A:G,7,FALSE))</f>
        <v>LAJN</v>
      </c>
      <c r="O541" s="10">
        <f>+VLOOKUP(B541,'[1]TERMELŐ_11.30.'!A:I,9,FALSE)</f>
        <v>132</v>
      </c>
      <c r="P541" s="10" t="str">
        <f>+IF(OR(VLOOKUP(B541,'[1]TERMELŐ_11.30.'!A:D,4,FALSE)="elutasított",(VLOOKUP(B541,'[1]TERMELŐ_11.30.'!A:D,4,FALSE)="kiesett")),"igen","nem")</f>
        <v>igen</v>
      </c>
      <c r="Q541" s="10" t="str">
        <f>+_xlfn.IFNA(VLOOKUP(IF(VLOOKUP(B541,'[1]TERMELŐ_11.30.'!A:BQ,69,FALSE)="","",VLOOKUP(B541,'[1]TERMELŐ_11.30.'!A:BQ,69,FALSE)),'[1]publikáció segéd tábla'!$D$1:$E$16,2,FALSE),"")</f>
        <v>54/2024 kormány rendelet</v>
      </c>
      <c r="R541" s="10" t="str">
        <f>IF(VLOOKUP(B541,'[1]TERMELŐ_11.30.'!A:AT,46,FALSE)="","",VLOOKUP(B541,'[1]TERMELŐ_11.30.'!A:AT,46,FALSE))</f>
        <v/>
      </c>
      <c r="S541" s="10"/>
      <c r="T541" s="13">
        <f>+VLOOKUP(B541,'[1]TERMELŐ_11.30.'!$A:$AR,37,FALSE)</f>
        <v>0</v>
      </c>
      <c r="U541" s="13">
        <f>+VLOOKUP(B541,'[1]TERMELŐ_11.30.'!$A:$AR,38,FALSE)+VLOOKUP(B541,'[1]TERMELŐ_11.30.'!$A:$AR,39,FALSE)+VLOOKUP(B541,'[1]TERMELŐ_11.30.'!$A:$AR,40,FALSE)+VLOOKUP(B541,'[1]TERMELŐ_11.30.'!$A:$AR,41,FALSE)+VLOOKUP(B541,'[1]TERMELŐ_11.30.'!$A:$AR,42,FALSE)+VLOOKUP(B541,'[1]TERMELŐ_11.30.'!$A:$AR,43,FALSE)+VLOOKUP(B541,'[1]TERMELŐ_11.30.'!$A:$AR,44,FALSE)</f>
        <v>0</v>
      </c>
      <c r="V541" s="14" t="str">
        <f>+IF(VLOOKUP(B541,'[1]TERMELŐ_11.30.'!A:AS,45,FALSE)="","",VLOOKUP(B541,'[1]TERMELŐ_11.30.'!A:AS,45,FALSE))</f>
        <v/>
      </c>
      <c r="W541" s="14" t="str">
        <f>IF(VLOOKUP(B541,'[1]TERMELŐ_11.30.'!A:AJ,36,FALSE)="","",VLOOKUP(B541,'[1]TERMELŐ_11.30.'!A:AJ,36,FALSE))</f>
        <v/>
      </c>
      <c r="X541" s="10"/>
      <c r="Y541" s="13">
        <f>+VLOOKUP(B541,'[1]TERMELŐ_11.30.'!$A:$BH,53,FALSE)</f>
        <v>0</v>
      </c>
      <c r="Z541" s="13">
        <f>+VLOOKUP(B541,'[1]TERMELŐ_11.30.'!$A:$BH,54,FALSE)+VLOOKUP(B541,'[1]TERMELŐ_11.30.'!$A:$BH,55,FALSE)+VLOOKUP(B541,'[1]TERMELŐ_11.30.'!$A:$BH,56,FALSE)+VLOOKUP(B541,'[1]TERMELŐ_11.30.'!$A:$BH,57,FALSE)+VLOOKUP(B541,'[1]TERMELŐ_11.30.'!$A:$BH,58,FALSE)+VLOOKUP(B541,'[1]TERMELŐ_11.30.'!$A:$BH,59,FALSE)+VLOOKUP(B541,'[1]TERMELŐ_11.30.'!$A:$BH,60,FALSE)</f>
        <v>0</v>
      </c>
      <c r="AA541" s="14" t="str">
        <f>IF(VLOOKUP(B541,'[1]TERMELŐ_11.30.'!A:AZ,51,FALSE)="","",VLOOKUP(B541,'[1]TERMELŐ_11.30.'!A:AZ,51,FALSE))</f>
        <v/>
      </c>
      <c r="AB541" s="14" t="str">
        <f>IF(VLOOKUP(B541,'[1]TERMELŐ_11.30.'!A:AZ,52,FALSE)="","",VLOOKUP(B541,'[1]TERMELŐ_11.30.'!A:AZ,52,FALSE))</f>
        <v/>
      </c>
    </row>
    <row r="542" spans="1:28" x14ac:dyDescent="0.3">
      <c r="A542" s="10" t="str">
        <f>VLOOKUP(VLOOKUP(B542,'[1]TERMELŐ_11.30.'!A:F,6,FALSE),'[1]publikáció segéd tábla'!$A$1:$B$7,2,FALSE)</f>
        <v>MVM Démász Áramhálózati Kft. </v>
      </c>
      <c r="B542" s="10" t="s">
        <v>508</v>
      </c>
      <c r="C542" s="11">
        <f>+SUMIFS('[1]TERMELŐ_11.30.'!$H:$H,'[1]TERMELŐ_11.30.'!$A:$A,[1]publikáció!$B542,'[1]TERMELŐ_11.30.'!$L:$L,[1]publikáció!C$4)</f>
        <v>0.499</v>
      </c>
      <c r="D542" s="11">
        <f>+SUMIFS('[1]TERMELŐ_11.30.'!$H:$H,'[1]TERMELŐ_11.30.'!$A:$A,[1]publikáció!$B542,'[1]TERMELŐ_11.30.'!$L:$L,[1]publikáció!D$4)</f>
        <v>0</v>
      </c>
      <c r="E542" s="11">
        <f>+SUMIFS('[1]TERMELŐ_11.30.'!$H:$H,'[1]TERMELŐ_11.30.'!$A:$A,[1]publikáció!$B542,'[1]TERMELŐ_11.30.'!$L:$L,[1]publikáció!E$4)</f>
        <v>0</v>
      </c>
      <c r="F542" s="11">
        <f>+SUMIFS('[1]TERMELŐ_11.30.'!$H:$H,'[1]TERMELŐ_11.30.'!$A:$A,[1]publikáció!$B542,'[1]TERMELŐ_11.30.'!$L:$L,[1]publikáció!F$4)</f>
        <v>0</v>
      </c>
      <c r="G542" s="11">
        <f>+SUMIFS('[1]TERMELŐ_11.30.'!$H:$H,'[1]TERMELŐ_11.30.'!$A:$A,[1]publikáció!$B542,'[1]TERMELŐ_11.30.'!$L:$L,[1]publikáció!G$4)</f>
        <v>0</v>
      </c>
      <c r="H542" s="11">
        <f>+SUMIFS('[1]TERMELŐ_11.30.'!$H:$H,'[1]TERMELŐ_11.30.'!$A:$A,[1]publikáció!$B542,'[1]TERMELŐ_11.30.'!$L:$L,[1]publikáció!H$4)</f>
        <v>0</v>
      </c>
      <c r="I542" s="11">
        <f>+SUMIFS('[1]TERMELŐ_11.30.'!$H:$H,'[1]TERMELŐ_11.30.'!$A:$A,[1]publikáció!$B542,'[1]TERMELŐ_11.30.'!$L:$L,[1]publikáció!I$4)</f>
        <v>0</v>
      </c>
      <c r="J542" s="11">
        <f>+SUMIFS('[1]TERMELŐ_11.30.'!$H:$H,'[1]TERMELŐ_11.30.'!$A:$A,[1]publikáció!$B542,'[1]TERMELŐ_11.30.'!$L:$L,[1]publikáció!J$4)</f>
        <v>0</v>
      </c>
      <c r="K542" s="11" t="str">
        <f>+IF(VLOOKUP(B542,'[1]TERMELŐ_11.30.'!A:U,21,FALSE)="igen","Technológia módosítás",IF(VLOOKUP(B542,'[1]TERMELŐ_11.30.'!A:U,20,FALSE)&lt;&gt;"nem","Ismétlő","Új igény"))</f>
        <v>Új igény</v>
      </c>
      <c r="L542" s="12">
        <f>+_xlfn.MAXIFS('[1]TERMELŐ_11.30.'!$P:$P,'[1]TERMELŐ_11.30.'!$A:$A,[1]publikáció!$B542)</f>
        <v>0</v>
      </c>
      <c r="M542" s="12">
        <f>+_xlfn.MAXIFS('[1]TERMELŐ_11.30.'!$Q:$Q,'[1]TERMELŐ_11.30.'!$A:$A,[1]publikáció!$B542)</f>
        <v>0</v>
      </c>
      <c r="N542" s="10" t="str">
        <f>+IF(VLOOKUP(B542,'[1]TERMELŐ_11.30.'!A:G,7,FALSE)="","",VLOOKUP(B542,'[1]TERMELŐ_11.30.'!A:G,7,FALSE))</f>
        <v/>
      </c>
      <c r="O542" s="10"/>
      <c r="P542" s="10" t="str">
        <f>+IF(OR(VLOOKUP(B542,'[1]TERMELŐ_11.30.'!A:D,4,FALSE)="elutasított",(VLOOKUP(B542,'[1]TERMELŐ_11.30.'!A:D,4,FALSE)="kiesett")),"igen","nem")</f>
        <v>igen</v>
      </c>
      <c r="Q542" s="10" t="str">
        <f>+_xlfn.IFNA(VLOOKUP(IF(VLOOKUP(B542,'[1]TERMELŐ_11.30.'!A:BQ,69,FALSE)="","",VLOOKUP(B542,'[1]TERMELŐ_11.30.'!A:BQ,69,FALSE)),'[1]publikáció segéd tábla'!$D$1:$E$16,2,FALSE),"")</f>
        <v>Visszavont igénybejelentés</v>
      </c>
      <c r="R542" s="10" t="str">
        <f>IF(VLOOKUP(B542,'[1]TERMELŐ_11.30.'!A:AT,46,FALSE)="","",VLOOKUP(B542,'[1]TERMELŐ_11.30.'!A:AT,46,FALSE))</f>
        <v/>
      </c>
      <c r="S542" s="10"/>
      <c r="T542" s="13">
        <f>+VLOOKUP(B542,'[1]TERMELŐ_11.30.'!$A:$AR,37,FALSE)</f>
        <v>0</v>
      </c>
      <c r="U542" s="13">
        <f>+VLOOKUP(B542,'[1]TERMELŐ_11.30.'!$A:$AR,38,FALSE)+VLOOKUP(B542,'[1]TERMELŐ_11.30.'!$A:$AR,39,FALSE)+VLOOKUP(B542,'[1]TERMELŐ_11.30.'!$A:$AR,40,FALSE)+VLOOKUP(B542,'[1]TERMELŐ_11.30.'!$A:$AR,41,FALSE)+VLOOKUP(B542,'[1]TERMELŐ_11.30.'!$A:$AR,42,FALSE)+VLOOKUP(B542,'[1]TERMELŐ_11.30.'!$A:$AR,43,FALSE)+VLOOKUP(B542,'[1]TERMELŐ_11.30.'!$A:$AR,44,FALSE)</f>
        <v>0</v>
      </c>
      <c r="V542" s="14" t="str">
        <f>+IF(VLOOKUP(B542,'[1]TERMELŐ_11.30.'!A:AS,45,FALSE)="","",VLOOKUP(B542,'[1]TERMELŐ_11.30.'!A:AS,45,FALSE))</f>
        <v/>
      </c>
      <c r="W542" s="14" t="str">
        <f>IF(VLOOKUP(B542,'[1]TERMELŐ_11.30.'!A:AJ,36,FALSE)="","",VLOOKUP(B542,'[1]TERMELŐ_11.30.'!A:AJ,36,FALSE))</f>
        <v/>
      </c>
      <c r="X542" s="10"/>
      <c r="Y542" s="13">
        <f>+VLOOKUP(B542,'[1]TERMELŐ_11.30.'!$A:$BH,53,FALSE)</f>
        <v>0</v>
      </c>
      <c r="Z542" s="13">
        <f>+VLOOKUP(B542,'[1]TERMELŐ_11.30.'!$A:$BH,54,FALSE)+VLOOKUP(B542,'[1]TERMELŐ_11.30.'!$A:$BH,55,FALSE)+VLOOKUP(B542,'[1]TERMELŐ_11.30.'!$A:$BH,56,FALSE)+VLOOKUP(B542,'[1]TERMELŐ_11.30.'!$A:$BH,57,FALSE)+VLOOKUP(B542,'[1]TERMELŐ_11.30.'!$A:$BH,58,FALSE)+VLOOKUP(B542,'[1]TERMELŐ_11.30.'!$A:$BH,59,FALSE)+VLOOKUP(B542,'[1]TERMELŐ_11.30.'!$A:$BH,60,FALSE)</f>
        <v>0</v>
      </c>
      <c r="AA542" s="14" t="str">
        <f>IF(VLOOKUP(B542,'[1]TERMELŐ_11.30.'!A:AZ,51,FALSE)="","",VLOOKUP(B542,'[1]TERMELŐ_11.30.'!A:AZ,51,FALSE))</f>
        <v/>
      </c>
      <c r="AB542" s="14" t="str">
        <f>IF(VLOOKUP(B542,'[1]TERMELŐ_11.30.'!A:AZ,52,FALSE)="","",VLOOKUP(B542,'[1]TERMELŐ_11.30.'!A:AZ,52,FALSE))</f>
        <v/>
      </c>
    </row>
    <row r="543" spans="1:28" x14ac:dyDescent="0.3">
      <c r="A543" s="10" t="str">
        <f>VLOOKUP(VLOOKUP(B543,'[1]TERMELŐ_11.30.'!A:F,6,FALSE),'[1]publikáció segéd tábla'!$A$1:$B$7,2,FALSE)</f>
        <v>MVM Démász Áramhálózati Kft. </v>
      </c>
      <c r="B543" s="10" t="s">
        <v>509</v>
      </c>
      <c r="C543" s="11">
        <f>+SUMIFS('[1]TERMELŐ_11.30.'!$H:$H,'[1]TERMELŐ_11.30.'!$A:$A,[1]publikáció!$B543,'[1]TERMELŐ_11.30.'!$L:$L,[1]publikáció!C$4)</f>
        <v>4.99</v>
      </c>
      <c r="D543" s="11">
        <f>+SUMIFS('[1]TERMELŐ_11.30.'!$H:$H,'[1]TERMELŐ_11.30.'!$A:$A,[1]publikáció!$B543,'[1]TERMELŐ_11.30.'!$L:$L,[1]publikáció!D$4)</f>
        <v>0</v>
      </c>
      <c r="E543" s="11">
        <f>+SUMIFS('[1]TERMELŐ_11.30.'!$H:$H,'[1]TERMELŐ_11.30.'!$A:$A,[1]publikáció!$B543,'[1]TERMELŐ_11.30.'!$L:$L,[1]publikáció!E$4)</f>
        <v>0</v>
      </c>
      <c r="F543" s="11">
        <f>+SUMIFS('[1]TERMELŐ_11.30.'!$H:$H,'[1]TERMELŐ_11.30.'!$A:$A,[1]publikáció!$B543,'[1]TERMELŐ_11.30.'!$L:$L,[1]publikáció!F$4)</f>
        <v>0</v>
      </c>
      <c r="G543" s="11">
        <f>+SUMIFS('[1]TERMELŐ_11.30.'!$H:$H,'[1]TERMELŐ_11.30.'!$A:$A,[1]publikáció!$B543,'[1]TERMELŐ_11.30.'!$L:$L,[1]publikáció!G$4)</f>
        <v>0</v>
      </c>
      <c r="H543" s="11">
        <f>+SUMIFS('[1]TERMELŐ_11.30.'!$H:$H,'[1]TERMELŐ_11.30.'!$A:$A,[1]publikáció!$B543,'[1]TERMELŐ_11.30.'!$L:$L,[1]publikáció!H$4)</f>
        <v>0</v>
      </c>
      <c r="I543" s="11">
        <f>+SUMIFS('[1]TERMELŐ_11.30.'!$H:$H,'[1]TERMELŐ_11.30.'!$A:$A,[1]publikáció!$B543,'[1]TERMELŐ_11.30.'!$L:$L,[1]publikáció!I$4)</f>
        <v>0</v>
      </c>
      <c r="J543" s="11">
        <f>+SUMIFS('[1]TERMELŐ_11.30.'!$H:$H,'[1]TERMELŐ_11.30.'!$A:$A,[1]publikáció!$B543,'[1]TERMELŐ_11.30.'!$L:$L,[1]publikáció!J$4)</f>
        <v>0</v>
      </c>
      <c r="K543" s="11" t="str">
        <f>+IF(VLOOKUP(B543,'[1]TERMELŐ_11.30.'!A:U,21,FALSE)="igen","Technológia módosítás",IF(VLOOKUP(B543,'[1]TERMELŐ_11.30.'!A:U,20,FALSE)&lt;&gt;"nem","Ismétlő","Új igény"))</f>
        <v>Új igény</v>
      </c>
      <c r="L543" s="12">
        <f>+_xlfn.MAXIFS('[1]TERMELŐ_11.30.'!$P:$P,'[1]TERMELŐ_11.30.'!$A:$A,[1]publikáció!$B543)</f>
        <v>4.99</v>
      </c>
      <c r="M543" s="12">
        <f>+_xlfn.MAXIFS('[1]TERMELŐ_11.30.'!$Q:$Q,'[1]TERMELŐ_11.30.'!$A:$A,[1]publikáció!$B543)</f>
        <v>0.16</v>
      </c>
      <c r="N543" s="10" t="str">
        <f>+IF(VLOOKUP(B543,'[1]TERMELŐ_11.30.'!A:G,7,FALSE)="","",VLOOKUP(B543,'[1]TERMELŐ_11.30.'!A:G,7,FALSE))</f>
        <v>HODM</v>
      </c>
      <c r="O543" s="10">
        <f>+VLOOKUP(B543,'[1]TERMELŐ_11.30.'!A:I,9,FALSE)</f>
        <v>22</v>
      </c>
      <c r="P543" s="10" t="str">
        <f>+IF(OR(VLOOKUP(B543,'[1]TERMELŐ_11.30.'!A:D,4,FALSE)="elutasított",(VLOOKUP(B543,'[1]TERMELŐ_11.30.'!A:D,4,FALSE)="kiesett")),"igen","nem")</f>
        <v>igen</v>
      </c>
      <c r="Q543" s="10" t="str">
        <f>+_xlfn.IFNA(VLOOKUP(IF(VLOOKUP(B543,'[1]TERMELŐ_11.30.'!A:BQ,69,FALSE)="","",VLOOKUP(B543,'[1]TERMELŐ_11.30.'!A:BQ,69,FALSE)),'[1]publikáció segéd tábla'!$D$1:$E$16,2,FALSE),"")</f>
        <v>54/2024 kormány rendelet</v>
      </c>
      <c r="R543" s="10" t="str">
        <f>IF(VLOOKUP(B543,'[1]TERMELŐ_11.30.'!A:AT,46,FALSE)="","",VLOOKUP(B543,'[1]TERMELŐ_11.30.'!A:AT,46,FALSE))</f>
        <v/>
      </c>
      <c r="S543" s="10"/>
      <c r="T543" s="13">
        <f>+VLOOKUP(B543,'[1]TERMELŐ_11.30.'!$A:$AR,37,FALSE)</f>
        <v>0</v>
      </c>
      <c r="U543" s="13">
        <f>+VLOOKUP(B543,'[1]TERMELŐ_11.30.'!$A:$AR,38,FALSE)+VLOOKUP(B543,'[1]TERMELŐ_11.30.'!$A:$AR,39,FALSE)+VLOOKUP(B543,'[1]TERMELŐ_11.30.'!$A:$AR,40,FALSE)+VLOOKUP(B543,'[1]TERMELŐ_11.30.'!$A:$AR,41,FALSE)+VLOOKUP(B543,'[1]TERMELŐ_11.30.'!$A:$AR,42,FALSE)+VLOOKUP(B543,'[1]TERMELŐ_11.30.'!$A:$AR,43,FALSE)+VLOOKUP(B543,'[1]TERMELŐ_11.30.'!$A:$AR,44,FALSE)</f>
        <v>0</v>
      </c>
      <c r="V543" s="14" t="str">
        <f>+IF(VLOOKUP(B543,'[1]TERMELŐ_11.30.'!A:AS,45,FALSE)="","",VLOOKUP(B543,'[1]TERMELŐ_11.30.'!A:AS,45,FALSE))</f>
        <v/>
      </c>
      <c r="W543" s="14" t="str">
        <f>IF(VLOOKUP(B543,'[1]TERMELŐ_11.30.'!A:AJ,36,FALSE)="","",VLOOKUP(B543,'[1]TERMELŐ_11.30.'!A:AJ,36,FALSE))</f>
        <v/>
      </c>
      <c r="X543" s="10"/>
      <c r="Y543" s="13">
        <f>+VLOOKUP(B543,'[1]TERMELŐ_11.30.'!$A:$BH,53,FALSE)</f>
        <v>0</v>
      </c>
      <c r="Z543" s="13">
        <f>+VLOOKUP(B543,'[1]TERMELŐ_11.30.'!$A:$BH,54,FALSE)+VLOOKUP(B543,'[1]TERMELŐ_11.30.'!$A:$BH,55,FALSE)+VLOOKUP(B543,'[1]TERMELŐ_11.30.'!$A:$BH,56,FALSE)+VLOOKUP(B543,'[1]TERMELŐ_11.30.'!$A:$BH,57,FALSE)+VLOOKUP(B543,'[1]TERMELŐ_11.30.'!$A:$BH,58,FALSE)+VLOOKUP(B543,'[1]TERMELŐ_11.30.'!$A:$BH,59,FALSE)+VLOOKUP(B543,'[1]TERMELŐ_11.30.'!$A:$BH,60,FALSE)</f>
        <v>0</v>
      </c>
      <c r="AA543" s="14" t="str">
        <f>IF(VLOOKUP(B543,'[1]TERMELŐ_11.30.'!A:AZ,51,FALSE)="","",VLOOKUP(B543,'[1]TERMELŐ_11.30.'!A:AZ,51,FALSE))</f>
        <v/>
      </c>
      <c r="AB543" s="14" t="str">
        <f>IF(VLOOKUP(B543,'[1]TERMELŐ_11.30.'!A:AZ,52,FALSE)="","",VLOOKUP(B543,'[1]TERMELŐ_11.30.'!A:AZ,52,FALSE))</f>
        <v/>
      </c>
    </row>
    <row r="544" spans="1:28" x14ac:dyDescent="0.3">
      <c r="A544" s="10" t="str">
        <f>VLOOKUP(VLOOKUP(B544,'[1]TERMELŐ_11.30.'!A:F,6,FALSE),'[1]publikáció segéd tábla'!$A$1:$B$7,2,FALSE)</f>
        <v>MVM Démász Áramhálózati Kft. </v>
      </c>
      <c r="B544" s="10" t="s">
        <v>510</v>
      </c>
      <c r="C544" s="11">
        <f>+SUMIFS('[1]TERMELŐ_11.30.'!$H:$H,'[1]TERMELŐ_11.30.'!$A:$A,[1]publikáció!$B544,'[1]TERMELŐ_11.30.'!$L:$L,[1]publikáció!C$4)</f>
        <v>49.95</v>
      </c>
      <c r="D544" s="11">
        <f>+SUMIFS('[1]TERMELŐ_11.30.'!$H:$H,'[1]TERMELŐ_11.30.'!$A:$A,[1]publikáció!$B544,'[1]TERMELŐ_11.30.'!$L:$L,[1]publikáció!D$4)</f>
        <v>0</v>
      </c>
      <c r="E544" s="11">
        <f>+SUMIFS('[1]TERMELŐ_11.30.'!$H:$H,'[1]TERMELŐ_11.30.'!$A:$A,[1]publikáció!$B544,'[1]TERMELŐ_11.30.'!$L:$L,[1]publikáció!E$4)</f>
        <v>20</v>
      </c>
      <c r="F544" s="11">
        <f>+SUMIFS('[1]TERMELŐ_11.30.'!$H:$H,'[1]TERMELŐ_11.30.'!$A:$A,[1]publikáció!$B544,'[1]TERMELŐ_11.30.'!$L:$L,[1]publikáció!F$4)</f>
        <v>0</v>
      </c>
      <c r="G544" s="11">
        <f>+SUMIFS('[1]TERMELŐ_11.30.'!$H:$H,'[1]TERMELŐ_11.30.'!$A:$A,[1]publikáció!$B544,'[1]TERMELŐ_11.30.'!$L:$L,[1]publikáció!G$4)</f>
        <v>0</v>
      </c>
      <c r="H544" s="11">
        <f>+SUMIFS('[1]TERMELŐ_11.30.'!$H:$H,'[1]TERMELŐ_11.30.'!$A:$A,[1]publikáció!$B544,'[1]TERMELŐ_11.30.'!$L:$L,[1]publikáció!H$4)</f>
        <v>0</v>
      </c>
      <c r="I544" s="11">
        <f>+SUMIFS('[1]TERMELŐ_11.30.'!$H:$H,'[1]TERMELŐ_11.30.'!$A:$A,[1]publikáció!$B544,'[1]TERMELŐ_11.30.'!$L:$L,[1]publikáció!I$4)</f>
        <v>0</v>
      </c>
      <c r="J544" s="11">
        <f>+SUMIFS('[1]TERMELŐ_11.30.'!$H:$H,'[1]TERMELŐ_11.30.'!$A:$A,[1]publikáció!$B544,'[1]TERMELŐ_11.30.'!$L:$L,[1]publikáció!J$4)</f>
        <v>0</v>
      </c>
      <c r="K544" s="11" t="str">
        <f>+IF(VLOOKUP(B544,'[1]TERMELŐ_11.30.'!A:U,21,FALSE)="igen","Technológia módosítás",IF(VLOOKUP(B544,'[1]TERMELŐ_11.30.'!A:U,20,FALSE)&lt;&gt;"nem","Ismétlő","Új igény"))</f>
        <v>Új igény</v>
      </c>
      <c r="L544" s="12">
        <f>+_xlfn.MAXIFS('[1]TERMELŐ_11.30.'!$P:$P,'[1]TERMELŐ_11.30.'!$A:$A,[1]publikáció!$B544)</f>
        <v>49.95</v>
      </c>
      <c r="M544" s="12">
        <f>+_xlfn.MAXIFS('[1]TERMELŐ_11.30.'!$Q:$Q,'[1]TERMELŐ_11.30.'!$A:$A,[1]publikáció!$B544)</f>
        <v>20.16</v>
      </c>
      <c r="N544" s="10" t="str">
        <f>+IF(VLOOKUP(B544,'[1]TERMELŐ_11.30.'!A:G,7,FALSE)="","",VLOOKUP(B544,'[1]TERMELŐ_11.30.'!A:G,7,FALSE))</f>
        <v>CBER</v>
      </c>
      <c r="O544" s="10">
        <f>+VLOOKUP(B544,'[1]TERMELŐ_11.30.'!A:I,9,FALSE)</f>
        <v>132</v>
      </c>
      <c r="P544" s="10" t="str">
        <f>+IF(OR(VLOOKUP(B544,'[1]TERMELŐ_11.30.'!A:D,4,FALSE)="elutasított",(VLOOKUP(B544,'[1]TERMELŐ_11.30.'!A:D,4,FALSE)="kiesett")),"igen","nem")</f>
        <v>igen</v>
      </c>
      <c r="Q544" s="10" t="str">
        <f>+_xlfn.IFNA(VLOOKUP(IF(VLOOKUP(B544,'[1]TERMELŐ_11.30.'!A:BQ,69,FALSE)="","",VLOOKUP(B544,'[1]TERMELŐ_11.30.'!A:BQ,69,FALSE)),'[1]publikáció segéd tábla'!$D$1:$E$16,2,FALSE),"")</f>
        <v>54/2024 kormány rendelet</v>
      </c>
      <c r="R544" s="10" t="str">
        <f>IF(VLOOKUP(B544,'[1]TERMELŐ_11.30.'!A:AT,46,FALSE)="","",VLOOKUP(B544,'[1]TERMELŐ_11.30.'!A:AT,46,FALSE))</f>
        <v/>
      </c>
      <c r="S544" s="10"/>
      <c r="T544" s="13">
        <f>+VLOOKUP(B544,'[1]TERMELŐ_11.30.'!$A:$AR,37,FALSE)</f>
        <v>0</v>
      </c>
      <c r="U544" s="13">
        <f>+VLOOKUP(B544,'[1]TERMELŐ_11.30.'!$A:$AR,38,FALSE)+VLOOKUP(B544,'[1]TERMELŐ_11.30.'!$A:$AR,39,FALSE)+VLOOKUP(B544,'[1]TERMELŐ_11.30.'!$A:$AR,40,FALSE)+VLOOKUP(B544,'[1]TERMELŐ_11.30.'!$A:$AR,41,FALSE)+VLOOKUP(B544,'[1]TERMELŐ_11.30.'!$A:$AR,42,FALSE)+VLOOKUP(B544,'[1]TERMELŐ_11.30.'!$A:$AR,43,FALSE)+VLOOKUP(B544,'[1]TERMELŐ_11.30.'!$A:$AR,44,FALSE)</f>
        <v>0</v>
      </c>
      <c r="V544" s="14" t="str">
        <f>+IF(VLOOKUP(B544,'[1]TERMELŐ_11.30.'!A:AS,45,FALSE)="","",VLOOKUP(B544,'[1]TERMELŐ_11.30.'!A:AS,45,FALSE))</f>
        <v/>
      </c>
      <c r="W544" s="14" t="str">
        <f>IF(VLOOKUP(B544,'[1]TERMELŐ_11.30.'!A:AJ,36,FALSE)="","",VLOOKUP(B544,'[1]TERMELŐ_11.30.'!A:AJ,36,FALSE))</f>
        <v/>
      </c>
      <c r="X544" s="10"/>
      <c r="Y544" s="13">
        <f>+VLOOKUP(B544,'[1]TERMELŐ_11.30.'!$A:$BH,53,FALSE)</f>
        <v>0</v>
      </c>
      <c r="Z544" s="13">
        <f>+VLOOKUP(B544,'[1]TERMELŐ_11.30.'!$A:$BH,54,FALSE)+VLOOKUP(B544,'[1]TERMELŐ_11.30.'!$A:$BH,55,FALSE)+VLOOKUP(B544,'[1]TERMELŐ_11.30.'!$A:$BH,56,FALSE)+VLOOKUP(B544,'[1]TERMELŐ_11.30.'!$A:$BH,57,FALSE)+VLOOKUP(B544,'[1]TERMELŐ_11.30.'!$A:$BH,58,FALSE)+VLOOKUP(B544,'[1]TERMELŐ_11.30.'!$A:$BH,59,FALSE)+VLOOKUP(B544,'[1]TERMELŐ_11.30.'!$A:$BH,60,FALSE)</f>
        <v>0</v>
      </c>
      <c r="AA544" s="14" t="str">
        <f>IF(VLOOKUP(B544,'[1]TERMELŐ_11.30.'!A:AZ,51,FALSE)="","",VLOOKUP(B544,'[1]TERMELŐ_11.30.'!A:AZ,51,FALSE))</f>
        <v/>
      </c>
      <c r="AB544" s="14" t="str">
        <f>IF(VLOOKUP(B544,'[1]TERMELŐ_11.30.'!A:AZ,52,FALSE)="","",VLOOKUP(B544,'[1]TERMELŐ_11.30.'!A:AZ,52,FALSE))</f>
        <v/>
      </c>
    </row>
    <row r="545" spans="1:28" x14ac:dyDescent="0.3">
      <c r="A545" s="10" t="str">
        <f>VLOOKUP(VLOOKUP(B545,'[1]TERMELŐ_11.30.'!A:F,6,FALSE),'[1]publikáció segéd tábla'!$A$1:$B$7,2,FALSE)</f>
        <v>MVM Démász Áramhálózati Kft. </v>
      </c>
      <c r="B545" s="10" t="s">
        <v>511</v>
      </c>
      <c r="C545" s="11">
        <f>+SUMIFS('[1]TERMELŐ_11.30.'!$H:$H,'[1]TERMELŐ_11.30.'!$A:$A,[1]publikáció!$B545,'[1]TERMELŐ_11.30.'!$L:$L,[1]publikáció!C$4)</f>
        <v>4.9800000000000004</v>
      </c>
      <c r="D545" s="11">
        <f>+SUMIFS('[1]TERMELŐ_11.30.'!$H:$H,'[1]TERMELŐ_11.30.'!$A:$A,[1]publikáció!$B545,'[1]TERMELŐ_11.30.'!$L:$L,[1]publikáció!D$4)</f>
        <v>0</v>
      </c>
      <c r="E545" s="11">
        <f>+SUMIFS('[1]TERMELŐ_11.30.'!$H:$H,'[1]TERMELŐ_11.30.'!$A:$A,[1]publikáció!$B545,'[1]TERMELŐ_11.30.'!$L:$L,[1]publikáció!E$4)</f>
        <v>0</v>
      </c>
      <c r="F545" s="11">
        <f>+SUMIFS('[1]TERMELŐ_11.30.'!$H:$H,'[1]TERMELŐ_11.30.'!$A:$A,[1]publikáció!$B545,'[1]TERMELŐ_11.30.'!$L:$L,[1]publikáció!F$4)</f>
        <v>0</v>
      </c>
      <c r="G545" s="11">
        <f>+SUMIFS('[1]TERMELŐ_11.30.'!$H:$H,'[1]TERMELŐ_11.30.'!$A:$A,[1]publikáció!$B545,'[1]TERMELŐ_11.30.'!$L:$L,[1]publikáció!G$4)</f>
        <v>0</v>
      </c>
      <c r="H545" s="11">
        <f>+SUMIFS('[1]TERMELŐ_11.30.'!$H:$H,'[1]TERMELŐ_11.30.'!$A:$A,[1]publikáció!$B545,'[1]TERMELŐ_11.30.'!$L:$L,[1]publikáció!H$4)</f>
        <v>0</v>
      </c>
      <c r="I545" s="11">
        <f>+SUMIFS('[1]TERMELŐ_11.30.'!$H:$H,'[1]TERMELŐ_11.30.'!$A:$A,[1]publikáció!$B545,'[1]TERMELŐ_11.30.'!$L:$L,[1]publikáció!I$4)</f>
        <v>0</v>
      </c>
      <c r="J545" s="11">
        <f>+SUMIFS('[1]TERMELŐ_11.30.'!$H:$H,'[1]TERMELŐ_11.30.'!$A:$A,[1]publikáció!$B545,'[1]TERMELŐ_11.30.'!$L:$L,[1]publikáció!J$4)</f>
        <v>0</v>
      </c>
      <c r="K545" s="11" t="str">
        <f>+IF(VLOOKUP(B545,'[1]TERMELŐ_11.30.'!A:U,21,FALSE)="igen","Technológia módosítás",IF(VLOOKUP(B545,'[1]TERMELŐ_11.30.'!A:U,20,FALSE)&lt;&gt;"nem","Ismétlő","Új igény"))</f>
        <v>Új igény</v>
      </c>
      <c r="L545" s="12">
        <f>+_xlfn.MAXIFS('[1]TERMELŐ_11.30.'!$P:$P,'[1]TERMELŐ_11.30.'!$A:$A,[1]publikáció!$B545)</f>
        <v>4.9800000000000004</v>
      </c>
      <c r="M545" s="12">
        <f>+_xlfn.MAXIFS('[1]TERMELŐ_11.30.'!$Q:$Q,'[1]TERMELŐ_11.30.'!$A:$A,[1]publikáció!$B545)</f>
        <v>0.05</v>
      </c>
      <c r="N545" s="10" t="str">
        <f>+IF(VLOOKUP(B545,'[1]TERMELŐ_11.30.'!A:G,7,FALSE)="","",VLOOKUP(B545,'[1]TERMELŐ_11.30.'!A:G,7,FALSE))</f>
        <v>KKOR</v>
      </c>
      <c r="O545" s="10">
        <f>+VLOOKUP(B545,'[1]TERMELŐ_11.30.'!A:I,9,FALSE)</f>
        <v>22</v>
      </c>
      <c r="P545" s="10" t="str">
        <f>+IF(OR(VLOOKUP(B545,'[1]TERMELŐ_11.30.'!A:D,4,FALSE)="elutasított",(VLOOKUP(B545,'[1]TERMELŐ_11.30.'!A:D,4,FALSE)="kiesett")),"igen","nem")</f>
        <v>igen</v>
      </c>
      <c r="Q545" s="10" t="str">
        <f>+_xlfn.IFNA(VLOOKUP(IF(VLOOKUP(B545,'[1]TERMELŐ_11.30.'!A:BQ,69,FALSE)="","",VLOOKUP(B545,'[1]TERMELŐ_11.30.'!A:BQ,69,FALSE)),'[1]publikáció segéd tábla'!$D$1:$E$16,2,FALSE),"")</f>
        <v>54/2024 kormány rendelet</v>
      </c>
      <c r="R545" s="10" t="str">
        <f>IF(VLOOKUP(B545,'[1]TERMELŐ_11.30.'!A:AT,46,FALSE)="","",VLOOKUP(B545,'[1]TERMELŐ_11.30.'!A:AT,46,FALSE))</f>
        <v/>
      </c>
      <c r="S545" s="10"/>
      <c r="T545" s="13">
        <f>+VLOOKUP(B545,'[1]TERMELŐ_11.30.'!$A:$AR,37,FALSE)</f>
        <v>0</v>
      </c>
      <c r="U545" s="13">
        <f>+VLOOKUP(B545,'[1]TERMELŐ_11.30.'!$A:$AR,38,FALSE)+VLOOKUP(B545,'[1]TERMELŐ_11.30.'!$A:$AR,39,FALSE)+VLOOKUP(B545,'[1]TERMELŐ_11.30.'!$A:$AR,40,FALSE)+VLOOKUP(B545,'[1]TERMELŐ_11.30.'!$A:$AR,41,FALSE)+VLOOKUP(B545,'[1]TERMELŐ_11.30.'!$A:$AR,42,FALSE)+VLOOKUP(B545,'[1]TERMELŐ_11.30.'!$A:$AR,43,FALSE)+VLOOKUP(B545,'[1]TERMELŐ_11.30.'!$A:$AR,44,FALSE)</f>
        <v>0</v>
      </c>
      <c r="V545" s="14" t="str">
        <f>+IF(VLOOKUP(B545,'[1]TERMELŐ_11.30.'!A:AS,45,FALSE)="","",VLOOKUP(B545,'[1]TERMELŐ_11.30.'!A:AS,45,FALSE))</f>
        <v/>
      </c>
      <c r="W545" s="14" t="str">
        <f>IF(VLOOKUP(B545,'[1]TERMELŐ_11.30.'!A:AJ,36,FALSE)="","",VLOOKUP(B545,'[1]TERMELŐ_11.30.'!A:AJ,36,FALSE))</f>
        <v/>
      </c>
      <c r="X545" s="10"/>
      <c r="Y545" s="13">
        <f>+VLOOKUP(B545,'[1]TERMELŐ_11.30.'!$A:$BH,53,FALSE)</f>
        <v>0</v>
      </c>
      <c r="Z545" s="13">
        <f>+VLOOKUP(B545,'[1]TERMELŐ_11.30.'!$A:$BH,54,FALSE)+VLOOKUP(B545,'[1]TERMELŐ_11.30.'!$A:$BH,55,FALSE)+VLOOKUP(B545,'[1]TERMELŐ_11.30.'!$A:$BH,56,FALSE)+VLOOKUP(B545,'[1]TERMELŐ_11.30.'!$A:$BH,57,FALSE)+VLOOKUP(B545,'[1]TERMELŐ_11.30.'!$A:$BH,58,FALSE)+VLOOKUP(B545,'[1]TERMELŐ_11.30.'!$A:$BH,59,FALSE)+VLOOKUP(B545,'[1]TERMELŐ_11.30.'!$A:$BH,60,FALSE)</f>
        <v>0</v>
      </c>
      <c r="AA545" s="14" t="str">
        <f>IF(VLOOKUP(B545,'[1]TERMELŐ_11.30.'!A:AZ,51,FALSE)="","",VLOOKUP(B545,'[1]TERMELŐ_11.30.'!A:AZ,51,FALSE))</f>
        <v/>
      </c>
      <c r="AB545" s="14" t="str">
        <f>IF(VLOOKUP(B545,'[1]TERMELŐ_11.30.'!A:AZ,52,FALSE)="","",VLOOKUP(B545,'[1]TERMELŐ_11.30.'!A:AZ,52,FALSE))</f>
        <v/>
      </c>
    </row>
    <row r="546" spans="1:28" x14ac:dyDescent="0.3">
      <c r="A546" s="10" t="str">
        <f>VLOOKUP(VLOOKUP(B546,'[1]TERMELŐ_11.30.'!A:F,6,FALSE),'[1]publikáció segéd tábla'!$A$1:$B$7,2,FALSE)</f>
        <v>MVM Démász Áramhálózati Kft. </v>
      </c>
      <c r="B546" s="10" t="s">
        <v>512</v>
      </c>
      <c r="C546" s="11">
        <f>+SUMIFS('[1]TERMELŐ_11.30.'!$H:$H,'[1]TERMELŐ_11.30.'!$A:$A,[1]publikáció!$B546,'[1]TERMELŐ_11.30.'!$L:$L,[1]publikáció!C$4)</f>
        <v>0.22</v>
      </c>
      <c r="D546" s="11">
        <f>+SUMIFS('[1]TERMELŐ_11.30.'!$H:$H,'[1]TERMELŐ_11.30.'!$A:$A,[1]publikáció!$B546,'[1]TERMELŐ_11.30.'!$L:$L,[1]publikáció!D$4)</f>
        <v>0</v>
      </c>
      <c r="E546" s="11">
        <f>+SUMIFS('[1]TERMELŐ_11.30.'!$H:$H,'[1]TERMELŐ_11.30.'!$A:$A,[1]publikáció!$B546,'[1]TERMELŐ_11.30.'!$L:$L,[1]publikáció!E$4)</f>
        <v>0</v>
      </c>
      <c r="F546" s="11">
        <f>+SUMIFS('[1]TERMELŐ_11.30.'!$H:$H,'[1]TERMELŐ_11.30.'!$A:$A,[1]publikáció!$B546,'[1]TERMELŐ_11.30.'!$L:$L,[1]publikáció!F$4)</f>
        <v>0</v>
      </c>
      <c r="G546" s="11">
        <f>+SUMIFS('[1]TERMELŐ_11.30.'!$H:$H,'[1]TERMELŐ_11.30.'!$A:$A,[1]publikáció!$B546,'[1]TERMELŐ_11.30.'!$L:$L,[1]publikáció!G$4)</f>
        <v>0</v>
      </c>
      <c r="H546" s="11">
        <f>+SUMIFS('[1]TERMELŐ_11.30.'!$H:$H,'[1]TERMELŐ_11.30.'!$A:$A,[1]publikáció!$B546,'[1]TERMELŐ_11.30.'!$L:$L,[1]publikáció!H$4)</f>
        <v>0</v>
      </c>
      <c r="I546" s="11">
        <f>+SUMIFS('[1]TERMELŐ_11.30.'!$H:$H,'[1]TERMELŐ_11.30.'!$A:$A,[1]publikáció!$B546,'[1]TERMELŐ_11.30.'!$L:$L,[1]publikáció!I$4)</f>
        <v>0</v>
      </c>
      <c r="J546" s="11">
        <f>+SUMIFS('[1]TERMELŐ_11.30.'!$H:$H,'[1]TERMELŐ_11.30.'!$A:$A,[1]publikáció!$B546,'[1]TERMELŐ_11.30.'!$L:$L,[1]publikáció!J$4)</f>
        <v>0</v>
      </c>
      <c r="K546" s="11" t="str">
        <f>+IF(VLOOKUP(B546,'[1]TERMELŐ_11.30.'!A:U,21,FALSE)="igen","Technológia módosítás",IF(VLOOKUP(B546,'[1]TERMELŐ_11.30.'!A:U,20,FALSE)&lt;&gt;"nem","Ismétlő","Új igény"))</f>
        <v>Új igény</v>
      </c>
      <c r="L546" s="12">
        <f>+_xlfn.MAXIFS('[1]TERMELŐ_11.30.'!$P:$P,'[1]TERMELŐ_11.30.'!$A:$A,[1]publikáció!$B546)</f>
        <v>0.2</v>
      </c>
      <c r="M546" s="12">
        <f>+_xlfn.MAXIFS('[1]TERMELŐ_11.30.'!$Q:$Q,'[1]TERMELŐ_11.30.'!$A:$A,[1]publikáció!$B546)</f>
        <v>0.01</v>
      </c>
      <c r="N546" s="10" t="str">
        <f>+IF(VLOOKUP(B546,'[1]TERMELŐ_11.30.'!A:G,7,FALSE)="","",VLOOKUP(B546,'[1]TERMELŐ_11.30.'!A:G,7,FALSE))</f>
        <v>OROS</v>
      </c>
      <c r="O546" s="10">
        <f>+VLOOKUP(B546,'[1]TERMELŐ_11.30.'!A:I,9,FALSE)</f>
        <v>22</v>
      </c>
      <c r="P546" s="10" t="str">
        <f>+IF(OR(VLOOKUP(B546,'[1]TERMELŐ_11.30.'!A:D,4,FALSE)="elutasított",(VLOOKUP(B546,'[1]TERMELŐ_11.30.'!A:D,4,FALSE)="kiesett")),"igen","nem")</f>
        <v>igen</v>
      </c>
      <c r="Q546" s="10" t="str">
        <f>+_xlfn.IFNA(VLOOKUP(IF(VLOOKUP(B546,'[1]TERMELŐ_11.30.'!A:BQ,69,FALSE)="","",VLOOKUP(B546,'[1]TERMELŐ_11.30.'!A:BQ,69,FALSE)),'[1]publikáció segéd tábla'!$D$1:$E$16,2,FALSE),"")</f>
        <v>54/2024 kormány rendelet</v>
      </c>
      <c r="R546" s="10" t="str">
        <f>IF(VLOOKUP(B546,'[1]TERMELŐ_11.30.'!A:AT,46,FALSE)="","",VLOOKUP(B546,'[1]TERMELŐ_11.30.'!A:AT,46,FALSE))</f>
        <v/>
      </c>
      <c r="S546" s="10"/>
      <c r="T546" s="13">
        <f>+VLOOKUP(B546,'[1]TERMELŐ_11.30.'!$A:$AR,37,FALSE)</f>
        <v>0</v>
      </c>
      <c r="U546" s="13">
        <f>+VLOOKUP(B546,'[1]TERMELŐ_11.30.'!$A:$AR,38,FALSE)+VLOOKUP(B546,'[1]TERMELŐ_11.30.'!$A:$AR,39,FALSE)+VLOOKUP(B546,'[1]TERMELŐ_11.30.'!$A:$AR,40,FALSE)+VLOOKUP(B546,'[1]TERMELŐ_11.30.'!$A:$AR,41,FALSE)+VLOOKUP(B546,'[1]TERMELŐ_11.30.'!$A:$AR,42,FALSE)+VLOOKUP(B546,'[1]TERMELŐ_11.30.'!$A:$AR,43,FALSE)+VLOOKUP(B546,'[1]TERMELŐ_11.30.'!$A:$AR,44,FALSE)</f>
        <v>0</v>
      </c>
      <c r="V546" s="14" t="str">
        <f>+IF(VLOOKUP(B546,'[1]TERMELŐ_11.30.'!A:AS,45,FALSE)="","",VLOOKUP(B546,'[1]TERMELŐ_11.30.'!A:AS,45,FALSE))</f>
        <v/>
      </c>
      <c r="W546" s="14" t="str">
        <f>IF(VLOOKUP(B546,'[1]TERMELŐ_11.30.'!A:AJ,36,FALSE)="","",VLOOKUP(B546,'[1]TERMELŐ_11.30.'!A:AJ,36,FALSE))</f>
        <v/>
      </c>
      <c r="X546" s="10"/>
      <c r="Y546" s="13">
        <f>+VLOOKUP(B546,'[1]TERMELŐ_11.30.'!$A:$BH,53,FALSE)</f>
        <v>0</v>
      </c>
      <c r="Z546" s="13">
        <f>+VLOOKUP(B546,'[1]TERMELŐ_11.30.'!$A:$BH,54,FALSE)+VLOOKUP(B546,'[1]TERMELŐ_11.30.'!$A:$BH,55,FALSE)+VLOOKUP(B546,'[1]TERMELŐ_11.30.'!$A:$BH,56,FALSE)+VLOOKUP(B546,'[1]TERMELŐ_11.30.'!$A:$BH,57,FALSE)+VLOOKUP(B546,'[1]TERMELŐ_11.30.'!$A:$BH,58,FALSE)+VLOOKUP(B546,'[1]TERMELŐ_11.30.'!$A:$BH,59,FALSE)+VLOOKUP(B546,'[1]TERMELŐ_11.30.'!$A:$BH,60,FALSE)</f>
        <v>0</v>
      </c>
      <c r="AA546" s="14" t="str">
        <f>IF(VLOOKUP(B546,'[1]TERMELŐ_11.30.'!A:AZ,51,FALSE)="","",VLOOKUP(B546,'[1]TERMELŐ_11.30.'!A:AZ,51,FALSE))</f>
        <v/>
      </c>
      <c r="AB546" s="14" t="str">
        <f>IF(VLOOKUP(B546,'[1]TERMELŐ_11.30.'!A:AZ,52,FALSE)="","",VLOOKUP(B546,'[1]TERMELŐ_11.30.'!A:AZ,52,FALSE))</f>
        <v/>
      </c>
    </row>
    <row r="547" spans="1:28" x14ac:dyDescent="0.3">
      <c r="A547" s="10" t="str">
        <f>VLOOKUP(VLOOKUP(B547,'[1]TERMELŐ_11.30.'!A:F,6,FALSE),'[1]publikáció segéd tábla'!$A$1:$B$7,2,FALSE)</f>
        <v>MVM Démász Áramhálózati Kft. </v>
      </c>
      <c r="B547" s="10" t="s">
        <v>513</v>
      </c>
      <c r="C547" s="11">
        <f>+SUMIFS('[1]TERMELŐ_11.30.'!$H:$H,'[1]TERMELŐ_11.30.'!$A:$A,[1]publikáció!$B547,'[1]TERMELŐ_11.30.'!$L:$L,[1]publikáció!C$4)</f>
        <v>49.9</v>
      </c>
      <c r="D547" s="11">
        <f>+SUMIFS('[1]TERMELŐ_11.30.'!$H:$H,'[1]TERMELŐ_11.30.'!$A:$A,[1]publikáció!$B547,'[1]TERMELŐ_11.30.'!$L:$L,[1]publikáció!D$4)</f>
        <v>0</v>
      </c>
      <c r="E547" s="11">
        <f>+SUMIFS('[1]TERMELŐ_11.30.'!$H:$H,'[1]TERMELŐ_11.30.'!$A:$A,[1]publikáció!$B547,'[1]TERMELŐ_11.30.'!$L:$L,[1]publikáció!E$4)</f>
        <v>0</v>
      </c>
      <c r="F547" s="11">
        <f>+SUMIFS('[1]TERMELŐ_11.30.'!$H:$H,'[1]TERMELŐ_11.30.'!$A:$A,[1]publikáció!$B547,'[1]TERMELŐ_11.30.'!$L:$L,[1]publikáció!F$4)</f>
        <v>0</v>
      </c>
      <c r="G547" s="11">
        <f>+SUMIFS('[1]TERMELŐ_11.30.'!$H:$H,'[1]TERMELŐ_11.30.'!$A:$A,[1]publikáció!$B547,'[1]TERMELŐ_11.30.'!$L:$L,[1]publikáció!G$4)</f>
        <v>0</v>
      </c>
      <c r="H547" s="11">
        <f>+SUMIFS('[1]TERMELŐ_11.30.'!$H:$H,'[1]TERMELŐ_11.30.'!$A:$A,[1]publikáció!$B547,'[1]TERMELŐ_11.30.'!$L:$L,[1]publikáció!H$4)</f>
        <v>0</v>
      </c>
      <c r="I547" s="11">
        <f>+SUMIFS('[1]TERMELŐ_11.30.'!$H:$H,'[1]TERMELŐ_11.30.'!$A:$A,[1]publikáció!$B547,'[1]TERMELŐ_11.30.'!$L:$L,[1]publikáció!I$4)</f>
        <v>0</v>
      </c>
      <c r="J547" s="11">
        <f>+SUMIFS('[1]TERMELŐ_11.30.'!$H:$H,'[1]TERMELŐ_11.30.'!$A:$A,[1]publikáció!$B547,'[1]TERMELŐ_11.30.'!$L:$L,[1]publikáció!J$4)</f>
        <v>0</v>
      </c>
      <c r="K547" s="11" t="str">
        <f>+IF(VLOOKUP(B547,'[1]TERMELŐ_11.30.'!A:U,21,FALSE)="igen","Technológia módosítás",IF(VLOOKUP(B547,'[1]TERMELŐ_11.30.'!A:U,20,FALSE)&lt;&gt;"nem","Ismétlő","Új igény"))</f>
        <v>Új igény</v>
      </c>
      <c r="L547" s="12">
        <f>+_xlfn.MAXIFS('[1]TERMELŐ_11.30.'!$P:$P,'[1]TERMELŐ_11.30.'!$A:$A,[1]publikáció!$B547)</f>
        <v>49.9</v>
      </c>
      <c r="M547" s="12">
        <f>+_xlfn.MAXIFS('[1]TERMELŐ_11.30.'!$Q:$Q,'[1]TERMELŐ_11.30.'!$A:$A,[1]publikáció!$B547)</f>
        <v>0.16</v>
      </c>
      <c r="N547" s="10" t="str">
        <f>+IF(VLOOKUP(B547,'[1]TERMELŐ_11.30.'!A:G,7,FALSE)="","",VLOOKUP(B547,'[1]TERMELŐ_11.30.'!A:G,7,FALSE))</f>
        <v>NYAP</v>
      </c>
      <c r="O547" s="10">
        <f>+VLOOKUP(B547,'[1]TERMELŐ_11.30.'!A:I,9,FALSE)</f>
        <v>132</v>
      </c>
      <c r="P547" s="10" t="str">
        <f>+IF(OR(VLOOKUP(B547,'[1]TERMELŐ_11.30.'!A:D,4,FALSE)="elutasított",(VLOOKUP(B547,'[1]TERMELŐ_11.30.'!A:D,4,FALSE)="kiesett")),"igen","nem")</f>
        <v>igen</v>
      </c>
      <c r="Q547" s="10" t="str">
        <f>+_xlfn.IFNA(VLOOKUP(IF(VLOOKUP(B547,'[1]TERMELŐ_11.30.'!A:BQ,69,FALSE)="","",VLOOKUP(B547,'[1]TERMELŐ_11.30.'!A:BQ,69,FALSE)),'[1]publikáció segéd tábla'!$D$1:$E$16,2,FALSE),"")</f>
        <v>54/2024 kormány rendelet</v>
      </c>
      <c r="R547" s="10" t="str">
        <f>IF(VLOOKUP(B547,'[1]TERMELŐ_11.30.'!A:AT,46,FALSE)="","",VLOOKUP(B547,'[1]TERMELŐ_11.30.'!A:AT,46,FALSE))</f>
        <v/>
      </c>
      <c r="S547" s="10"/>
      <c r="T547" s="13">
        <f>+VLOOKUP(B547,'[1]TERMELŐ_11.30.'!$A:$AR,37,FALSE)</f>
        <v>0</v>
      </c>
      <c r="U547" s="13">
        <f>+VLOOKUP(B547,'[1]TERMELŐ_11.30.'!$A:$AR,38,FALSE)+VLOOKUP(B547,'[1]TERMELŐ_11.30.'!$A:$AR,39,FALSE)+VLOOKUP(B547,'[1]TERMELŐ_11.30.'!$A:$AR,40,FALSE)+VLOOKUP(B547,'[1]TERMELŐ_11.30.'!$A:$AR,41,FALSE)+VLOOKUP(B547,'[1]TERMELŐ_11.30.'!$A:$AR,42,FALSE)+VLOOKUP(B547,'[1]TERMELŐ_11.30.'!$A:$AR,43,FALSE)+VLOOKUP(B547,'[1]TERMELŐ_11.30.'!$A:$AR,44,FALSE)</f>
        <v>0</v>
      </c>
      <c r="V547" s="14" t="str">
        <f>+IF(VLOOKUP(B547,'[1]TERMELŐ_11.30.'!A:AS,45,FALSE)="","",VLOOKUP(B547,'[1]TERMELŐ_11.30.'!A:AS,45,FALSE))</f>
        <v/>
      </c>
      <c r="W547" s="14" t="str">
        <f>IF(VLOOKUP(B547,'[1]TERMELŐ_11.30.'!A:AJ,36,FALSE)="","",VLOOKUP(B547,'[1]TERMELŐ_11.30.'!A:AJ,36,FALSE))</f>
        <v/>
      </c>
      <c r="X547" s="10"/>
      <c r="Y547" s="13">
        <f>+VLOOKUP(B547,'[1]TERMELŐ_11.30.'!$A:$BH,53,FALSE)</f>
        <v>0</v>
      </c>
      <c r="Z547" s="13">
        <f>+VLOOKUP(B547,'[1]TERMELŐ_11.30.'!$A:$BH,54,FALSE)+VLOOKUP(B547,'[1]TERMELŐ_11.30.'!$A:$BH,55,FALSE)+VLOOKUP(B547,'[1]TERMELŐ_11.30.'!$A:$BH,56,FALSE)+VLOOKUP(B547,'[1]TERMELŐ_11.30.'!$A:$BH,57,FALSE)+VLOOKUP(B547,'[1]TERMELŐ_11.30.'!$A:$BH,58,FALSE)+VLOOKUP(B547,'[1]TERMELŐ_11.30.'!$A:$BH,59,FALSE)+VLOOKUP(B547,'[1]TERMELŐ_11.30.'!$A:$BH,60,FALSE)</f>
        <v>0</v>
      </c>
      <c r="AA547" s="14" t="str">
        <f>IF(VLOOKUP(B547,'[1]TERMELŐ_11.30.'!A:AZ,51,FALSE)="","",VLOOKUP(B547,'[1]TERMELŐ_11.30.'!A:AZ,51,FALSE))</f>
        <v/>
      </c>
      <c r="AB547" s="14" t="str">
        <f>IF(VLOOKUP(B547,'[1]TERMELŐ_11.30.'!A:AZ,52,FALSE)="","",VLOOKUP(B547,'[1]TERMELŐ_11.30.'!A:AZ,52,FALSE))</f>
        <v/>
      </c>
    </row>
    <row r="548" spans="1:28" x14ac:dyDescent="0.3">
      <c r="A548" s="10" t="str">
        <f>VLOOKUP(VLOOKUP(B548,'[1]TERMELŐ_11.30.'!A:F,6,FALSE),'[1]publikáció segéd tábla'!$A$1:$B$7,2,FALSE)</f>
        <v>MVM Démász Áramhálózati Kft. </v>
      </c>
      <c r="B548" s="10" t="s">
        <v>514</v>
      </c>
      <c r="C548" s="11">
        <f>+SUMIFS('[1]TERMELŐ_11.30.'!$H:$H,'[1]TERMELŐ_11.30.'!$A:$A,[1]publikáció!$B548,'[1]TERMELŐ_11.30.'!$L:$L,[1]publikáció!C$4)</f>
        <v>49.9</v>
      </c>
      <c r="D548" s="11">
        <f>+SUMIFS('[1]TERMELŐ_11.30.'!$H:$H,'[1]TERMELŐ_11.30.'!$A:$A,[1]publikáció!$B548,'[1]TERMELŐ_11.30.'!$L:$L,[1]publikáció!D$4)</f>
        <v>0</v>
      </c>
      <c r="E548" s="11">
        <f>+SUMIFS('[1]TERMELŐ_11.30.'!$H:$H,'[1]TERMELŐ_11.30.'!$A:$A,[1]publikáció!$B548,'[1]TERMELŐ_11.30.'!$L:$L,[1]publikáció!E$4)</f>
        <v>0</v>
      </c>
      <c r="F548" s="11">
        <f>+SUMIFS('[1]TERMELŐ_11.30.'!$H:$H,'[1]TERMELŐ_11.30.'!$A:$A,[1]publikáció!$B548,'[1]TERMELŐ_11.30.'!$L:$L,[1]publikáció!F$4)</f>
        <v>0</v>
      </c>
      <c r="G548" s="11">
        <f>+SUMIFS('[1]TERMELŐ_11.30.'!$H:$H,'[1]TERMELŐ_11.30.'!$A:$A,[1]publikáció!$B548,'[1]TERMELŐ_11.30.'!$L:$L,[1]publikáció!G$4)</f>
        <v>0</v>
      </c>
      <c r="H548" s="11">
        <f>+SUMIFS('[1]TERMELŐ_11.30.'!$H:$H,'[1]TERMELŐ_11.30.'!$A:$A,[1]publikáció!$B548,'[1]TERMELŐ_11.30.'!$L:$L,[1]publikáció!H$4)</f>
        <v>0</v>
      </c>
      <c r="I548" s="11">
        <f>+SUMIFS('[1]TERMELŐ_11.30.'!$H:$H,'[1]TERMELŐ_11.30.'!$A:$A,[1]publikáció!$B548,'[1]TERMELŐ_11.30.'!$L:$L,[1]publikáció!I$4)</f>
        <v>0</v>
      </c>
      <c r="J548" s="11">
        <f>+SUMIFS('[1]TERMELŐ_11.30.'!$H:$H,'[1]TERMELŐ_11.30.'!$A:$A,[1]publikáció!$B548,'[1]TERMELŐ_11.30.'!$L:$L,[1]publikáció!J$4)</f>
        <v>0</v>
      </c>
      <c r="K548" s="11" t="str">
        <f>+IF(VLOOKUP(B548,'[1]TERMELŐ_11.30.'!A:U,21,FALSE)="igen","Technológia módosítás",IF(VLOOKUP(B548,'[1]TERMELŐ_11.30.'!A:U,20,FALSE)&lt;&gt;"nem","Ismétlő","Új igény"))</f>
        <v>Új igény</v>
      </c>
      <c r="L548" s="12">
        <f>+_xlfn.MAXIFS('[1]TERMELŐ_11.30.'!$P:$P,'[1]TERMELŐ_11.30.'!$A:$A,[1]publikáció!$B548)</f>
        <v>49.9</v>
      </c>
      <c r="M548" s="12">
        <f>+_xlfn.MAXIFS('[1]TERMELŐ_11.30.'!$Q:$Q,'[1]TERMELŐ_11.30.'!$A:$A,[1]publikáció!$B548)</f>
        <v>0.16</v>
      </c>
      <c r="N548" s="10" t="str">
        <f>+IF(VLOOKUP(B548,'[1]TERMELŐ_11.30.'!A:G,7,FALSE)="","",VLOOKUP(B548,'[1]TERMELŐ_11.30.'!A:G,7,FALSE))</f>
        <v>KMJN</v>
      </c>
      <c r="O548" s="10">
        <f>+VLOOKUP(B548,'[1]TERMELŐ_11.30.'!A:I,9,FALSE)</f>
        <v>132</v>
      </c>
      <c r="P548" s="10" t="str">
        <f>+IF(OR(VLOOKUP(B548,'[1]TERMELŐ_11.30.'!A:D,4,FALSE)="elutasított",(VLOOKUP(B548,'[1]TERMELŐ_11.30.'!A:D,4,FALSE)="kiesett")),"igen","nem")</f>
        <v>igen</v>
      </c>
      <c r="Q548" s="10" t="str">
        <f>+_xlfn.IFNA(VLOOKUP(IF(VLOOKUP(B548,'[1]TERMELŐ_11.30.'!A:BQ,69,FALSE)="","",VLOOKUP(B548,'[1]TERMELŐ_11.30.'!A:BQ,69,FALSE)),'[1]publikáció segéd tábla'!$D$1:$E$16,2,FALSE),"")</f>
        <v>54/2024 kormány rendelet</v>
      </c>
      <c r="R548" s="10" t="str">
        <f>IF(VLOOKUP(B548,'[1]TERMELŐ_11.30.'!A:AT,46,FALSE)="","",VLOOKUP(B548,'[1]TERMELŐ_11.30.'!A:AT,46,FALSE))</f>
        <v/>
      </c>
      <c r="S548" s="10"/>
      <c r="T548" s="13">
        <f>+VLOOKUP(B548,'[1]TERMELŐ_11.30.'!$A:$AR,37,FALSE)</f>
        <v>0</v>
      </c>
      <c r="U548" s="13">
        <f>+VLOOKUP(B548,'[1]TERMELŐ_11.30.'!$A:$AR,38,FALSE)+VLOOKUP(B548,'[1]TERMELŐ_11.30.'!$A:$AR,39,FALSE)+VLOOKUP(B548,'[1]TERMELŐ_11.30.'!$A:$AR,40,FALSE)+VLOOKUP(B548,'[1]TERMELŐ_11.30.'!$A:$AR,41,FALSE)+VLOOKUP(B548,'[1]TERMELŐ_11.30.'!$A:$AR,42,FALSE)+VLOOKUP(B548,'[1]TERMELŐ_11.30.'!$A:$AR,43,FALSE)+VLOOKUP(B548,'[1]TERMELŐ_11.30.'!$A:$AR,44,FALSE)</f>
        <v>0</v>
      </c>
      <c r="V548" s="14" t="str">
        <f>+IF(VLOOKUP(B548,'[1]TERMELŐ_11.30.'!A:AS,45,FALSE)="","",VLOOKUP(B548,'[1]TERMELŐ_11.30.'!A:AS,45,FALSE))</f>
        <v/>
      </c>
      <c r="W548" s="14" t="str">
        <f>IF(VLOOKUP(B548,'[1]TERMELŐ_11.30.'!A:AJ,36,FALSE)="","",VLOOKUP(B548,'[1]TERMELŐ_11.30.'!A:AJ,36,FALSE))</f>
        <v/>
      </c>
      <c r="X548" s="10"/>
      <c r="Y548" s="13">
        <f>+VLOOKUP(B548,'[1]TERMELŐ_11.30.'!$A:$BH,53,FALSE)</f>
        <v>0</v>
      </c>
      <c r="Z548" s="13">
        <f>+VLOOKUP(B548,'[1]TERMELŐ_11.30.'!$A:$BH,54,FALSE)+VLOOKUP(B548,'[1]TERMELŐ_11.30.'!$A:$BH,55,FALSE)+VLOOKUP(B548,'[1]TERMELŐ_11.30.'!$A:$BH,56,FALSE)+VLOOKUP(B548,'[1]TERMELŐ_11.30.'!$A:$BH,57,FALSE)+VLOOKUP(B548,'[1]TERMELŐ_11.30.'!$A:$BH,58,FALSE)+VLOOKUP(B548,'[1]TERMELŐ_11.30.'!$A:$BH,59,FALSE)+VLOOKUP(B548,'[1]TERMELŐ_11.30.'!$A:$BH,60,FALSE)</f>
        <v>0</v>
      </c>
      <c r="AA548" s="14" t="str">
        <f>IF(VLOOKUP(B548,'[1]TERMELŐ_11.30.'!A:AZ,51,FALSE)="","",VLOOKUP(B548,'[1]TERMELŐ_11.30.'!A:AZ,51,FALSE))</f>
        <v/>
      </c>
      <c r="AB548" s="14" t="str">
        <f>IF(VLOOKUP(B548,'[1]TERMELŐ_11.30.'!A:AZ,52,FALSE)="","",VLOOKUP(B548,'[1]TERMELŐ_11.30.'!A:AZ,52,FALSE))</f>
        <v/>
      </c>
    </row>
    <row r="549" spans="1:28" x14ac:dyDescent="0.3">
      <c r="A549" s="10" t="str">
        <f>VLOOKUP(VLOOKUP(B549,'[1]TERMELŐ_11.30.'!A:F,6,FALSE),'[1]publikáció segéd tábla'!$A$1:$B$7,2,FALSE)</f>
        <v>MVM Démász Áramhálózati Kft. </v>
      </c>
      <c r="B549" s="10" t="s">
        <v>515</v>
      </c>
      <c r="C549" s="11">
        <f>+SUMIFS('[1]TERMELŐ_11.30.'!$H:$H,'[1]TERMELŐ_11.30.'!$A:$A,[1]publikáció!$B549,'[1]TERMELŐ_11.30.'!$L:$L,[1]publikáció!C$4)</f>
        <v>49.9</v>
      </c>
      <c r="D549" s="11">
        <f>+SUMIFS('[1]TERMELŐ_11.30.'!$H:$H,'[1]TERMELŐ_11.30.'!$A:$A,[1]publikáció!$B549,'[1]TERMELŐ_11.30.'!$L:$L,[1]publikáció!D$4)</f>
        <v>0</v>
      </c>
      <c r="E549" s="11">
        <f>+SUMIFS('[1]TERMELŐ_11.30.'!$H:$H,'[1]TERMELŐ_11.30.'!$A:$A,[1]publikáció!$B549,'[1]TERMELŐ_11.30.'!$L:$L,[1]publikáció!E$4)</f>
        <v>0</v>
      </c>
      <c r="F549" s="11">
        <f>+SUMIFS('[1]TERMELŐ_11.30.'!$H:$H,'[1]TERMELŐ_11.30.'!$A:$A,[1]publikáció!$B549,'[1]TERMELŐ_11.30.'!$L:$L,[1]publikáció!F$4)</f>
        <v>0</v>
      </c>
      <c r="G549" s="11">
        <f>+SUMIFS('[1]TERMELŐ_11.30.'!$H:$H,'[1]TERMELŐ_11.30.'!$A:$A,[1]publikáció!$B549,'[1]TERMELŐ_11.30.'!$L:$L,[1]publikáció!G$4)</f>
        <v>0</v>
      </c>
      <c r="H549" s="11">
        <f>+SUMIFS('[1]TERMELŐ_11.30.'!$H:$H,'[1]TERMELŐ_11.30.'!$A:$A,[1]publikáció!$B549,'[1]TERMELŐ_11.30.'!$L:$L,[1]publikáció!H$4)</f>
        <v>0</v>
      </c>
      <c r="I549" s="11">
        <f>+SUMIFS('[1]TERMELŐ_11.30.'!$H:$H,'[1]TERMELŐ_11.30.'!$A:$A,[1]publikáció!$B549,'[1]TERMELŐ_11.30.'!$L:$L,[1]publikáció!I$4)</f>
        <v>0</v>
      </c>
      <c r="J549" s="11">
        <f>+SUMIFS('[1]TERMELŐ_11.30.'!$H:$H,'[1]TERMELŐ_11.30.'!$A:$A,[1]publikáció!$B549,'[1]TERMELŐ_11.30.'!$L:$L,[1]publikáció!J$4)</f>
        <v>0</v>
      </c>
      <c r="K549" s="11" t="str">
        <f>+IF(VLOOKUP(B549,'[1]TERMELŐ_11.30.'!A:U,21,FALSE)="igen","Technológia módosítás",IF(VLOOKUP(B549,'[1]TERMELŐ_11.30.'!A:U,20,FALSE)&lt;&gt;"nem","Ismétlő","Új igény"))</f>
        <v>Új igény</v>
      </c>
      <c r="L549" s="12">
        <f>+_xlfn.MAXIFS('[1]TERMELŐ_11.30.'!$P:$P,'[1]TERMELŐ_11.30.'!$A:$A,[1]publikáció!$B549)</f>
        <v>49.9</v>
      </c>
      <c r="M549" s="12">
        <f>+_xlfn.MAXIFS('[1]TERMELŐ_11.30.'!$Q:$Q,'[1]TERMELŐ_11.30.'!$A:$A,[1]publikáció!$B549)</f>
        <v>0.16</v>
      </c>
      <c r="N549" s="10" t="str">
        <f>+IF(VLOOKUP(B549,'[1]TERMELŐ_11.30.'!A:G,7,FALSE)="","",VLOOKUP(B549,'[1]TERMELŐ_11.30.'!A:G,7,FALSE))</f>
        <v>LAJN</v>
      </c>
      <c r="O549" s="10">
        <f>+VLOOKUP(B549,'[1]TERMELŐ_11.30.'!A:I,9,FALSE)</f>
        <v>132</v>
      </c>
      <c r="P549" s="10" t="str">
        <f>+IF(OR(VLOOKUP(B549,'[1]TERMELŐ_11.30.'!A:D,4,FALSE)="elutasított",(VLOOKUP(B549,'[1]TERMELŐ_11.30.'!A:D,4,FALSE)="kiesett")),"igen","nem")</f>
        <v>igen</v>
      </c>
      <c r="Q549" s="10" t="str">
        <f>+_xlfn.IFNA(VLOOKUP(IF(VLOOKUP(B549,'[1]TERMELŐ_11.30.'!A:BQ,69,FALSE)="","",VLOOKUP(B549,'[1]TERMELŐ_11.30.'!A:BQ,69,FALSE)),'[1]publikáció segéd tábla'!$D$1:$E$16,2,FALSE),"")</f>
        <v>54/2024 kormány rendelet</v>
      </c>
      <c r="R549" s="10" t="str">
        <f>IF(VLOOKUP(B549,'[1]TERMELŐ_11.30.'!A:AT,46,FALSE)="","",VLOOKUP(B549,'[1]TERMELŐ_11.30.'!A:AT,46,FALSE))</f>
        <v/>
      </c>
      <c r="S549" s="10"/>
      <c r="T549" s="13">
        <f>+VLOOKUP(B549,'[1]TERMELŐ_11.30.'!$A:$AR,37,FALSE)</f>
        <v>0</v>
      </c>
      <c r="U549" s="13">
        <f>+VLOOKUP(B549,'[1]TERMELŐ_11.30.'!$A:$AR,38,FALSE)+VLOOKUP(B549,'[1]TERMELŐ_11.30.'!$A:$AR,39,FALSE)+VLOOKUP(B549,'[1]TERMELŐ_11.30.'!$A:$AR,40,FALSE)+VLOOKUP(B549,'[1]TERMELŐ_11.30.'!$A:$AR,41,FALSE)+VLOOKUP(B549,'[1]TERMELŐ_11.30.'!$A:$AR,42,FALSE)+VLOOKUP(B549,'[1]TERMELŐ_11.30.'!$A:$AR,43,FALSE)+VLOOKUP(B549,'[1]TERMELŐ_11.30.'!$A:$AR,44,FALSE)</f>
        <v>0</v>
      </c>
      <c r="V549" s="14" t="str">
        <f>+IF(VLOOKUP(B549,'[1]TERMELŐ_11.30.'!A:AS,45,FALSE)="","",VLOOKUP(B549,'[1]TERMELŐ_11.30.'!A:AS,45,FALSE))</f>
        <v/>
      </c>
      <c r="W549" s="14" t="str">
        <f>IF(VLOOKUP(B549,'[1]TERMELŐ_11.30.'!A:AJ,36,FALSE)="","",VLOOKUP(B549,'[1]TERMELŐ_11.30.'!A:AJ,36,FALSE))</f>
        <v/>
      </c>
      <c r="X549" s="10"/>
      <c r="Y549" s="13">
        <f>+VLOOKUP(B549,'[1]TERMELŐ_11.30.'!$A:$BH,53,FALSE)</f>
        <v>0</v>
      </c>
      <c r="Z549" s="13">
        <f>+VLOOKUP(B549,'[1]TERMELŐ_11.30.'!$A:$BH,54,FALSE)+VLOOKUP(B549,'[1]TERMELŐ_11.30.'!$A:$BH,55,FALSE)+VLOOKUP(B549,'[1]TERMELŐ_11.30.'!$A:$BH,56,FALSE)+VLOOKUP(B549,'[1]TERMELŐ_11.30.'!$A:$BH,57,FALSE)+VLOOKUP(B549,'[1]TERMELŐ_11.30.'!$A:$BH,58,FALSE)+VLOOKUP(B549,'[1]TERMELŐ_11.30.'!$A:$BH,59,FALSE)+VLOOKUP(B549,'[1]TERMELŐ_11.30.'!$A:$BH,60,FALSE)</f>
        <v>0</v>
      </c>
      <c r="AA549" s="14" t="str">
        <f>IF(VLOOKUP(B549,'[1]TERMELŐ_11.30.'!A:AZ,51,FALSE)="","",VLOOKUP(B549,'[1]TERMELŐ_11.30.'!A:AZ,51,FALSE))</f>
        <v/>
      </c>
      <c r="AB549" s="14" t="str">
        <f>IF(VLOOKUP(B549,'[1]TERMELŐ_11.30.'!A:AZ,52,FALSE)="","",VLOOKUP(B549,'[1]TERMELŐ_11.30.'!A:AZ,52,FALSE))</f>
        <v/>
      </c>
    </row>
    <row r="550" spans="1:28" x14ac:dyDescent="0.3">
      <c r="A550" s="10" t="str">
        <f>VLOOKUP(VLOOKUP(B550,'[1]TERMELŐ_11.30.'!A:F,6,FALSE),'[1]publikáció segéd tábla'!$A$1:$B$7,2,FALSE)</f>
        <v>MVM Démász Áramhálózati Kft. </v>
      </c>
      <c r="B550" s="10" t="s">
        <v>516</v>
      </c>
      <c r="C550" s="11">
        <f>+SUMIFS('[1]TERMELŐ_11.30.'!$H:$H,'[1]TERMELŐ_11.30.'!$A:$A,[1]publikáció!$B550,'[1]TERMELŐ_11.30.'!$L:$L,[1]publikáció!C$4)</f>
        <v>4</v>
      </c>
      <c r="D550" s="11">
        <f>+SUMIFS('[1]TERMELŐ_11.30.'!$H:$H,'[1]TERMELŐ_11.30.'!$A:$A,[1]publikáció!$B550,'[1]TERMELŐ_11.30.'!$L:$L,[1]publikáció!D$4)</f>
        <v>0</v>
      </c>
      <c r="E550" s="11">
        <f>+SUMIFS('[1]TERMELŐ_11.30.'!$H:$H,'[1]TERMELŐ_11.30.'!$A:$A,[1]publikáció!$B550,'[1]TERMELŐ_11.30.'!$L:$L,[1]publikáció!E$4)</f>
        <v>0</v>
      </c>
      <c r="F550" s="11">
        <f>+SUMIFS('[1]TERMELŐ_11.30.'!$H:$H,'[1]TERMELŐ_11.30.'!$A:$A,[1]publikáció!$B550,'[1]TERMELŐ_11.30.'!$L:$L,[1]publikáció!F$4)</f>
        <v>0</v>
      </c>
      <c r="G550" s="11">
        <f>+SUMIFS('[1]TERMELŐ_11.30.'!$H:$H,'[1]TERMELŐ_11.30.'!$A:$A,[1]publikáció!$B550,'[1]TERMELŐ_11.30.'!$L:$L,[1]publikáció!G$4)</f>
        <v>0</v>
      </c>
      <c r="H550" s="11">
        <f>+SUMIFS('[1]TERMELŐ_11.30.'!$H:$H,'[1]TERMELŐ_11.30.'!$A:$A,[1]publikáció!$B550,'[1]TERMELŐ_11.30.'!$L:$L,[1]publikáció!H$4)</f>
        <v>0</v>
      </c>
      <c r="I550" s="11">
        <f>+SUMIFS('[1]TERMELŐ_11.30.'!$H:$H,'[1]TERMELŐ_11.30.'!$A:$A,[1]publikáció!$B550,'[1]TERMELŐ_11.30.'!$L:$L,[1]publikáció!I$4)</f>
        <v>0</v>
      </c>
      <c r="J550" s="11">
        <f>+SUMIFS('[1]TERMELŐ_11.30.'!$H:$H,'[1]TERMELŐ_11.30.'!$A:$A,[1]publikáció!$B550,'[1]TERMELŐ_11.30.'!$L:$L,[1]publikáció!J$4)</f>
        <v>0</v>
      </c>
      <c r="K550" s="11" t="str">
        <f>+IF(VLOOKUP(B550,'[1]TERMELŐ_11.30.'!A:U,21,FALSE)="igen","Technológia módosítás",IF(VLOOKUP(B550,'[1]TERMELŐ_11.30.'!A:U,20,FALSE)&lt;&gt;"nem","Ismétlő","Új igény"))</f>
        <v>Új igény</v>
      </c>
      <c r="L550" s="12">
        <f>+_xlfn.MAXIFS('[1]TERMELŐ_11.30.'!$P:$P,'[1]TERMELŐ_11.30.'!$A:$A,[1]publikáció!$B550)</f>
        <v>4</v>
      </c>
      <c r="M550" s="12">
        <f>+_xlfn.MAXIFS('[1]TERMELŐ_11.30.'!$Q:$Q,'[1]TERMELŐ_11.30.'!$A:$A,[1]publikáció!$B550)</f>
        <v>0.03</v>
      </c>
      <c r="N550" s="10" t="str">
        <f>+IF(VLOOKUP(B550,'[1]TERMELŐ_11.30.'!A:G,7,FALSE)="","",VLOOKUP(B550,'[1]TERMELŐ_11.30.'!A:G,7,FALSE))</f>
        <v>BEKS</v>
      </c>
      <c r="O550" s="10">
        <f>+VLOOKUP(B550,'[1]TERMELŐ_11.30.'!A:I,9,FALSE)</f>
        <v>22</v>
      </c>
      <c r="P550" s="10" t="str">
        <f>+IF(OR(VLOOKUP(B550,'[1]TERMELŐ_11.30.'!A:D,4,FALSE)="elutasított",(VLOOKUP(B550,'[1]TERMELŐ_11.30.'!A:D,4,FALSE)="kiesett")),"igen","nem")</f>
        <v>igen</v>
      </c>
      <c r="Q550" s="10" t="str">
        <f>+_xlfn.IFNA(VLOOKUP(IF(VLOOKUP(B550,'[1]TERMELŐ_11.30.'!A:BQ,69,FALSE)="","",VLOOKUP(B550,'[1]TERMELŐ_11.30.'!A:BQ,69,FALSE)),'[1]publikáció segéd tábla'!$D$1:$E$16,2,FALSE),"")</f>
        <v>54/2024 kormány rendelet</v>
      </c>
      <c r="R550" s="10" t="str">
        <f>IF(VLOOKUP(B550,'[1]TERMELŐ_11.30.'!A:AT,46,FALSE)="","",VLOOKUP(B550,'[1]TERMELŐ_11.30.'!A:AT,46,FALSE))</f>
        <v/>
      </c>
      <c r="S550" s="10"/>
      <c r="T550" s="13">
        <f>+VLOOKUP(B550,'[1]TERMELŐ_11.30.'!$A:$AR,37,FALSE)</f>
        <v>0</v>
      </c>
      <c r="U550" s="13">
        <f>+VLOOKUP(B550,'[1]TERMELŐ_11.30.'!$A:$AR,38,FALSE)+VLOOKUP(B550,'[1]TERMELŐ_11.30.'!$A:$AR,39,FALSE)+VLOOKUP(B550,'[1]TERMELŐ_11.30.'!$A:$AR,40,FALSE)+VLOOKUP(B550,'[1]TERMELŐ_11.30.'!$A:$AR,41,FALSE)+VLOOKUP(B550,'[1]TERMELŐ_11.30.'!$A:$AR,42,FALSE)+VLOOKUP(B550,'[1]TERMELŐ_11.30.'!$A:$AR,43,FALSE)+VLOOKUP(B550,'[1]TERMELŐ_11.30.'!$A:$AR,44,FALSE)</f>
        <v>0</v>
      </c>
      <c r="V550" s="14" t="str">
        <f>+IF(VLOOKUP(B550,'[1]TERMELŐ_11.30.'!A:AS,45,FALSE)="","",VLOOKUP(B550,'[1]TERMELŐ_11.30.'!A:AS,45,FALSE))</f>
        <v/>
      </c>
      <c r="W550" s="14" t="str">
        <f>IF(VLOOKUP(B550,'[1]TERMELŐ_11.30.'!A:AJ,36,FALSE)="","",VLOOKUP(B550,'[1]TERMELŐ_11.30.'!A:AJ,36,FALSE))</f>
        <v/>
      </c>
      <c r="X550" s="10"/>
      <c r="Y550" s="13">
        <f>+VLOOKUP(B550,'[1]TERMELŐ_11.30.'!$A:$BH,53,FALSE)</f>
        <v>0</v>
      </c>
      <c r="Z550" s="13">
        <f>+VLOOKUP(B550,'[1]TERMELŐ_11.30.'!$A:$BH,54,FALSE)+VLOOKUP(B550,'[1]TERMELŐ_11.30.'!$A:$BH,55,FALSE)+VLOOKUP(B550,'[1]TERMELŐ_11.30.'!$A:$BH,56,FALSE)+VLOOKUP(B550,'[1]TERMELŐ_11.30.'!$A:$BH,57,FALSE)+VLOOKUP(B550,'[1]TERMELŐ_11.30.'!$A:$BH,58,FALSE)+VLOOKUP(B550,'[1]TERMELŐ_11.30.'!$A:$BH,59,FALSE)+VLOOKUP(B550,'[1]TERMELŐ_11.30.'!$A:$BH,60,FALSE)</f>
        <v>0</v>
      </c>
      <c r="AA550" s="14" t="str">
        <f>IF(VLOOKUP(B550,'[1]TERMELŐ_11.30.'!A:AZ,51,FALSE)="","",VLOOKUP(B550,'[1]TERMELŐ_11.30.'!A:AZ,51,FALSE))</f>
        <v/>
      </c>
      <c r="AB550" s="14" t="str">
        <f>IF(VLOOKUP(B550,'[1]TERMELŐ_11.30.'!A:AZ,52,FALSE)="","",VLOOKUP(B550,'[1]TERMELŐ_11.30.'!A:AZ,52,FALSE))</f>
        <v/>
      </c>
    </row>
    <row r="551" spans="1:28" x14ac:dyDescent="0.3">
      <c r="A551" s="10" t="str">
        <f>VLOOKUP(VLOOKUP(B551,'[1]TERMELŐ_11.30.'!A:F,6,FALSE),'[1]publikáció segéd tábla'!$A$1:$B$7,2,FALSE)</f>
        <v>MVM Démász Áramhálózati Kft. </v>
      </c>
      <c r="B551" s="10" t="s">
        <v>517</v>
      </c>
      <c r="C551" s="11">
        <f>+SUMIFS('[1]TERMELŐ_11.30.'!$H:$H,'[1]TERMELŐ_11.30.'!$A:$A,[1]publikáció!$B551,'[1]TERMELŐ_11.30.'!$L:$L,[1]publikáció!C$4)</f>
        <v>1</v>
      </c>
      <c r="D551" s="11">
        <f>+SUMIFS('[1]TERMELŐ_11.30.'!$H:$H,'[1]TERMELŐ_11.30.'!$A:$A,[1]publikáció!$B551,'[1]TERMELŐ_11.30.'!$L:$L,[1]publikáció!D$4)</f>
        <v>0</v>
      </c>
      <c r="E551" s="11">
        <f>+SUMIFS('[1]TERMELŐ_11.30.'!$H:$H,'[1]TERMELŐ_11.30.'!$A:$A,[1]publikáció!$B551,'[1]TERMELŐ_11.30.'!$L:$L,[1]publikáció!E$4)</f>
        <v>0</v>
      </c>
      <c r="F551" s="11">
        <f>+SUMIFS('[1]TERMELŐ_11.30.'!$H:$H,'[1]TERMELŐ_11.30.'!$A:$A,[1]publikáció!$B551,'[1]TERMELŐ_11.30.'!$L:$L,[1]publikáció!F$4)</f>
        <v>0</v>
      </c>
      <c r="G551" s="11">
        <f>+SUMIFS('[1]TERMELŐ_11.30.'!$H:$H,'[1]TERMELŐ_11.30.'!$A:$A,[1]publikáció!$B551,'[1]TERMELŐ_11.30.'!$L:$L,[1]publikáció!G$4)</f>
        <v>0</v>
      </c>
      <c r="H551" s="11">
        <f>+SUMIFS('[1]TERMELŐ_11.30.'!$H:$H,'[1]TERMELŐ_11.30.'!$A:$A,[1]publikáció!$B551,'[1]TERMELŐ_11.30.'!$L:$L,[1]publikáció!H$4)</f>
        <v>0</v>
      </c>
      <c r="I551" s="11">
        <f>+SUMIFS('[1]TERMELŐ_11.30.'!$H:$H,'[1]TERMELŐ_11.30.'!$A:$A,[1]publikáció!$B551,'[1]TERMELŐ_11.30.'!$L:$L,[1]publikáció!I$4)</f>
        <v>0</v>
      </c>
      <c r="J551" s="11">
        <f>+SUMIFS('[1]TERMELŐ_11.30.'!$H:$H,'[1]TERMELŐ_11.30.'!$A:$A,[1]publikáció!$B551,'[1]TERMELŐ_11.30.'!$L:$L,[1]publikáció!J$4)</f>
        <v>0</v>
      </c>
      <c r="K551" s="11" t="str">
        <f>+IF(VLOOKUP(B551,'[1]TERMELŐ_11.30.'!A:U,21,FALSE)="igen","Technológia módosítás",IF(VLOOKUP(B551,'[1]TERMELŐ_11.30.'!A:U,20,FALSE)&lt;&gt;"nem","Ismétlő","Új igény"))</f>
        <v>Új igény</v>
      </c>
      <c r="L551" s="12">
        <f>+_xlfn.MAXIFS('[1]TERMELŐ_11.30.'!$P:$P,'[1]TERMELŐ_11.30.'!$A:$A,[1]publikáció!$B551)</f>
        <v>1</v>
      </c>
      <c r="M551" s="12">
        <f>+_xlfn.MAXIFS('[1]TERMELŐ_11.30.'!$Q:$Q,'[1]TERMELŐ_11.30.'!$A:$A,[1]publikáció!$B551)</f>
        <v>0.01</v>
      </c>
      <c r="N551" s="10" t="str">
        <f>+IF(VLOOKUP(B551,'[1]TERMELŐ_11.30.'!A:G,7,FALSE)="","",VLOOKUP(B551,'[1]TERMELŐ_11.30.'!A:G,7,FALSE))</f>
        <v>NKOR</v>
      </c>
      <c r="O551" s="10">
        <f>+VLOOKUP(B551,'[1]TERMELŐ_11.30.'!A:I,9,FALSE)</f>
        <v>22</v>
      </c>
      <c r="P551" s="10" t="str">
        <f>+IF(OR(VLOOKUP(B551,'[1]TERMELŐ_11.30.'!A:D,4,FALSE)="elutasított",(VLOOKUP(B551,'[1]TERMELŐ_11.30.'!A:D,4,FALSE)="kiesett")),"igen","nem")</f>
        <v>igen</v>
      </c>
      <c r="Q551" s="10" t="str">
        <f>+_xlfn.IFNA(VLOOKUP(IF(VLOOKUP(B551,'[1]TERMELŐ_11.30.'!A:BQ,69,FALSE)="","",VLOOKUP(B551,'[1]TERMELŐ_11.30.'!A:BQ,69,FALSE)),'[1]publikáció segéd tábla'!$D$1:$E$16,2,FALSE),"")</f>
        <v>54/2024 kormány rendelet</v>
      </c>
      <c r="R551" s="10" t="str">
        <f>IF(VLOOKUP(B551,'[1]TERMELŐ_11.30.'!A:AT,46,FALSE)="","",VLOOKUP(B551,'[1]TERMELŐ_11.30.'!A:AT,46,FALSE))</f>
        <v/>
      </c>
      <c r="S551" s="10"/>
      <c r="T551" s="13">
        <f>+VLOOKUP(B551,'[1]TERMELŐ_11.30.'!$A:$AR,37,FALSE)</f>
        <v>0</v>
      </c>
      <c r="U551" s="13">
        <f>+VLOOKUP(B551,'[1]TERMELŐ_11.30.'!$A:$AR,38,FALSE)+VLOOKUP(B551,'[1]TERMELŐ_11.30.'!$A:$AR,39,FALSE)+VLOOKUP(B551,'[1]TERMELŐ_11.30.'!$A:$AR,40,FALSE)+VLOOKUP(B551,'[1]TERMELŐ_11.30.'!$A:$AR,41,FALSE)+VLOOKUP(B551,'[1]TERMELŐ_11.30.'!$A:$AR,42,FALSE)+VLOOKUP(B551,'[1]TERMELŐ_11.30.'!$A:$AR,43,FALSE)+VLOOKUP(B551,'[1]TERMELŐ_11.30.'!$A:$AR,44,FALSE)</f>
        <v>0</v>
      </c>
      <c r="V551" s="14" t="str">
        <f>+IF(VLOOKUP(B551,'[1]TERMELŐ_11.30.'!A:AS,45,FALSE)="","",VLOOKUP(B551,'[1]TERMELŐ_11.30.'!A:AS,45,FALSE))</f>
        <v/>
      </c>
      <c r="W551" s="14" t="str">
        <f>IF(VLOOKUP(B551,'[1]TERMELŐ_11.30.'!A:AJ,36,FALSE)="","",VLOOKUP(B551,'[1]TERMELŐ_11.30.'!A:AJ,36,FALSE))</f>
        <v/>
      </c>
      <c r="X551" s="10"/>
      <c r="Y551" s="13">
        <f>+VLOOKUP(B551,'[1]TERMELŐ_11.30.'!$A:$BH,53,FALSE)</f>
        <v>0</v>
      </c>
      <c r="Z551" s="13">
        <f>+VLOOKUP(B551,'[1]TERMELŐ_11.30.'!$A:$BH,54,FALSE)+VLOOKUP(B551,'[1]TERMELŐ_11.30.'!$A:$BH,55,FALSE)+VLOOKUP(B551,'[1]TERMELŐ_11.30.'!$A:$BH,56,FALSE)+VLOOKUP(B551,'[1]TERMELŐ_11.30.'!$A:$BH,57,FALSE)+VLOOKUP(B551,'[1]TERMELŐ_11.30.'!$A:$BH,58,FALSE)+VLOOKUP(B551,'[1]TERMELŐ_11.30.'!$A:$BH,59,FALSE)+VLOOKUP(B551,'[1]TERMELŐ_11.30.'!$A:$BH,60,FALSE)</f>
        <v>0</v>
      </c>
      <c r="AA551" s="14" t="str">
        <f>IF(VLOOKUP(B551,'[1]TERMELŐ_11.30.'!A:AZ,51,FALSE)="","",VLOOKUP(B551,'[1]TERMELŐ_11.30.'!A:AZ,51,FALSE))</f>
        <v/>
      </c>
      <c r="AB551" s="14" t="str">
        <f>IF(VLOOKUP(B551,'[1]TERMELŐ_11.30.'!A:AZ,52,FALSE)="","",VLOOKUP(B551,'[1]TERMELŐ_11.30.'!A:AZ,52,FALSE))</f>
        <v/>
      </c>
    </row>
    <row r="552" spans="1:28" x14ac:dyDescent="0.3">
      <c r="A552" s="10" t="str">
        <f>VLOOKUP(VLOOKUP(B552,'[1]TERMELŐ_11.30.'!A:F,6,FALSE),'[1]publikáció segéd tábla'!$A$1:$B$7,2,FALSE)</f>
        <v>MVM Démász Áramhálózati Kft. </v>
      </c>
      <c r="B552" s="10" t="s">
        <v>518</v>
      </c>
      <c r="C552" s="11">
        <f>+SUMIFS('[1]TERMELŐ_11.30.'!$H:$H,'[1]TERMELŐ_11.30.'!$A:$A,[1]publikáció!$B552,'[1]TERMELŐ_11.30.'!$L:$L,[1]publikáció!C$4)</f>
        <v>1.5</v>
      </c>
      <c r="D552" s="11">
        <f>+SUMIFS('[1]TERMELŐ_11.30.'!$H:$H,'[1]TERMELŐ_11.30.'!$A:$A,[1]publikáció!$B552,'[1]TERMELŐ_11.30.'!$L:$L,[1]publikáció!D$4)</f>
        <v>0</v>
      </c>
      <c r="E552" s="11">
        <f>+SUMIFS('[1]TERMELŐ_11.30.'!$H:$H,'[1]TERMELŐ_11.30.'!$A:$A,[1]publikáció!$B552,'[1]TERMELŐ_11.30.'!$L:$L,[1]publikáció!E$4)</f>
        <v>0</v>
      </c>
      <c r="F552" s="11">
        <f>+SUMIFS('[1]TERMELŐ_11.30.'!$H:$H,'[1]TERMELŐ_11.30.'!$A:$A,[1]publikáció!$B552,'[1]TERMELŐ_11.30.'!$L:$L,[1]publikáció!F$4)</f>
        <v>0</v>
      </c>
      <c r="G552" s="11">
        <f>+SUMIFS('[1]TERMELŐ_11.30.'!$H:$H,'[1]TERMELŐ_11.30.'!$A:$A,[1]publikáció!$B552,'[1]TERMELŐ_11.30.'!$L:$L,[1]publikáció!G$4)</f>
        <v>0</v>
      </c>
      <c r="H552" s="11">
        <f>+SUMIFS('[1]TERMELŐ_11.30.'!$H:$H,'[1]TERMELŐ_11.30.'!$A:$A,[1]publikáció!$B552,'[1]TERMELŐ_11.30.'!$L:$L,[1]publikáció!H$4)</f>
        <v>0</v>
      </c>
      <c r="I552" s="11">
        <f>+SUMIFS('[1]TERMELŐ_11.30.'!$H:$H,'[1]TERMELŐ_11.30.'!$A:$A,[1]publikáció!$B552,'[1]TERMELŐ_11.30.'!$L:$L,[1]publikáció!I$4)</f>
        <v>0</v>
      </c>
      <c r="J552" s="11">
        <f>+SUMIFS('[1]TERMELŐ_11.30.'!$H:$H,'[1]TERMELŐ_11.30.'!$A:$A,[1]publikáció!$B552,'[1]TERMELŐ_11.30.'!$L:$L,[1]publikáció!J$4)</f>
        <v>0</v>
      </c>
      <c r="K552" s="11" t="str">
        <f>+IF(VLOOKUP(B552,'[1]TERMELŐ_11.30.'!A:U,21,FALSE)="igen","Technológia módosítás",IF(VLOOKUP(B552,'[1]TERMELŐ_11.30.'!A:U,20,FALSE)&lt;&gt;"nem","Ismétlő","Új igény"))</f>
        <v>Új igény</v>
      </c>
      <c r="L552" s="12">
        <f>+_xlfn.MAXIFS('[1]TERMELŐ_11.30.'!$P:$P,'[1]TERMELŐ_11.30.'!$A:$A,[1]publikáció!$B552)</f>
        <v>1.5</v>
      </c>
      <c r="M552" s="12">
        <f>+_xlfn.MAXIFS('[1]TERMELŐ_11.30.'!$Q:$Q,'[1]TERMELŐ_11.30.'!$A:$A,[1]publikáció!$B552)</f>
        <v>1.4999999999999999E-2</v>
      </c>
      <c r="N552" s="10" t="str">
        <f>+IF(VLOOKUP(B552,'[1]TERMELŐ_11.30.'!A:G,7,FALSE)="","",VLOOKUP(B552,'[1]TERMELŐ_11.30.'!A:G,7,FALSE))</f>
        <v>NKOR</v>
      </c>
      <c r="O552" s="10">
        <f>+VLOOKUP(B552,'[1]TERMELŐ_11.30.'!A:I,9,FALSE)</f>
        <v>22</v>
      </c>
      <c r="P552" s="10" t="str">
        <f>+IF(OR(VLOOKUP(B552,'[1]TERMELŐ_11.30.'!A:D,4,FALSE)="elutasított",(VLOOKUP(B552,'[1]TERMELŐ_11.30.'!A:D,4,FALSE)="kiesett")),"igen","nem")</f>
        <v>igen</v>
      </c>
      <c r="Q552" s="10" t="str">
        <f>+_xlfn.IFNA(VLOOKUP(IF(VLOOKUP(B552,'[1]TERMELŐ_11.30.'!A:BQ,69,FALSE)="","",VLOOKUP(B552,'[1]TERMELŐ_11.30.'!A:BQ,69,FALSE)),'[1]publikáció segéd tábla'!$D$1:$E$16,2,FALSE),"")</f>
        <v>54/2024 kormány rendelet</v>
      </c>
      <c r="R552" s="10" t="str">
        <f>IF(VLOOKUP(B552,'[1]TERMELŐ_11.30.'!A:AT,46,FALSE)="","",VLOOKUP(B552,'[1]TERMELŐ_11.30.'!A:AT,46,FALSE))</f>
        <v/>
      </c>
      <c r="S552" s="10"/>
      <c r="T552" s="13">
        <f>+VLOOKUP(B552,'[1]TERMELŐ_11.30.'!$A:$AR,37,FALSE)</f>
        <v>0</v>
      </c>
      <c r="U552" s="13">
        <f>+VLOOKUP(B552,'[1]TERMELŐ_11.30.'!$A:$AR,38,FALSE)+VLOOKUP(B552,'[1]TERMELŐ_11.30.'!$A:$AR,39,FALSE)+VLOOKUP(B552,'[1]TERMELŐ_11.30.'!$A:$AR,40,FALSE)+VLOOKUP(B552,'[1]TERMELŐ_11.30.'!$A:$AR,41,FALSE)+VLOOKUP(B552,'[1]TERMELŐ_11.30.'!$A:$AR,42,FALSE)+VLOOKUP(B552,'[1]TERMELŐ_11.30.'!$A:$AR,43,FALSE)+VLOOKUP(B552,'[1]TERMELŐ_11.30.'!$A:$AR,44,FALSE)</f>
        <v>0</v>
      </c>
      <c r="V552" s="14" t="str">
        <f>+IF(VLOOKUP(B552,'[1]TERMELŐ_11.30.'!A:AS,45,FALSE)="","",VLOOKUP(B552,'[1]TERMELŐ_11.30.'!A:AS,45,FALSE))</f>
        <v/>
      </c>
      <c r="W552" s="14" t="str">
        <f>IF(VLOOKUP(B552,'[1]TERMELŐ_11.30.'!A:AJ,36,FALSE)="","",VLOOKUP(B552,'[1]TERMELŐ_11.30.'!A:AJ,36,FALSE))</f>
        <v/>
      </c>
      <c r="X552" s="10"/>
      <c r="Y552" s="13">
        <f>+VLOOKUP(B552,'[1]TERMELŐ_11.30.'!$A:$BH,53,FALSE)</f>
        <v>0</v>
      </c>
      <c r="Z552" s="13">
        <f>+VLOOKUP(B552,'[1]TERMELŐ_11.30.'!$A:$BH,54,FALSE)+VLOOKUP(B552,'[1]TERMELŐ_11.30.'!$A:$BH,55,FALSE)+VLOOKUP(B552,'[1]TERMELŐ_11.30.'!$A:$BH,56,FALSE)+VLOOKUP(B552,'[1]TERMELŐ_11.30.'!$A:$BH,57,FALSE)+VLOOKUP(B552,'[1]TERMELŐ_11.30.'!$A:$BH,58,FALSE)+VLOOKUP(B552,'[1]TERMELŐ_11.30.'!$A:$BH,59,FALSE)+VLOOKUP(B552,'[1]TERMELŐ_11.30.'!$A:$BH,60,FALSE)</f>
        <v>0</v>
      </c>
      <c r="AA552" s="14" t="str">
        <f>IF(VLOOKUP(B552,'[1]TERMELŐ_11.30.'!A:AZ,51,FALSE)="","",VLOOKUP(B552,'[1]TERMELŐ_11.30.'!A:AZ,51,FALSE))</f>
        <v/>
      </c>
      <c r="AB552" s="14" t="str">
        <f>IF(VLOOKUP(B552,'[1]TERMELŐ_11.30.'!A:AZ,52,FALSE)="","",VLOOKUP(B552,'[1]TERMELŐ_11.30.'!A:AZ,52,FALSE))</f>
        <v/>
      </c>
    </row>
    <row r="553" spans="1:28" x14ac:dyDescent="0.3">
      <c r="A553" s="10" t="str">
        <f>VLOOKUP(VLOOKUP(B553,'[1]TERMELŐ_11.30.'!A:F,6,FALSE),'[1]publikáció segéd tábla'!$A$1:$B$7,2,FALSE)</f>
        <v>MVM Démász Áramhálózati Kft. </v>
      </c>
      <c r="B553" s="10" t="s">
        <v>519</v>
      </c>
      <c r="C553" s="11">
        <f>+SUMIFS('[1]TERMELŐ_11.30.'!$H:$H,'[1]TERMELŐ_11.30.'!$A:$A,[1]publikáció!$B553,'[1]TERMELŐ_11.30.'!$L:$L,[1]publikáció!C$4)</f>
        <v>49.9</v>
      </c>
      <c r="D553" s="11">
        <f>+SUMIFS('[1]TERMELŐ_11.30.'!$H:$H,'[1]TERMELŐ_11.30.'!$A:$A,[1]publikáció!$B553,'[1]TERMELŐ_11.30.'!$L:$L,[1]publikáció!D$4)</f>
        <v>0</v>
      </c>
      <c r="E553" s="11">
        <f>+SUMIFS('[1]TERMELŐ_11.30.'!$H:$H,'[1]TERMELŐ_11.30.'!$A:$A,[1]publikáció!$B553,'[1]TERMELŐ_11.30.'!$L:$L,[1]publikáció!E$4)</f>
        <v>0</v>
      </c>
      <c r="F553" s="11">
        <f>+SUMIFS('[1]TERMELŐ_11.30.'!$H:$H,'[1]TERMELŐ_11.30.'!$A:$A,[1]publikáció!$B553,'[1]TERMELŐ_11.30.'!$L:$L,[1]publikáció!F$4)</f>
        <v>0</v>
      </c>
      <c r="G553" s="11">
        <f>+SUMIFS('[1]TERMELŐ_11.30.'!$H:$H,'[1]TERMELŐ_11.30.'!$A:$A,[1]publikáció!$B553,'[1]TERMELŐ_11.30.'!$L:$L,[1]publikáció!G$4)</f>
        <v>0</v>
      </c>
      <c r="H553" s="11">
        <f>+SUMIFS('[1]TERMELŐ_11.30.'!$H:$H,'[1]TERMELŐ_11.30.'!$A:$A,[1]publikáció!$B553,'[1]TERMELŐ_11.30.'!$L:$L,[1]publikáció!H$4)</f>
        <v>0</v>
      </c>
      <c r="I553" s="11">
        <f>+SUMIFS('[1]TERMELŐ_11.30.'!$H:$H,'[1]TERMELŐ_11.30.'!$A:$A,[1]publikáció!$B553,'[1]TERMELŐ_11.30.'!$L:$L,[1]publikáció!I$4)</f>
        <v>0</v>
      </c>
      <c r="J553" s="11">
        <f>+SUMIFS('[1]TERMELŐ_11.30.'!$H:$H,'[1]TERMELŐ_11.30.'!$A:$A,[1]publikáció!$B553,'[1]TERMELŐ_11.30.'!$L:$L,[1]publikáció!J$4)</f>
        <v>0</v>
      </c>
      <c r="K553" s="11" t="str">
        <f>+IF(VLOOKUP(B553,'[1]TERMELŐ_11.30.'!A:U,21,FALSE)="igen","Technológia módosítás",IF(VLOOKUP(B553,'[1]TERMELŐ_11.30.'!A:U,20,FALSE)&lt;&gt;"nem","Ismétlő","Új igény"))</f>
        <v>Új igény</v>
      </c>
      <c r="L553" s="12">
        <f>+_xlfn.MAXIFS('[1]TERMELŐ_11.30.'!$P:$P,'[1]TERMELŐ_11.30.'!$A:$A,[1]publikáció!$B553)</f>
        <v>49.9</v>
      </c>
      <c r="M553" s="12">
        <f>+_xlfn.MAXIFS('[1]TERMELŐ_11.30.'!$Q:$Q,'[1]TERMELŐ_11.30.'!$A:$A,[1]publikáció!$B553)</f>
        <v>0.16</v>
      </c>
      <c r="N553" s="10" t="str">
        <f>+IF(VLOOKUP(B553,'[1]TERMELŐ_11.30.'!A:G,7,FALSE)="","",VLOOKUP(B553,'[1]TERMELŐ_11.30.'!A:G,7,FALSE))</f>
        <v>PERN</v>
      </c>
      <c r="O553" s="10">
        <f>+VLOOKUP(B553,'[1]TERMELŐ_11.30.'!A:I,9,FALSE)</f>
        <v>132</v>
      </c>
      <c r="P553" s="10" t="str">
        <f>+IF(OR(VLOOKUP(B553,'[1]TERMELŐ_11.30.'!A:D,4,FALSE)="elutasított",(VLOOKUP(B553,'[1]TERMELŐ_11.30.'!A:D,4,FALSE)="kiesett")),"igen","nem")</f>
        <v>igen</v>
      </c>
      <c r="Q553" s="10" t="str">
        <f>+_xlfn.IFNA(VLOOKUP(IF(VLOOKUP(B553,'[1]TERMELŐ_11.30.'!A:BQ,69,FALSE)="","",VLOOKUP(B553,'[1]TERMELŐ_11.30.'!A:BQ,69,FALSE)),'[1]publikáció segéd tábla'!$D$1:$E$16,2,FALSE),"")</f>
        <v>54/2024 kormány rendelet</v>
      </c>
      <c r="R553" s="10" t="str">
        <f>IF(VLOOKUP(B553,'[1]TERMELŐ_11.30.'!A:AT,46,FALSE)="","",VLOOKUP(B553,'[1]TERMELŐ_11.30.'!A:AT,46,FALSE))</f>
        <v/>
      </c>
      <c r="S553" s="10"/>
      <c r="T553" s="13">
        <f>+VLOOKUP(B553,'[1]TERMELŐ_11.30.'!$A:$AR,37,FALSE)</f>
        <v>0</v>
      </c>
      <c r="U553" s="13">
        <f>+VLOOKUP(B553,'[1]TERMELŐ_11.30.'!$A:$AR,38,FALSE)+VLOOKUP(B553,'[1]TERMELŐ_11.30.'!$A:$AR,39,FALSE)+VLOOKUP(B553,'[1]TERMELŐ_11.30.'!$A:$AR,40,FALSE)+VLOOKUP(B553,'[1]TERMELŐ_11.30.'!$A:$AR,41,FALSE)+VLOOKUP(B553,'[1]TERMELŐ_11.30.'!$A:$AR,42,FALSE)+VLOOKUP(B553,'[1]TERMELŐ_11.30.'!$A:$AR,43,FALSE)+VLOOKUP(B553,'[1]TERMELŐ_11.30.'!$A:$AR,44,FALSE)</f>
        <v>0</v>
      </c>
      <c r="V553" s="14" t="str">
        <f>+IF(VLOOKUP(B553,'[1]TERMELŐ_11.30.'!A:AS,45,FALSE)="","",VLOOKUP(B553,'[1]TERMELŐ_11.30.'!A:AS,45,FALSE))</f>
        <v/>
      </c>
      <c r="W553" s="14" t="str">
        <f>IF(VLOOKUP(B553,'[1]TERMELŐ_11.30.'!A:AJ,36,FALSE)="","",VLOOKUP(B553,'[1]TERMELŐ_11.30.'!A:AJ,36,FALSE))</f>
        <v/>
      </c>
      <c r="X553" s="10"/>
      <c r="Y553" s="13">
        <f>+VLOOKUP(B553,'[1]TERMELŐ_11.30.'!$A:$BH,53,FALSE)</f>
        <v>0</v>
      </c>
      <c r="Z553" s="13">
        <f>+VLOOKUP(B553,'[1]TERMELŐ_11.30.'!$A:$BH,54,FALSE)+VLOOKUP(B553,'[1]TERMELŐ_11.30.'!$A:$BH,55,FALSE)+VLOOKUP(B553,'[1]TERMELŐ_11.30.'!$A:$BH,56,FALSE)+VLOOKUP(B553,'[1]TERMELŐ_11.30.'!$A:$BH,57,FALSE)+VLOOKUP(B553,'[1]TERMELŐ_11.30.'!$A:$BH,58,FALSE)+VLOOKUP(B553,'[1]TERMELŐ_11.30.'!$A:$BH,59,FALSE)+VLOOKUP(B553,'[1]TERMELŐ_11.30.'!$A:$BH,60,FALSE)</f>
        <v>0</v>
      </c>
      <c r="AA553" s="14" t="str">
        <f>IF(VLOOKUP(B553,'[1]TERMELŐ_11.30.'!A:AZ,51,FALSE)="","",VLOOKUP(B553,'[1]TERMELŐ_11.30.'!A:AZ,51,FALSE))</f>
        <v/>
      </c>
      <c r="AB553" s="14" t="str">
        <f>IF(VLOOKUP(B553,'[1]TERMELŐ_11.30.'!A:AZ,52,FALSE)="","",VLOOKUP(B553,'[1]TERMELŐ_11.30.'!A:AZ,52,FALSE))</f>
        <v/>
      </c>
    </row>
    <row r="554" spans="1:28" x14ac:dyDescent="0.3">
      <c r="A554" s="10" t="str">
        <f>VLOOKUP(VLOOKUP(B554,'[1]TERMELŐ_11.30.'!A:F,6,FALSE),'[1]publikáció segéd tábla'!$A$1:$B$7,2,FALSE)</f>
        <v>MVM Démász Áramhálózati Kft. </v>
      </c>
      <c r="B554" s="10" t="s">
        <v>520</v>
      </c>
      <c r="C554" s="11">
        <f>+SUMIFS('[1]TERMELŐ_11.30.'!$H:$H,'[1]TERMELŐ_11.30.'!$A:$A,[1]publikáció!$B554,'[1]TERMELŐ_11.30.'!$L:$L,[1]publikáció!C$4)</f>
        <v>49.9</v>
      </c>
      <c r="D554" s="11">
        <f>+SUMIFS('[1]TERMELŐ_11.30.'!$H:$H,'[1]TERMELŐ_11.30.'!$A:$A,[1]publikáció!$B554,'[1]TERMELŐ_11.30.'!$L:$L,[1]publikáció!D$4)</f>
        <v>0</v>
      </c>
      <c r="E554" s="11">
        <f>+SUMIFS('[1]TERMELŐ_11.30.'!$H:$H,'[1]TERMELŐ_11.30.'!$A:$A,[1]publikáció!$B554,'[1]TERMELŐ_11.30.'!$L:$L,[1]publikáció!E$4)</f>
        <v>0</v>
      </c>
      <c r="F554" s="11">
        <f>+SUMIFS('[1]TERMELŐ_11.30.'!$H:$H,'[1]TERMELŐ_11.30.'!$A:$A,[1]publikáció!$B554,'[1]TERMELŐ_11.30.'!$L:$L,[1]publikáció!F$4)</f>
        <v>0</v>
      </c>
      <c r="G554" s="11">
        <f>+SUMIFS('[1]TERMELŐ_11.30.'!$H:$H,'[1]TERMELŐ_11.30.'!$A:$A,[1]publikáció!$B554,'[1]TERMELŐ_11.30.'!$L:$L,[1]publikáció!G$4)</f>
        <v>0</v>
      </c>
      <c r="H554" s="11">
        <f>+SUMIFS('[1]TERMELŐ_11.30.'!$H:$H,'[1]TERMELŐ_11.30.'!$A:$A,[1]publikáció!$B554,'[1]TERMELŐ_11.30.'!$L:$L,[1]publikáció!H$4)</f>
        <v>0</v>
      </c>
      <c r="I554" s="11">
        <f>+SUMIFS('[1]TERMELŐ_11.30.'!$H:$H,'[1]TERMELŐ_11.30.'!$A:$A,[1]publikáció!$B554,'[1]TERMELŐ_11.30.'!$L:$L,[1]publikáció!I$4)</f>
        <v>0</v>
      </c>
      <c r="J554" s="11">
        <f>+SUMIFS('[1]TERMELŐ_11.30.'!$H:$H,'[1]TERMELŐ_11.30.'!$A:$A,[1]publikáció!$B554,'[1]TERMELŐ_11.30.'!$L:$L,[1]publikáció!J$4)</f>
        <v>0</v>
      </c>
      <c r="K554" s="11" t="str">
        <f>+IF(VLOOKUP(B554,'[1]TERMELŐ_11.30.'!A:U,21,FALSE)="igen","Technológia módosítás",IF(VLOOKUP(B554,'[1]TERMELŐ_11.30.'!A:U,20,FALSE)&lt;&gt;"nem","Ismétlő","Új igény"))</f>
        <v>Új igény</v>
      </c>
      <c r="L554" s="12">
        <f>+_xlfn.MAXIFS('[1]TERMELŐ_11.30.'!$P:$P,'[1]TERMELŐ_11.30.'!$A:$A,[1]publikáció!$B554)</f>
        <v>49.9</v>
      </c>
      <c r="M554" s="12">
        <f>+_xlfn.MAXIFS('[1]TERMELŐ_11.30.'!$Q:$Q,'[1]TERMELŐ_11.30.'!$A:$A,[1]publikáció!$B554)</f>
        <v>0.16</v>
      </c>
      <c r="N554" s="10" t="str">
        <f>+IF(VLOOKUP(B554,'[1]TERMELŐ_11.30.'!A:G,7,FALSE)="","",VLOOKUP(B554,'[1]TERMELŐ_11.30.'!A:G,7,FALSE))</f>
        <v>KHAV</v>
      </c>
      <c r="O554" s="10">
        <f>+VLOOKUP(B554,'[1]TERMELŐ_11.30.'!A:I,9,FALSE)</f>
        <v>132</v>
      </c>
      <c r="P554" s="10" t="str">
        <f>+IF(OR(VLOOKUP(B554,'[1]TERMELŐ_11.30.'!A:D,4,FALSE)="elutasított",(VLOOKUP(B554,'[1]TERMELŐ_11.30.'!A:D,4,FALSE)="kiesett")),"igen","nem")</f>
        <v>igen</v>
      </c>
      <c r="Q554" s="10" t="str">
        <f>+_xlfn.IFNA(VLOOKUP(IF(VLOOKUP(B554,'[1]TERMELŐ_11.30.'!A:BQ,69,FALSE)="","",VLOOKUP(B554,'[1]TERMELŐ_11.30.'!A:BQ,69,FALSE)),'[1]publikáció segéd tábla'!$D$1:$E$16,2,FALSE),"")</f>
        <v>54/2024 kormány rendelet</v>
      </c>
      <c r="R554" s="10" t="str">
        <f>IF(VLOOKUP(B554,'[1]TERMELŐ_11.30.'!A:AT,46,FALSE)="","",VLOOKUP(B554,'[1]TERMELŐ_11.30.'!A:AT,46,FALSE))</f>
        <v/>
      </c>
      <c r="S554" s="10"/>
      <c r="T554" s="13">
        <f>+VLOOKUP(B554,'[1]TERMELŐ_11.30.'!$A:$AR,37,FALSE)</f>
        <v>0</v>
      </c>
      <c r="U554" s="13">
        <f>+VLOOKUP(B554,'[1]TERMELŐ_11.30.'!$A:$AR,38,FALSE)+VLOOKUP(B554,'[1]TERMELŐ_11.30.'!$A:$AR,39,FALSE)+VLOOKUP(B554,'[1]TERMELŐ_11.30.'!$A:$AR,40,FALSE)+VLOOKUP(B554,'[1]TERMELŐ_11.30.'!$A:$AR,41,FALSE)+VLOOKUP(B554,'[1]TERMELŐ_11.30.'!$A:$AR,42,FALSE)+VLOOKUP(B554,'[1]TERMELŐ_11.30.'!$A:$AR,43,FALSE)+VLOOKUP(B554,'[1]TERMELŐ_11.30.'!$A:$AR,44,FALSE)</f>
        <v>0</v>
      </c>
      <c r="V554" s="14" t="str">
        <f>+IF(VLOOKUP(B554,'[1]TERMELŐ_11.30.'!A:AS,45,FALSE)="","",VLOOKUP(B554,'[1]TERMELŐ_11.30.'!A:AS,45,FALSE))</f>
        <v/>
      </c>
      <c r="W554" s="14" t="str">
        <f>IF(VLOOKUP(B554,'[1]TERMELŐ_11.30.'!A:AJ,36,FALSE)="","",VLOOKUP(B554,'[1]TERMELŐ_11.30.'!A:AJ,36,FALSE))</f>
        <v/>
      </c>
      <c r="X554" s="10"/>
      <c r="Y554" s="13">
        <f>+VLOOKUP(B554,'[1]TERMELŐ_11.30.'!$A:$BH,53,FALSE)</f>
        <v>0</v>
      </c>
      <c r="Z554" s="13">
        <f>+VLOOKUP(B554,'[1]TERMELŐ_11.30.'!$A:$BH,54,FALSE)+VLOOKUP(B554,'[1]TERMELŐ_11.30.'!$A:$BH,55,FALSE)+VLOOKUP(B554,'[1]TERMELŐ_11.30.'!$A:$BH,56,FALSE)+VLOOKUP(B554,'[1]TERMELŐ_11.30.'!$A:$BH,57,FALSE)+VLOOKUP(B554,'[1]TERMELŐ_11.30.'!$A:$BH,58,FALSE)+VLOOKUP(B554,'[1]TERMELŐ_11.30.'!$A:$BH,59,FALSE)+VLOOKUP(B554,'[1]TERMELŐ_11.30.'!$A:$BH,60,FALSE)</f>
        <v>0</v>
      </c>
      <c r="AA554" s="14" t="str">
        <f>IF(VLOOKUP(B554,'[1]TERMELŐ_11.30.'!A:AZ,51,FALSE)="","",VLOOKUP(B554,'[1]TERMELŐ_11.30.'!A:AZ,51,FALSE))</f>
        <v/>
      </c>
      <c r="AB554" s="14" t="str">
        <f>IF(VLOOKUP(B554,'[1]TERMELŐ_11.30.'!A:AZ,52,FALSE)="","",VLOOKUP(B554,'[1]TERMELŐ_11.30.'!A:AZ,52,FALSE))</f>
        <v/>
      </c>
    </row>
    <row r="555" spans="1:28" x14ac:dyDescent="0.3">
      <c r="A555" s="10" t="str">
        <f>VLOOKUP(VLOOKUP(B555,'[1]TERMELŐ_11.30.'!A:F,6,FALSE),'[1]publikáció segéd tábla'!$A$1:$B$7,2,FALSE)</f>
        <v>MVM Démász Áramhálózati Kft. </v>
      </c>
      <c r="B555" s="10" t="s">
        <v>521</v>
      </c>
      <c r="C555" s="11">
        <f>+SUMIFS('[1]TERMELŐ_11.30.'!$H:$H,'[1]TERMELŐ_11.30.'!$A:$A,[1]publikáció!$B555,'[1]TERMELŐ_11.30.'!$L:$L,[1]publikáció!C$4)</f>
        <v>49.9</v>
      </c>
      <c r="D555" s="11">
        <f>+SUMIFS('[1]TERMELŐ_11.30.'!$H:$H,'[1]TERMELŐ_11.30.'!$A:$A,[1]publikáció!$B555,'[1]TERMELŐ_11.30.'!$L:$L,[1]publikáció!D$4)</f>
        <v>0</v>
      </c>
      <c r="E555" s="11">
        <f>+SUMIFS('[1]TERMELŐ_11.30.'!$H:$H,'[1]TERMELŐ_11.30.'!$A:$A,[1]publikáció!$B555,'[1]TERMELŐ_11.30.'!$L:$L,[1]publikáció!E$4)</f>
        <v>0</v>
      </c>
      <c r="F555" s="11">
        <f>+SUMIFS('[1]TERMELŐ_11.30.'!$H:$H,'[1]TERMELŐ_11.30.'!$A:$A,[1]publikáció!$B555,'[1]TERMELŐ_11.30.'!$L:$L,[1]publikáció!F$4)</f>
        <v>0</v>
      </c>
      <c r="G555" s="11">
        <f>+SUMIFS('[1]TERMELŐ_11.30.'!$H:$H,'[1]TERMELŐ_11.30.'!$A:$A,[1]publikáció!$B555,'[1]TERMELŐ_11.30.'!$L:$L,[1]publikáció!G$4)</f>
        <v>0</v>
      </c>
      <c r="H555" s="11">
        <f>+SUMIFS('[1]TERMELŐ_11.30.'!$H:$H,'[1]TERMELŐ_11.30.'!$A:$A,[1]publikáció!$B555,'[1]TERMELŐ_11.30.'!$L:$L,[1]publikáció!H$4)</f>
        <v>0</v>
      </c>
      <c r="I555" s="11">
        <f>+SUMIFS('[1]TERMELŐ_11.30.'!$H:$H,'[1]TERMELŐ_11.30.'!$A:$A,[1]publikáció!$B555,'[1]TERMELŐ_11.30.'!$L:$L,[1]publikáció!I$4)</f>
        <v>0</v>
      </c>
      <c r="J555" s="11">
        <f>+SUMIFS('[1]TERMELŐ_11.30.'!$H:$H,'[1]TERMELŐ_11.30.'!$A:$A,[1]publikáció!$B555,'[1]TERMELŐ_11.30.'!$L:$L,[1]publikáció!J$4)</f>
        <v>0</v>
      </c>
      <c r="K555" s="11" t="str">
        <f>+IF(VLOOKUP(B555,'[1]TERMELŐ_11.30.'!A:U,21,FALSE)="igen","Technológia módosítás",IF(VLOOKUP(B555,'[1]TERMELŐ_11.30.'!A:U,20,FALSE)&lt;&gt;"nem","Ismétlő","Új igény"))</f>
        <v>Új igény</v>
      </c>
      <c r="L555" s="12">
        <f>+_xlfn.MAXIFS('[1]TERMELŐ_11.30.'!$P:$P,'[1]TERMELŐ_11.30.'!$A:$A,[1]publikáció!$B555)</f>
        <v>49.9</v>
      </c>
      <c r="M555" s="12">
        <f>+_xlfn.MAXIFS('[1]TERMELŐ_11.30.'!$Q:$Q,'[1]TERMELŐ_11.30.'!$A:$A,[1]publikáció!$B555)</f>
        <v>0.16</v>
      </c>
      <c r="N555" s="10" t="str">
        <f>+IF(VLOOKUP(B555,'[1]TERMELŐ_11.30.'!A:G,7,FALSE)="","",VLOOKUP(B555,'[1]TERMELŐ_11.30.'!A:G,7,FALSE))</f>
        <v>KMJN</v>
      </c>
      <c r="O555" s="10">
        <f>+VLOOKUP(B555,'[1]TERMELŐ_11.30.'!A:I,9,FALSE)</f>
        <v>132</v>
      </c>
      <c r="P555" s="10" t="str">
        <f>+IF(OR(VLOOKUP(B555,'[1]TERMELŐ_11.30.'!A:D,4,FALSE)="elutasított",(VLOOKUP(B555,'[1]TERMELŐ_11.30.'!A:D,4,FALSE)="kiesett")),"igen","nem")</f>
        <v>igen</v>
      </c>
      <c r="Q555" s="10" t="str">
        <f>+_xlfn.IFNA(VLOOKUP(IF(VLOOKUP(B555,'[1]TERMELŐ_11.30.'!A:BQ,69,FALSE)="","",VLOOKUP(B555,'[1]TERMELŐ_11.30.'!A:BQ,69,FALSE)),'[1]publikáció segéd tábla'!$D$1:$E$16,2,FALSE),"")</f>
        <v>54/2024 kormány rendelet</v>
      </c>
      <c r="R555" s="10" t="str">
        <f>IF(VLOOKUP(B555,'[1]TERMELŐ_11.30.'!A:AT,46,FALSE)="","",VLOOKUP(B555,'[1]TERMELŐ_11.30.'!A:AT,46,FALSE))</f>
        <v/>
      </c>
      <c r="S555" s="10"/>
      <c r="T555" s="13">
        <f>+VLOOKUP(B555,'[1]TERMELŐ_11.30.'!$A:$AR,37,FALSE)</f>
        <v>0</v>
      </c>
      <c r="U555" s="13">
        <f>+VLOOKUP(B555,'[1]TERMELŐ_11.30.'!$A:$AR,38,FALSE)+VLOOKUP(B555,'[1]TERMELŐ_11.30.'!$A:$AR,39,FALSE)+VLOOKUP(B555,'[1]TERMELŐ_11.30.'!$A:$AR,40,FALSE)+VLOOKUP(B555,'[1]TERMELŐ_11.30.'!$A:$AR,41,FALSE)+VLOOKUP(B555,'[1]TERMELŐ_11.30.'!$A:$AR,42,FALSE)+VLOOKUP(B555,'[1]TERMELŐ_11.30.'!$A:$AR,43,FALSE)+VLOOKUP(B555,'[1]TERMELŐ_11.30.'!$A:$AR,44,FALSE)</f>
        <v>0</v>
      </c>
      <c r="V555" s="14" t="str">
        <f>+IF(VLOOKUP(B555,'[1]TERMELŐ_11.30.'!A:AS,45,FALSE)="","",VLOOKUP(B555,'[1]TERMELŐ_11.30.'!A:AS,45,FALSE))</f>
        <v/>
      </c>
      <c r="W555" s="14" t="str">
        <f>IF(VLOOKUP(B555,'[1]TERMELŐ_11.30.'!A:AJ,36,FALSE)="","",VLOOKUP(B555,'[1]TERMELŐ_11.30.'!A:AJ,36,FALSE))</f>
        <v/>
      </c>
      <c r="X555" s="10"/>
      <c r="Y555" s="13">
        <f>+VLOOKUP(B555,'[1]TERMELŐ_11.30.'!$A:$BH,53,FALSE)</f>
        <v>0</v>
      </c>
      <c r="Z555" s="13">
        <f>+VLOOKUP(B555,'[1]TERMELŐ_11.30.'!$A:$BH,54,FALSE)+VLOOKUP(B555,'[1]TERMELŐ_11.30.'!$A:$BH,55,FALSE)+VLOOKUP(B555,'[1]TERMELŐ_11.30.'!$A:$BH,56,FALSE)+VLOOKUP(B555,'[1]TERMELŐ_11.30.'!$A:$BH,57,FALSE)+VLOOKUP(B555,'[1]TERMELŐ_11.30.'!$A:$BH,58,FALSE)+VLOOKUP(B555,'[1]TERMELŐ_11.30.'!$A:$BH,59,FALSE)+VLOOKUP(B555,'[1]TERMELŐ_11.30.'!$A:$BH,60,FALSE)</f>
        <v>0</v>
      </c>
      <c r="AA555" s="14" t="str">
        <f>IF(VLOOKUP(B555,'[1]TERMELŐ_11.30.'!A:AZ,51,FALSE)="","",VLOOKUP(B555,'[1]TERMELŐ_11.30.'!A:AZ,51,FALSE))</f>
        <v/>
      </c>
      <c r="AB555" s="14" t="str">
        <f>IF(VLOOKUP(B555,'[1]TERMELŐ_11.30.'!A:AZ,52,FALSE)="","",VLOOKUP(B555,'[1]TERMELŐ_11.30.'!A:AZ,52,FALSE))</f>
        <v/>
      </c>
    </row>
    <row r="556" spans="1:28" x14ac:dyDescent="0.3">
      <c r="A556" s="10" t="str">
        <f>VLOOKUP(VLOOKUP(B556,'[1]TERMELŐ_11.30.'!A:F,6,FALSE),'[1]publikáció segéd tábla'!$A$1:$B$7,2,FALSE)</f>
        <v>MVM Démász Áramhálózati Kft. </v>
      </c>
      <c r="B556" s="10" t="s">
        <v>522</v>
      </c>
      <c r="C556" s="11">
        <f>+SUMIFS('[1]TERMELŐ_11.30.'!$H:$H,'[1]TERMELŐ_11.30.'!$A:$A,[1]publikáció!$B556,'[1]TERMELŐ_11.30.'!$L:$L,[1]publikáció!C$4)</f>
        <v>0</v>
      </c>
      <c r="D556" s="11">
        <f>+SUMIFS('[1]TERMELŐ_11.30.'!$H:$H,'[1]TERMELŐ_11.30.'!$A:$A,[1]publikáció!$B556,'[1]TERMELŐ_11.30.'!$L:$L,[1]publikáció!D$4)</f>
        <v>0</v>
      </c>
      <c r="E556" s="11">
        <f>+SUMIFS('[1]TERMELŐ_11.30.'!$H:$H,'[1]TERMELŐ_11.30.'!$A:$A,[1]publikáció!$B556,'[1]TERMELŐ_11.30.'!$L:$L,[1]publikáció!E$4)</f>
        <v>1</v>
      </c>
      <c r="F556" s="11">
        <f>+SUMIFS('[1]TERMELŐ_11.30.'!$H:$H,'[1]TERMELŐ_11.30.'!$A:$A,[1]publikáció!$B556,'[1]TERMELŐ_11.30.'!$L:$L,[1]publikáció!F$4)</f>
        <v>0</v>
      </c>
      <c r="G556" s="11">
        <f>+SUMIFS('[1]TERMELŐ_11.30.'!$H:$H,'[1]TERMELŐ_11.30.'!$A:$A,[1]publikáció!$B556,'[1]TERMELŐ_11.30.'!$L:$L,[1]publikáció!G$4)</f>
        <v>0</v>
      </c>
      <c r="H556" s="11">
        <f>+SUMIFS('[1]TERMELŐ_11.30.'!$H:$H,'[1]TERMELŐ_11.30.'!$A:$A,[1]publikáció!$B556,'[1]TERMELŐ_11.30.'!$L:$L,[1]publikáció!H$4)</f>
        <v>0</v>
      </c>
      <c r="I556" s="11">
        <f>+SUMIFS('[1]TERMELŐ_11.30.'!$H:$H,'[1]TERMELŐ_11.30.'!$A:$A,[1]publikáció!$B556,'[1]TERMELŐ_11.30.'!$L:$L,[1]publikáció!I$4)</f>
        <v>0</v>
      </c>
      <c r="J556" s="11">
        <f>+SUMIFS('[1]TERMELŐ_11.30.'!$H:$H,'[1]TERMELŐ_11.30.'!$A:$A,[1]publikáció!$B556,'[1]TERMELŐ_11.30.'!$L:$L,[1]publikáció!J$4)</f>
        <v>0</v>
      </c>
      <c r="K556" s="11" t="str">
        <f>+IF(VLOOKUP(B556,'[1]TERMELŐ_11.30.'!A:U,21,FALSE)="igen","Technológia módosítás",IF(VLOOKUP(B556,'[1]TERMELŐ_11.30.'!A:U,20,FALSE)&lt;&gt;"nem","Ismétlő","Új igény"))</f>
        <v>Új igény</v>
      </c>
      <c r="L556" s="12">
        <f>+_xlfn.MAXIFS('[1]TERMELŐ_11.30.'!$P:$P,'[1]TERMELŐ_11.30.'!$A:$A,[1]publikáció!$B556)</f>
        <v>1</v>
      </c>
      <c r="M556" s="12">
        <f>+_xlfn.MAXIFS('[1]TERMELŐ_11.30.'!$Q:$Q,'[1]TERMELŐ_11.30.'!$A:$A,[1]publikáció!$B556)</f>
        <v>0</v>
      </c>
      <c r="N556" s="10" t="str">
        <f>+IF(VLOOKUP(B556,'[1]TERMELŐ_11.30.'!A:G,7,FALSE)="","",VLOOKUP(B556,'[1]TERMELŐ_11.30.'!A:G,7,FALSE))</f>
        <v>CSON</v>
      </c>
      <c r="O556" s="10">
        <f>+VLOOKUP(B556,'[1]TERMELŐ_11.30.'!A:I,9,FALSE)</f>
        <v>22</v>
      </c>
      <c r="P556" s="10" t="str">
        <f>+IF(OR(VLOOKUP(B556,'[1]TERMELŐ_11.30.'!A:D,4,FALSE)="elutasított",(VLOOKUP(B556,'[1]TERMELŐ_11.30.'!A:D,4,FALSE)="kiesett")),"igen","nem")</f>
        <v>igen</v>
      </c>
      <c r="Q556" s="10" t="str">
        <f>+_xlfn.IFNA(VLOOKUP(IF(VLOOKUP(B556,'[1]TERMELŐ_11.30.'!A:BQ,69,FALSE)="","",VLOOKUP(B556,'[1]TERMELŐ_11.30.'!A:BQ,69,FALSE)),'[1]publikáció segéd tábla'!$D$1:$E$16,2,FALSE),"")</f>
        <v>54/2024 kormány rendelet</v>
      </c>
      <c r="R556" s="10" t="str">
        <f>IF(VLOOKUP(B556,'[1]TERMELŐ_11.30.'!A:AT,46,FALSE)="","",VLOOKUP(B556,'[1]TERMELŐ_11.30.'!A:AT,46,FALSE))</f>
        <v/>
      </c>
      <c r="S556" s="10"/>
      <c r="T556" s="13">
        <f>+VLOOKUP(B556,'[1]TERMELŐ_11.30.'!$A:$AR,37,FALSE)</f>
        <v>0</v>
      </c>
      <c r="U556" s="13">
        <f>+VLOOKUP(B556,'[1]TERMELŐ_11.30.'!$A:$AR,38,FALSE)+VLOOKUP(B556,'[1]TERMELŐ_11.30.'!$A:$AR,39,FALSE)+VLOOKUP(B556,'[1]TERMELŐ_11.30.'!$A:$AR,40,FALSE)+VLOOKUP(B556,'[1]TERMELŐ_11.30.'!$A:$AR,41,FALSE)+VLOOKUP(B556,'[1]TERMELŐ_11.30.'!$A:$AR,42,FALSE)+VLOOKUP(B556,'[1]TERMELŐ_11.30.'!$A:$AR,43,FALSE)+VLOOKUP(B556,'[1]TERMELŐ_11.30.'!$A:$AR,44,FALSE)</f>
        <v>0</v>
      </c>
      <c r="V556" s="14" t="str">
        <f>+IF(VLOOKUP(B556,'[1]TERMELŐ_11.30.'!A:AS,45,FALSE)="","",VLOOKUP(B556,'[1]TERMELŐ_11.30.'!A:AS,45,FALSE))</f>
        <v/>
      </c>
      <c r="W556" s="14" t="str">
        <f>IF(VLOOKUP(B556,'[1]TERMELŐ_11.30.'!A:AJ,36,FALSE)="","",VLOOKUP(B556,'[1]TERMELŐ_11.30.'!A:AJ,36,FALSE))</f>
        <v/>
      </c>
      <c r="X556" s="10"/>
      <c r="Y556" s="13">
        <f>+VLOOKUP(B556,'[1]TERMELŐ_11.30.'!$A:$BH,53,FALSE)</f>
        <v>0</v>
      </c>
      <c r="Z556" s="13">
        <f>+VLOOKUP(B556,'[1]TERMELŐ_11.30.'!$A:$BH,54,FALSE)+VLOOKUP(B556,'[1]TERMELŐ_11.30.'!$A:$BH,55,FALSE)+VLOOKUP(B556,'[1]TERMELŐ_11.30.'!$A:$BH,56,FALSE)+VLOOKUP(B556,'[1]TERMELŐ_11.30.'!$A:$BH,57,FALSE)+VLOOKUP(B556,'[1]TERMELŐ_11.30.'!$A:$BH,58,FALSE)+VLOOKUP(B556,'[1]TERMELŐ_11.30.'!$A:$BH,59,FALSE)+VLOOKUP(B556,'[1]TERMELŐ_11.30.'!$A:$BH,60,FALSE)</f>
        <v>0</v>
      </c>
      <c r="AA556" s="14" t="str">
        <f>IF(VLOOKUP(B556,'[1]TERMELŐ_11.30.'!A:AZ,51,FALSE)="","",VLOOKUP(B556,'[1]TERMELŐ_11.30.'!A:AZ,51,FALSE))</f>
        <v/>
      </c>
      <c r="AB556" s="14" t="str">
        <f>IF(VLOOKUP(B556,'[1]TERMELŐ_11.30.'!A:AZ,52,FALSE)="","",VLOOKUP(B556,'[1]TERMELŐ_11.30.'!A:AZ,52,FALSE))</f>
        <v/>
      </c>
    </row>
    <row r="557" spans="1:28" x14ac:dyDescent="0.3">
      <c r="A557" s="10" t="str">
        <f>VLOOKUP(VLOOKUP(B557,'[1]TERMELŐ_11.30.'!A:F,6,FALSE),'[1]publikáció segéd tábla'!$A$1:$B$7,2,FALSE)</f>
        <v>MVM Démász Áramhálózati Kft. </v>
      </c>
      <c r="B557" s="10" t="s">
        <v>523</v>
      </c>
      <c r="C557" s="11">
        <f>+SUMIFS('[1]TERMELŐ_11.30.'!$H:$H,'[1]TERMELŐ_11.30.'!$A:$A,[1]publikáció!$B557,'[1]TERMELŐ_11.30.'!$L:$L,[1]publikáció!C$4)</f>
        <v>0</v>
      </c>
      <c r="D557" s="11">
        <f>+SUMIFS('[1]TERMELŐ_11.30.'!$H:$H,'[1]TERMELŐ_11.30.'!$A:$A,[1]publikáció!$B557,'[1]TERMELŐ_11.30.'!$L:$L,[1]publikáció!D$4)</f>
        <v>48</v>
      </c>
      <c r="E557" s="11">
        <f>+SUMIFS('[1]TERMELŐ_11.30.'!$H:$H,'[1]TERMELŐ_11.30.'!$A:$A,[1]publikáció!$B557,'[1]TERMELŐ_11.30.'!$L:$L,[1]publikáció!E$4)</f>
        <v>0</v>
      </c>
      <c r="F557" s="11">
        <f>+SUMIFS('[1]TERMELŐ_11.30.'!$H:$H,'[1]TERMELŐ_11.30.'!$A:$A,[1]publikáció!$B557,'[1]TERMELŐ_11.30.'!$L:$L,[1]publikáció!F$4)</f>
        <v>0</v>
      </c>
      <c r="G557" s="11">
        <f>+SUMIFS('[1]TERMELŐ_11.30.'!$H:$H,'[1]TERMELŐ_11.30.'!$A:$A,[1]publikáció!$B557,'[1]TERMELŐ_11.30.'!$L:$L,[1]publikáció!G$4)</f>
        <v>0</v>
      </c>
      <c r="H557" s="11">
        <f>+SUMIFS('[1]TERMELŐ_11.30.'!$H:$H,'[1]TERMELŐ_11.30.'!$A:$A,[1]publikáció!$B557,'[1]TERMELŐ_11.30.'!$L:$L,[1]publikáció!H$4)</f>
        <v>0</v>
      </c>
      <c r="I557" s="11">
        <f>+SUMIFS('[1]TERMELŐ_11.30.'!$H:$H,'[1]TERMELŐ_11.30.'!$A:$A,[1]publikáció!$B557,'[1]TERMELŐ_11.30.'!$L:$L,[1]publikáció!I$4)</f>
        <v>0</v>
      </c>
      <c r="J557" s="11">
        <f>+SUMIFS('[1]TERMELŐ_11.30.'!$H:$H,'[1]TERMELŐ_11.30.'!$A:$A,[1]publikáció!$B557,'[1]TERMELŐ_11.30.'!$L:$L,[1]publikáció!J$4)</f>
        <v>0</v>
      </c>
      <c r="K557" s="11" t="str">
        <f>+IF(VLOOKUP(B557,'[1]TERMELŐ_11.30.'!A:U,21,FALSE)="igen","Technológia módosítás",IF(VLOOKUP(B557,'[1]TERMELŐ_11.30.'!A:U,20,FALSE)&lt;&gt;"nem","Ismétlő","Új igény"))</f>
        <v>Új igény</v>
      </c>
      <c r="L557" s="12">
        <f>+_xlfn.MAXIFS('[1]TERMELŐ_11.30.'!$P:$P,'[1]TERMELŐ_11.30.'!$A:$A,[1]publikáció!$B557)</f>
        <v>48</v>
      </c>
      <c r="M557" s="12">
        <f>+_xlfn.MAXIFS('[1]TERMELŐ_11.30.'!$Q:$Q,'[1]TERMELŐ_11.30.'!$A:$A,[1]publikáció!$B557)</f>
        <v>0.1</v>
      </c>
      <c r="N557" s="10" t="str">
        <f>+IF(VLOOKUP(B557,'[1]TERMELŐ_11.30.'!A:G,7,FALSE)="","",VLOOKUP(B557,'[1]TERMELŐ_11.30.'!A:G,7,FALSE))</f>
        <v>VASK</v>
      </c>
      <c r="O557" s="10">
        <f>+VLOOKUP(B557,'[1]TERMELŐ_11.30.'!A:I,9,FALSE)</f>
        <v>132</v>
      </c>
      <c r="P557" s="10" t="str">
        <f>+IF(OR(VLOOKUP(B557,'[1]TERMELŐ_11.30.'!A:D,4,FALSE)="elutasított",(VLOOKUP(B557,'[1]TERMELŐ_11.30.'!A:D,4,FALSE)="kiesett")),"igen","nem")</f>
        <v>igen</v>
      </c>
      <c r="Q557" s="10" t="str">
        <f>+_xlfn.IFNA(VLOOKUP(IF(VLOOKUP(B557,'[1]TERMELŐ_11.30.'!A:BQ,69,FALSE)="","",VLOOKUP(B557,'[1]TERMELŐ_11.30.'!A:BQ,69,FALSE)),'[1]publikáció segéd tábla'!$D$1:$E$16,2,FALSE),"")</f>
        <v>54/2024 kormány rendelet</v>
      </c>
      <c r="R557" s="10" t="str">
        <f>IF(VLOOKUP(B557,'[1]TERMELŐ_11.30.'!A:AT,46,FALSE)="","",VLOOKUP(B557,'[1]TERMELŐ_11.30.'!A:AT,46,FALSE))</f>
        <v/>
      </c>
      <c r="S557" s="10"/>
      <c r="T557" s="13">
        <f>+VLOOKUP(B557,'[1]TERMELŐ_11.30.'!$A:$AR,37,FALSE)</f>
        <v>0</v>
      </c>
      <c r="U557" s="13">
        <f>+VLOOKUP(B557,'[1]TERMELŐ_11.30.'!$A:$AR,38,FALSE)+VLOOKUP(B557,'[1]TERMELŐ_11.30.'!$A:$AR,39,FALSE)+VLOOKUP(B557,'[1]TERMELŐ_11.30.'!$A:$AR,40,FALSE)+VLOOKUP(B557,'[1]TERMELŐ_11.30.'!$A:$AR,41,FALSE)+VLOOKUP(B557,'[1]TERMELŐ_11.30.'!$A:$AR,42,FALSE)+VLOOKUP(B557,'[1]TERMELŐ_11.30.'!$A:$AR,43,FALSE)+VLOOKUP(B557,'[1]TERMELŐ_11.30.'!$A:$AR,44,FALSE)</f>
        <v>0</v>
      </c>
      <c r="V557" s="14" t="str">
        <f>+IF(VLOOKUP(B557,'[1]TERMELŐ_11.30.'!A:AS,45,FALSE)="","",VLOOKUP(B557,'[1]TERMELŐ_11.30.'!A:AS,45,FALSE))</f>
        <v/>
      </c>
      <c r="W557" s="14" t="str">
        <f>IF(VLOOKUP(B557,'[1]TERMELŐ_11.30.'!A:AJ,36,FALSE)="","",VLOOKUP(B557,'[1]TERMELŐ_11.30.'!A:AJ,36,FALSE))</f>
        <v/>
      </c>
      <c r="X557" s="10"/>
      <c r="Y557" s="13">
        <f>+VLOOKUP(B557,'[1]TERMELŐ_11.30.'!$A:$BH,53,FALSE)</f>
        <v>0</v>
      </c>
      <c r="Z557" s="13">
        <f>+VLOOKUP(B557,'[1]TERMELŐ_11.30.'!$A:$BH,54,FALSE)+VLOOKUP(B557,'[1]TERMELŐ_11.30.'!$A:$BH,55,FALSE)+VLOOKUP(B557,'[1]TERMELŐ_11.30.'!$A:$BH,56,FALSE)+VLOOKUP(B557,'[1]TERMELŐ_11.30.'!$A:$BH,57,FALSE)+VLOOKUP(B557,'[1]TERMELŐ_11.30.'!$A:$BH,58,FALSE)+VLOOKUP(B557,'[1]TERMELŐ_11.30.'!$A:$BH,59,FALSE)+VLOOKUP(B557,'[1]TERMELŐ_11.30.'!$A:$BH,60,FALSE)</f>
        <v>0</v>
      </c>
      <c r="AA557" s="14" t="str">
        <f>IF(VLOOKUP(B557,'[1]TERMELŐ_11.30.'!A:AZ,51,FALSE)="","",VLOOKUP(B557,'[1]TERMELŐ_11.30.'!A:AZ,51,FALSE))</f>
        <v/>
      </c>
      <c r="AB557" s="14" t="str">
        <f>IF(VLOOKUP(B557,'[1]TERMELŐ_11.30.'!A:AZ,52,FALSE)="","",VLOOKUP(B557,'[1]TERMELŐ_11.30.'!A:AZ,52,FALSE))</f>
        <v/>
      </c>
    </row>
    <row r="558" spans="1:28" x14ac:dyDescent="0.3">
      <c r="A558" s="10" t="str">
        <f>VLOOKUP(VLOOKUP(B558,'[1]TERMELŐ_11.30.'!A:F,6,FALSE),'[1]publikáció segéd tábla'!$A$1:$B$7,2,FALSE)</f>
        <v>MVM Démász Áramhálózati Kft. </v>
      </c>
      <c r="B558" s="10" t="s">
        <v>524</v>
      </c>
      <c r="C558" s="11">
        <f>+SUMIFS('[1]TERMELŐ_11.30.'!$H:$H,'[1]TERMELŐ_11.30.'!$A:$A,[1]publikáció!$B558,'[1]TERMELŐ_11.30.'!$L:$L,[1]publikáció!C$4)</f>
        <v>4.9800000000000004</v>
      </c>
      <c r="D558" s="11">
        <f>+SUMIFS('[1]TERMELŐ_11.30.'!$H:$H,'[1]TERMELŐ_11.30.'!$A:$A,[1]publikáció!$B558,'[1]TERMELŐ_11.30.'!$L:$L,[1]publikáció!D$4)</f>
        <v>0</v>
      </c>
      <c r="E558" s="11">
        <f>+SUMIFS('[1]TERMELŐ_11.30.'!$H:$H,'[1]TERMELŐ_11.30.'!$A:$A,[1]publikáció!$B558,'[1]TERMELŐ_11.30.'!$L:$L,[1]publikáció!E$4)</f>
        <v>0.75</v>
      </c>
      <c r="F558" s="11">
        <f>+SUMIFS('[1]TERMELŐ_11.30.'!$H:$H,'[1]TERMELŐ_11.30.'!$A:$A,[1]publikáció!$B558,'[1]TERMELŐ_11.30.'!$L:$L,[1]publikáció!F$4)</f>
        <v>0</v>
      </c>
      <c r="G558" s="11">
        <f>+SUMIFS('[1]TERMELŐ_11.30.'!$H:$H,'[1]TERMELŐ_11.30.'!$A:$A,[1]publikáció!$B558,'[1]TERMELŐ_11.30.'!$L:$L,[1]publikáció!G$4)</f>
        <v>0</v>
      </c>
      <c r="H558" s="11">
        <f>+SUMIFS('[1]TERMELŐ_11.30.'!$H:$H,'[1]TERMELŐ_11.30.'!$A:$A,[1]publikáció!$B558,'[1]TERMELŐ_11.30.'!$L:$L,[1]publikáció!H$4)</f>
        <v>0</v>
      </c>
      <c r="I558" s="11">
        <f>+SUMIFS('[1]TERMELŐ_11.30.'!$H:$H,'[1]TERMELŐ_11.30.'!$A:$A,[1]publikáció!$B558,'[1]TERMELŐ_11.30.'!$L:$L,[1]publikáció!I$4)</f>
        <v>0</v>
      </c>
      <c r="J558" s="11">
        <f>+SUMIFS('[1]TERMELŐ_11.30.'!$H:$H,'[1]TERMELŐ_11.30.'!$A:$A,[1]publikáció!$B558,'[1]TERMELŐ_11.30.'!$L:$L,[1]publikáció!J$4)</f>
        <v>0</v>
      </c>
      <c r="K558" s="11" t="str">
        <f>+IF(VLOOKUP(B558,'[1]TERMELŐ_11.30.'!A:U,21,FALSE)="igen","Technológia módosítás",IF(VLOOKUP(B558,'[1]TERMELŐ_11.30.'!A:U,20,FALSE)&lt;&gt;"nem","Ismétlő","Új igény"))</f>
        <v>Új igény</v>
      </c>
      <c r="L558" s="12">
        <f>+_xlfn.MAXIFS('[1]TERMELŐ_11.30.'!$P:$P,'[1]TERMELŐ_11.30.'!$A:$A,[1]publikáció!$B558)</f>
        <v>4.9800000000000004</v>
      </c>
      <c r="M558" s="12">
        <f>+_xlfn.MAXIFS('[1]TERMELŐ_11.30.'!$Q:$Q,'[1]TERMELŐ_11.30.'!$A:$A,[1]publikáció!$B558)</f>
        <v>0.04</v>
      </c>
      <c r="N558" s="10" t="str">
        <f>+IF(VLOOKUP(B558,'[1]TERMELŐ_11.30.'!A:G,7,FALSE)="","",VLOOKUP(B558,'[1]TERMELŐ_11.30.'!A:G,7,FALSE))</f>
        <v>KHAN</v>
      </c>
      <c r="O558" s="10">
        <f>+VLOOKUP(B558,'[1]TERMELŐ_11.30.'!A:I,9,FALSE)</f>
        <v>132</v>
      </c>
      <c r="P558" s="10" t="str">
        <f>+IF(OR(VLOOKUP(B558,'[1]TERMELŐ_11.30.'!A:D,4,FALSE)="elutasított",(VLOOKUP(B558,'[1]TERMELŐ_11.30.'!A:D,4,FALSE)="kiesett")),"igen","nem")</f>
        <v>igen</v>
      </c>
      <c r="Q558" s="10" t="str">
        <f>+_xlfn.IFNA(VLOOKUP(IF(VLOOKUP(B558,'[1]TERMELŐ_11.30.'!A:BQ,69,FALSE)="","",VLOOKUP(B558,'[1]TERMELŐ_11.30.'!A:BQ,69,FALSE)),'[1]publikáció segéd tábla'!$D$1:$E$16,2,FALSE),"")</f>
        <v>54/2024 kormány rendelet</v>
      </c>
      <c r="R558" s="10" t="str">
        <f>IF(VLOOKUP(B558,'[1]TERMELŐ_11.30.'!A:AT,46,FALSE)="","",VLOOKUP(B558,'[1]TERMELŐ_11.30.'!A:AT,46,FALSE))</f>
        <v/>
      </c>
      <c r="S558" s="10"/>
      <c r="T558" s="13">
        <f>+VLOOKUP(B558,'[1]TERMELŐ_11.30.'!$A:$AR,37,FALSE)</f>
        <v>0</v>
      </c>
      <c r="U558" s="13">
        <f>+VLOOKUP(B558,'[1]TERMELŐ_11.30.'!$A:$AR,38,FALSE)+VLOOKUP(B558,'[1]TERMELŐ_11.30.'!$A:$AR,39,FALSE)+VLOOKUP(B558,'[1]TERMELŐ_11.30.'!$A:$AR,40,FALSE)+VLOOKUP(B558,'[1]TERMELŐ_11.30.'!$A:$AR,41,FALSE)+VLOOKUP(B558,'[1]TERMELŐ_11.30.'!$A:$AR,42,FALSE)+VLOOKUP(B558,'[1]TERMELŐ_11.30.'!$A:$AR,43,FALSE)+VLOOKUP(B558,'[1]TERMELŐ_11.30.'!$A:$AR,44,FALSE)</f>
        <v>0</v>
      </c>
      <c r="V558" s="14" t="str">
        <f>+IF(VLOOKUP(B558,'[1]TERMELŐ_11.30.'!A:AS,45,FALSE)="","",VLOOKUP(B558,'[1]TERMELŐ_11.30.'!A:AS,45,FALSE))</f>
        <v/>
      </c>
      <c r="W558" s="14" t="str">
        <f>IF(VLOOKUP(B558,'[1]TERMELŐ_11.30.'!A:AJ,36,FALSE)="","",VLOOKUP(B558,'[1]TERMELŐ_11.30.'!A:AJ,36,FALSE))</f>
        <v/>
      </c>
      <c r="X558" s="10"/>
      <c r="Y558" s="13">
        <f>+VLOOKUP(B558,'[1]TERMELŐ_11.30.'!$A:$BH,53,FALSE)</f>
        <v>0</v>
      </c>
      <c r="Z558" s="13">
        <f>+VLOOKUP(B558,'[1]TERMELŐ_11.30.'!$A:$BH,54,FALSE)+VLOOKUP(B558,'[1]TERMELŐ_11.30.'!$A:$BH,55,FALSE)+VLOOKUP(B558,'[1]TERMELŐ_11.30.'!$A:$BH,56,FALSE)+VLOOKUP(B558,'[1]TERMELŐ_11.30.'!$A:$BH,57,FALSE)+VLOOKUP(B558,'[1]TERMELŐ_11.30.'!$A:$BH,58,FALSE)+VLOOKUP(B558,'[1]TERMELŐ_11.30.'!$A:$BH,59,FALSE)+VLOOKUP(B558,'[1]TERMELŐ_11.30.'!$A:$BH,60,FALSE)</f>
        <v>0</v>
      </c>
      <c r="AA558" s="14" t="str">
        <f>IF(VLOOKUP(B558,'[1]TERMELŐ_11.30.'!A:AZ,51,FALSE)="","",VLOOKUP(B558,'[1]TERMELŐ_11.30.'!A:AZ,51,FALSE))</f>
        <v/>
      </c>
      <c r="AB558" s="14" t="str">
        <f>IF(VLOOKUP(B558,'[1]TERMELŐ_11.30.'!A:AZ,52,FALSE)="","",VLOOKUP(B558,'[1]TERMELŐ_11.30.'!A:AZ,52,FALSE))</f>
        <v/>
      </c>
    </row>
    <row r="559" spans="1:28" x14ac:dyDescent="0.3">
      <c r="A559" s="10" t="str">
        <f>VLOOKUP(VLOOKUP(B559,'[1]TERMELŐ_11.30.'!A:F,6,FALSE),'[1]publikáció segéd tábla'!$A$1:$B$7,2,FALSE)</f>
        <v>MVM Démász Áramhálózati Kft. </v>
      </c>
      <c r="B559" s="10" t="s">
        <v>525</v>
      </c>
      <c r="C559" s="11">
        <f>+SUMIFS('[1]TERMELŐ_11.30.'!$H:$H,'[1]TERMELŐ_11.30.'!$A:$A,[1]publikáció!$B559,'[1]TERMELŐ_11.30.'!$L:$L,[1]publikáció!C$4)</f>
        <v>20</v>
      </c>
      <c r="D559" s="11">
        <f>+SUMIFS('[1]TERMELŐ_11.30.'!$H:$H,'[1]TERMELŐ_11.30.'!$A:$A,[1]publikáció!$B559,'[1]TERMELŐ_11.30.'!$L:$L,[1]publikáció!D$4)</f>
        <v>0</v>
      </c>
      <c r="E559" s="11">
        <f>+SUMIFS('[1]TERMELŐ_11.30.'!$H:$H,'[1]TERMELŐ_11.30.'!$A:$A,[1]publikáció!$B559,'[1]TERMELŐ_11.30.'!$L:$L,[1]publikáció!E$4)</f>
        <v>20</v>
      </c>
      <c r="F559" s="11">
        <f>+SUMIFS('[1]TERMELŐ_11.30.'!$H:$H,'[1]TERMELŐ_11.30.'!$A:$A,[1]publikáció!$B559,'[1]TERMELŐ_11.30.'!$L:$L,[1]publikáció!F$4)</f>
        <v>0</v>
      </c>
      <c r="G559" s="11">
        <f>+SUMIFS('[1]TERMELŐ_11.30.'!$H:$H,'[1]TERMELŐ_11.30.'!$A:$A,[1]publikáció!$B559,'[1]TERMELŐ_11.30.'!$L:$L,[1]publikáció!G$4)</f>
        <v>0</v>
      </c>
      <c r="H559" s="11">
        <f>+SUMIFS('[1]TERMELŐ_11.30.'!$H:$H,'[1]TERMELŐ_11.30.'!$A:$A,[1]publikáció!$B559,'[1]TERMELŐ_11.30.'!$L:$L,[1]publikáció!H$4)</f>
        <v>0</v>
      </c>
      <c r="I559" s="11">
        <f>+SUMIFS('[1]TERMELŐ_11.30.'!$H:$H,'[1]TERMELŐ_11.30.'!$A:$A,[1]publikáció!$B559,'[1]TERMELŐ_11.30.'!$L:$L,[1]publikáció!I$4)</f>
        <v>0</v>
      </c>
      <c r="J559" s="11">
        <f>+SUMIFS('[1]TERMELŐ_11.30.'!$H:$H,'[1]TERMELŐ_11.30.'!$A:$A,[1]publikáció!$B559,'[1]TERMELŐ_11.30.'!$L:$L,[1]publikáció!J$4)</f>
        <v>0</v>
      </c>
      <c r="K559" s="11" t="str">
        <f>+IF(VLOOKUP(B559,'[1]TERMELŐ_11.30.'!A:U,21,FALSE)="igen","Technológia módosítás",IF(VLOOKUP(B559,'[1]TERMELŐ_11.30.'!A:U,20,FALSE)&lt;&gt;"nem","Ismétlő","Új igény"))</f>
        <v>Új igény</v>
      </c>
      <c r="L559" s="12">
        <f>+_xlfn.MAXIFS('[1]TERMELŐ_11.30.'!$P:$P,'[1]TERMELŐ_11.30.'!$A:$A,[1]publikáció!$B559)</f>
        <v>20</v>
      </c>
      <c r="M559" s="12">
        <f>+_xlfn.MAXIFS('[1]TERMELŐ_11.30.'!$Q:$Q,'[1]TERMELŐ_11.30.'!$A:$A,[1]publikáció!$B559)</f>
        <v>2.1</v>
      </c>
      <c r="N559" s="10" t="str">
        <f>+IF(VLOOKUP(B559,'[1]TERMELŐ_11.30.'!A:G,7,FALSE)="","",VLOOKUP(B559,'[1]TERMELŐ_11.30.'!A:G,7,FALSE))</f>
        <v>TOMO</v>
      </c>
      <c r="O559" s="10">
        <f>+VLOOKUP(B559,'[1]TERMELŐ_11.30.'!A:I,9,FALSE)</f>
        <v>132</v>
      </c>
      <c r="P559" s="10" t="str">
        <f>+IF(OR(VLOOKUP(B559,'[1]TERMELŐ_11.30.'!A:D,4,FALSE)="elutasított",(VLOOKUP(B559,'[1]TERMELŐ_11.30.'!A:D,4,FALSE)="kiesett")),"igen","nem")</f>
        <v>igen</v>
      </c>
      <c r="Q559" s="10" t="str">
        <f>+_xlfn.IFNA(VLOOKUP(IF(VLOOKUP(B559,'[1]TERMELŐ_11.30.'!A:BQ,69,FALSE)="","",VLOOKUP(B559,'[1]TERMELŐ_11.30.'!A:BQ,69,FALSE)),'[1]publikáció segéd tábla'!$D$1:$E$16,2,FALSE),"")</f>
        <v>54/2024 kormány rendelet</v>
      </c>
      <c r="R559" s="10" t="str">
        <f>IF(VLOOKUP(B559,'[1]TERMELŐ_11.30.'!A:AT,46,FALSE)="","",VLOOKUP(B559,'[1]TERMELŐ_11.30.'!A:AT,46,FALSE))</f>
        <v/>
      </c>
      <c r="S559" s="10"/>
      <c r="T559" s="13">
        <f>+VLOOKUP(B559,'[1]TERMELŐ_11.30.'!$A:$AR,37,FALSE)</f>
        <v>0</v>
      </c>
      <c r="U559" s="13">
        <f>+VLOOKUP(B559,'[1]TERMELŐ_11.30.'!$A:$AR,38,FALSE)+VLOOKUP(B559,'[1]TERMELŐ_11.30.'!$A:$AR,39,FALSE)+VLOOKUP(B559,'[1]TERMELŐ_11.30.'!$A:$AR,40,FALSE)+VLOOKUP(B559,'[1]TERMELŐ_11.30.'!$A:$AR,41,FALSE)+VLOOKUP(B559,'[1]TERMELŐ_11.30.'!$A:$AR,42,FALSE)+VLOOKUP(B559,'[1]TERMELŐ_11.30.'!$A:$AR,43,FALSE)+VLOOKUP(B559,'[1]TERMELŐ_11.30.'!$A:$AR,44,FALSE)</f>
        <v>0</v>
      </c>
      <c r="V559" s="14" t="str">
        <f>+IF(VLOOKUP(B559,'[1]TERMELŐ_11.30.'!A:AS,45,FALSE)="","",VLOOKUP(B559,'[1]TERMELŐ_11.30.'!A:AS,45,FALSE))</f>
        <v/>
      </c>
      <c r="W559" s="14" t="str">
        <f>IF(VLOOKUP(B559,'[1]TERMELŐ_11.30.'!A:AJ,36,FALSE)="","",VLOOKUP(B559,'[1]TERMELŐ_11.30.'!A:AJ,36,FALSE))</f>
        <v/>
      </c>
      <c r="X559" s="10"/>
      <c r="Y559" s="13">
        <f>+VLOOKUP(B559,'[1]TERMELŐ_11.30.'!$A:$BH,53,FALSE)</f>
        <v>0</v>
      </c>
      <c r="Z559" s="13">
        <f>+VLOOKUP(B559,'[1]TERMELŐ_11.30.'!$A:$BH,54,FALSE)+VLOOKUP(B559,'[1]TERMELŐ_11.30.'!$A:$BH,55,FALSE)+VLOOKUP(B559,'[1]TERMELŐ_11.30.'!$A:$BH,56,FALSE)+VLOOKUP(B559,'[1]TERMELŐ_11.30.'!$A:$BH,57,FALSE)+VLOOKUP(B559,'[1]TERMELŐ_11.30.'!$A:$BH,58,FALSE)+VLOOKUP(B559,'[1]TERMELŐ_11.30.'!$A:$BH,59,FALSE)+VLOOKUP(B559,'[1]TERMELŐ_11.30.'!$A:$BH,60,FALSE)</f>
        <v>0</v>
      </c>
      <c r="AA559" s="14" t="str">
        <f>IF(VLOOKUP(B559,'[1]TERMELŐ_11.30.'!A:AZ,51,FALSE)="","",VLOOKUP(B559,'[1]TERMELŐ_11.30.'!A:AZ,51,FALSE))</f>
        <v/>
      </c>
      <c r="AB559" s="14" t="str">
        <f>IF(VLOOKUP(B559,'[1]TERMELŐ_11.30.'!A:AZ,52,FALSE)="","",VLOOKUP(B559,'[1]TERMELŐ_11.30.'!A:AZ,52,FALSE))</f>
        <v/>
      </c>
    </row>
    <row r="560" spans="1:28" x14ac:dyDescent="0.3">
      <c r="A560" s="10" t="str">
        <f>VLOOKUP(VLOOKUP(B560,'[1]TERMELŐ_11.30.'!A:F,6,FALSE),'[1]publikáció segéd tábla'!$A$1:$B$7,2,FALSE)</f>
        <v>MVM Démász Áramhálózati Kft. </v>
      </c>
      <c r="B560" s="10" t="s">
        <v>526</v>
      </c>
      <c r="C560" s="11">
        <f>+SUMIFS('[1]TERMELŐ_11.30.'!$H:$H,'[1]TERMELŐ_11.30.'!$A:$A,[1]publikáció!$B560,'[1]TERMELŐ_11.30.'!$L:$L,[1]publikáció!C$4)</f>
        <v>0.09</v>
      </c>
      <c r="D560" s="11">
        <f>+SUMIFS('[1]TERMELŐ_11.30.'!$H:$H,'[1]TERMELŐ_11.30.'!$A:$A,[1]publikáció!$B560,'[1]TERMELŐ_11.30.'!$L:$L,[1]publikáció!D$4)</f>
        <v>0</v>
      </c>
      <c r="E560" s="11">
        <f>+SUMIFS('[1]TERMELŐ_11.30.'!$H:$H,'[1]TERMELŐ_11.30.'!$A:$A,[1]publikáció!$B560,'[1]TERMELŐ_11.30.'!$L:$L,[1]publikáció!E$4)</f>
        <v>0</v>
      </c>
      <c r="F560" s="11">
        <f>+SUMIFS('[1]TERMELŐ_11.30.'!$H:$H,'[1]TERMELŐ_11.30.'!$A:$A,[1]publikáció!$B560,'[1]TERMELŐ_11.30.'!$L:$L,[1]publikáció!F$4)</f>
        <v>0</v>
      </c>
      <c r="G560" s="11">
        <f>+SUMIFS('[1]TERMELŐ_11.30.'!$H:$H,'[1]TERMELŐ_11.30.'!$A:$A,[1]publikáció!$B560,'[1]TERMELŐ_11.30.'!$L:$L,[1]publikáció!G$4)</f>
        <v>0</v>
      </c>
      <c r="H560" s="11">
        <f>+SUMIFS('[1]TERMELŐ_11.30.'!$H:$H,'[1]TERMELŐ_11.30.'!$A:$A,[1]publikáció!$B560,'[1]TERMELŐ_11.30.'!$L:$L,[1]publikáció!H$4)</f>
        <v>0</v>
      </c>
      <c r="I560" s="11">
        <f>+SUMIFS('[1]TERMELŐ_11.30.'!$H:$H,'[1]TERMELŐ_11.30.'!$A:$A,[1]publikáció!$B560,'[1]TERMELŐ_11.30.'!$L:$L,[1]publikáció!I$4)</f>
        <v>0</v>
      </c>
      <c r="J560" s="11">
        <f>+SUMIFS('[1]TERMELŐ_11.30.'!$H:$H,'[1]TERMELŐ_11.30.'!$A:$A,[1]publikáció!$B560,'[1]TERMELŐ_11.30.'!$L:$L,[1]publikáció!J$4)</f>
        <v>0</v>
      </c>
      <c r="K560" s="11" t="str">
        <f>+IF(VLOOKUP(B560,'[1]TERMELŐ_11.30.'!A:U,21,FALSE)="igen","Technológia módosítás",IF(VLOOKUP(B560,'[1]TERMELŐ_11.30.'!A:U,20,FALSE)&lt;&gt;"nem","Ismétlő","Új igény"))</f>
        <v>Új igény</v>
      </c>
      <c r="L560" s="12">
        <f>+_xlfn.MAXIFS('[1]TERMELŐ_11.30.'!$P:$P,'[1]TERMELŐ_11.30.'!$A:$A,[1]publikáció!$B560)</f>
        <v>0.09</v>
      </c>
      <c r="M560" s="12">
        <f>+_xlfn.MAXIFS('[1]TERMELŐ_11.30.'!$Q:$Q,'[1]TERMELŐ_11.30.'!$A:$A,[1]publikáció!$B560)</f>
        <v>3.4500000000000003E-2</v>
      </c>
      <c r="N560" s="10" t="str">
        <f>+IF(VLOOKUP(B560,'[1]TERMELŐ_11.30.'!A:G,7,FALSE)="","",VLOOKUP(B560,'[1]TERMELŐ_11.30.'!A:G,7,FALSE))</f>
        <v>HODM</v>
      </c>
      <c r="O560" s="10">
        <f>+VLOOKUP(B560,'[1]TERMELŐ_11.30.'!A:I,9,FALSE)</f>
        <v>22</v>
      </c>
      <c r="P560" s="10" t="str">
        <f>+IF(OR(VLOOKUP(B560,'[1]TERMELŐ_11.30.'!A:D,4,FALSE)="elutasított",(VLOOKUP(B560,'[1]TERMELŐ_11.30.'!A:D,4,FALSE)="kiesett")),"igen","nem")</f>
        <v>igen</v>
      </c>
      <c r="Q560" s="10" t="str">
        <f>+_xlfn.IFNA(VLOOKUP(IF(VLOOKUP(B560,'[1]TERMELŐ_11.30.'!A:BQ,69,FALSE)="","",VLOOKUP(B560,'[1]TERMELŐ_11.30.'!A:BQ,69,FALSE)),'[1]publikáció segéd tábla'!$D$1:$E$16,2,FALSE),"")</f>
        <v>54/2024 kormány rendelet</v>
      </c>
      <c r="R560" s="10" t="str">
        <f>IF(VLOOKUP(B560,'[1]TERMELŐ_11.30.'!A:AT,46,FALSE)="","",VLOOKUP(B560,'[1]TERMELŐ_11.30.'!A:AT,46,FALSE))</f>
        <v/>
      </c>
      <c r="S560" s="10"/>
      <c r="T560" s="13">
        <f>+VLOOKUP(B560,'[1]TERMELŐ_11.30.'!$A:$AR,37,FALSE)</f>
        <v>0</v>
      </c>
      <c r="U560" s="13">
        <f>+VLOOKUP(B560,'[1]TERMELŐ_11.30.'!$A:$AR,38,FALSE)+VLOOKUP(B560,'[1]TERMELŐ_11.30.'!$A:$AR,39,FALSE)+VLOOKUP(B560,'[1]TERMELŐ_11.30.'!$A:$AR,40,FALSE)+VLOOKUP(B560,'[1]TERMELŐ_11.30.'!$A:$AR,41,FALSE)+VLOOKUP(B560,'[1]TERMELŐ_11.30.'!$A:$AR,42,FALSE)+VLOOKUP(B560,'[1]TERMELŐ_11.30.'!$A:$AR,43,FALSE)+VLOOKUP(B560,'[1]TERMELŐ_11.30.'!$A:$AR,44,FALSE)</f>
        <v>0</v>
      </c>
      <c r="V560" s="14" t="str">
        <f>+IF(VLOOKUP(B560,'[1]TERMELŐ_11.30.'!A:AS,45,FALSE)="","",VLOOKUP(B560,'[1]TERMELŐ_11.30.'!A:AS,45,FALSE))</f>
        <v/>
      </c>
      <c r="W560" s="14" t="str">
        <f>IF(VLOOKUP(B560,'[1]TERMELŐ_11.30.'!A:AJ,36,FALSE)="","",VLOOKUP(B560,'[1]TERMELŐ_11.30.'!A:AJ,36,FALSE))</f>
        <v/>
      </c>
      <c r="X560" s="10"/>
      <c r="Y560" s="13">
        <f>+VLOOKUP(B560,'[1]TERMELŐ_11.30.'!$A:$BH,53,FALSE)</f>
        <v>0</v>
      </c>
      <c r="Z560" s="13">
        <f>+VLOOKUP(B560,'[1]TERMELŐ_11.30.'!$A:$BH,54,FALSE)+VLOOKUP(B560,'[1]TERMELŐ_11.30.'!$A:$BH,55,FALSE)+VLOOKUP(B560,'[1]TERMELŐ_11.30.'!$A:$BH,56,FALSE)+VLOOKUP(B560,'[1]TERMELŐ_11.30.'!$A:$BH,57,FALSE)+VLOOKUP(B560,'[1]TERMELŐ_11.30.'!$A:$BH,58,FALSE)+VLOOKUP(B560,'[1]TERMELŐ_11.30.'!$A:$BH,59,FALSE)+VLOOKUP(B560,'[1]TERMELŐ_11.30.'!$A:$BH,60,FALSE)</f>
        <v>0</v>
      </c>
      <c r="AA560" s="14" t="str">
        <f>IF(VLOOKUP(B560,'[1]TERMELŐ_11.30.'!A:AZ,51,FALSE)="","",VLOOKUP(B560,'[1]TERMELŐ_11.30.'!A:AZ,51,FALSE))</f>
        <v/>
      </c>
      <c r="AB560" s="14" t="str">
        <f>IF(VLOOKUP(B560,'[1]TERMELŐ_11.30.'!A:AZ,52,FALSE)="","",VLOOKUP(B560,'[1]TERMELŐ_11.30.'!A:AZ,52,FALSE))</f>
        <v/>
      </c>
    </row>
    <row r="561" spans="1:28" x14ac:dyDescent="0.3">
      <c r="A561" s="10" t="str">
        <f>VLOOKUP(VLOOKUP(B561,'[1]TERMELŐ_11.30.'!A:F,6,FALSE),'[1]publikáció segéd tábla'!$A$1:$B$7,2,FALSE)</f>
        <v>MVM Démász Áramhálózati Kft. </v>
      </c>
      <c r="B561" s="10" t="s">
        <v>527</v>
      </c>
      <c r="C561" s="11">
        <f>+SUMIFS('[1]TERMELŐ_11.30.'!$H:$H,'[1]TERMELŐ_11.30.'!$A:$A,[1]publikáció!$B561,'[1]TERMELŐ_11.30.'!$L:$L,[1]publikáció!C$4)</f>
        <v>0.3</v>
      </c>
      <c r="D561" s="11">
        <f>+SUMIFS('[1]TERMELŐ_11.30.'!$H:$H,'[1]TERMELŐ_11.30.'!$A:$A,[1]publikáció!$B561,'[1]TERMELŐ_11.30.'!$L:$L,[1]publikáció!D$4)</f>
        <v>0</v>
      </c>
      <c r="E561" s="11">
        <f>+SUMIFS('[1]TERMELŐ_11.30.'!$H:$H,'[1]TERMELŐ_11.30.'!$A:$A,[1]publikáció!$B561,'[1]TERMELŐ_11.30.'!$L:$L,[1]publikáció!E$4)</f>
        <v>0</v>
      </c>
      <c r="F561" s="11">
        <f>+SUMIFS('[1]TERMELŐ_11.30.'!$H:$H,'[1]TERMELŐ_11.30.'!$A:$A,[1]publikáció!$B561,'[1]TERMELŐ_11.30.'!$L:$L,[1]publikáció!F$4)</f>
        <v>0</v>
      </c>
      <c r="G561" s="11">
        <f>+SUMIFS('[1]TERMELŐ_11.30.'!$H:$H,'[1]TERMELŐ_11.30.'!$A:$A,[1]publikáció!$B561,'[1]TERMELŐ_11.30.'!$L:$L,[1]publikáció!G$4)</f>
        <v>0</v>
      </c>
      <c r="H561" s="11">
        <f>+SUMIFS('[1]TERMELŐ_11.30.'!$H:$H,'[1]TERMELŐ_11.30.'!$A:$A,[1]publikáció!$B561,'[1]TERMELŐ_11.30.'!$L:$L,[1]publikáció!H$4)</f>
        <v>0</v>
      </c>
      <c r="I561" s="11">
        <f>+SUMIFS('[1]TERMELŐ_11.30.'!$H:$H,'[1]TERMELŐ_11.30.'!$A:$A,[1]publikáció!$B561,'[1]TERMELŐ_11.30.'!$L:$L,[1]publikáció!I$4)</f>
        <v>0</v>
      </c>
      <c r="J561" s="11">
        <f>+SUMIFS('[1]TERMELŐ_11.30.'!$H:$H,'[1]TERMELŐ_11.30.'!$A:$A,[1]publikáció!$B561,'[1]TERMELŐ_11.30.'!$L:$L,[1]publikáció!J$4)</f>
        <v>0</v>
      </c>
      <c r="K561" s="11" t="str">
        <f>+IF(VLOOKUP(B561,'[1]TERMELŐ_11.30.'!A:U,21,FALSE)="igen","Technológia módosítás",IF(VLOOKUP(B561,'[1]TERMELŐ_11.30.'!A:U,20,FALSE)&lt;&gt;"nem","Ismétlő","Új igény"))</f>
        <v>Új igény</v>
      </c>
      <c r="L561" s="12">
        <f>+_xlfn.MAXIFS('[1]TERMELŐ_11.30.'!$P:$P,'[1]TERMELŐ_11.30.'!$A:$A,[1]publikáció!$B561)</f>
        <v>0.3</v>
      </c>
      <c r="M561" s="12">
        <f>+_xlfn.MAXIFS('[1]TERMELŐ_11.30.'!$Q:$Q,'[1]TERMELŐ_11.30.'!$A:$A,[1]publikáció!$B561)</f>
        <v>0</v>
      </c>
      <c r="N561" s="10" t="str">
        <f>+IF(VLOOKUP(B561,'[1]TERMELŐ_11.30.'!A:G,7,FALSE)="","",VLOOKUP(B561,'[1]TERMELŐ_11.30.'!A:G,7,FALSE))</f>
        <v>MEHE</v>
      </c>
      <c r="O561" s="10">
        <f>+VLOOKUP(B561,'[1]TERMELŐ_11.30.'!A:I,9,FALSE)</f>
        <v>22</v>
      </c>
      <c r="P561" s="10" t="str">
        <f>+IF(OR(VLOOKUP(B561,'[1]TERMELŐ_11.30.'!A:D,4,FALSE)="elutasított",(VLOOKUP(B561,'[1]TERMELŐ_11.30.'!A:D,4,FALSE)="kiesett")),"igen","nem")</f>
        <v>igen</v>
      </c>
      <c r="Q561" s="10" t="str">
        <f>+_xlfn.IFNA(VLOOKUP(IF(VLOOKUP(B561,'[1]TERMELŐ_11.30.'!A:BQ,69,FALSE)="","",VLOOKUP(B561,'[1]TERMELŐ_11.30.'!A:BQ,69,FALSE)),'[1]publikáció segéd tábla'!$D$1:$E$16,2,FALSE),"")</f>
        <v>54/2024 kormány rendelet</v>
      </c>
      <c r="R561" s="10" t="str">
        <f>IF(VLOOKUP(B561,'[1]TERMELŐ_11.30.'!A:AT,46,FALSE)="","",VLOOKUP(B561,'[1]TERMELŐ_11.30.'!A:AT,46,FALSE))</f>
        <v/>
      </c>
      <c r="S561" s="10"/>
      <c r="T561" s="13">
        <f>+VLOOKUP(B561,'[1]TERMELŐ_11.30.'!$A:$AR,37,FALSE)</f>
        <v>0</v>
      </c>
      <c r="U561" s="13">
        <f>+VLOOKUP(B561,'[1]TERMELŐ_11.30.'!$A:$AR,38,FALSE)+VLOOKUP(B561,'[1]TERMELŐ_11.30.'!$A:$AR,39,FALSE)+VLOOKUP(B561,'[1]TERMELŐ_11.30.'!$A:$AR,40,FALSE)+VLOOKUP(B561,'[1]TERMELŐ_11.30.'!$A:$AR,41,FALSE)+VLOOKUP(B561,'[1]TERMELŐ_11.30.'!$A:$AR,42,FALSE)+VLOOKUP(B561,'[1]TERMELŐ_11.30.'!$A:$AR,43,FALSE)+VLOOKUP(B561,'[1]TERMELŐ_11.30.'!$A:$AR,44,FALSE)</f>
        <v>0</v>
      </c>
      <c r="V561" s="14" t="str">
        <f>+IF(VLOOKUP(B561,'[1]TERMELŐ_11.30.'!A:AS,45,FALSE)="","",VLOOKUP(B561,'[1]TERMELŐ_11.30.'!A:AS,45,FALSE))</f>
        <v/>
      </c>
      <c r="W561" s="14" t="str">
        <f>IF(VLOOKUP(B561,'[1]TERMELŐ_11.30.'!A:AJ,36,FALSE)="","",VLOOKUP(B561,'[1]TERMELŐ_11.30.'!A:AJ,36,FALSE))</f>
        <v/>
      </c>
      <c r="X561" s="10"/>
      <c r="Y561" s="13">
        <f>+VLOOKUP(B561,'[1]TERMELŐ_11.30.'!$A:$BH,53,FALSE)</f>
        <v>0</v>
      </c>
      <c r="Z561" s="13">
        <f>+VLOOKUP(B561,'[1]TERMELŐ_11.30.'!$A:$BH,54,FALSE)+VLOOKUP(B561,'[1]TERMELŐ_11.30.'!$A:$BH,55,FALSE)+VLOOKUP(B561,'[1]TERMELŐ_11.30.'!$A:$BH,56,FALSE)+VLOOKUP(B561,'[1]TERMELŐ_11.30.'!$A:$BH,57,FALSE)+VLOOKUP(B561,'[1]TERMELŐ_11.30.'!$A:$BH,58,FALSE)+VLOOKUP(B561,'[1]TERMELŐ_11.30.'!$A:$BH,59,FALSE)+VLOOKUP(B561,'[1]TERMELŐ_11.30.'!$A:$BH,60,FALSE)</f>
        <v>0</v>
      </c>
      <c r="AA561" s="14" t="str">
        <f>IF(VLOOKUP(B561,'[1]TERMELŐ_11.30.'!A:AZ,51,FALSE)="","",VLOOKUP(B561,'[1]TERMELŐ_11.30.'!A:AZ,51,FALSE))</f>
        <v/>
      </c>
      <c r="AB561" s="14" t="str">
        <f>IF(VLOOKUP(B561,'[1]TERMELŐ_11.30.'!A:AZ,52,FALSE)="","",VLOOKUP(B561,'[1]TERMELŐ_11.30.'!A:AZ,52,FALSE))</f>
        <v/>
      </c>
    </row>
    <row r="562" spans="1:28" x14ac:dyDescent="0.3">
      <c r="A562" s="10" t="str">
        <f>VLOOKUP(VLOOKUP(B562,'[1]TERMELŐ_11.30.'!A:F,6,FALSE),'[1]publikáció segéd tábla'!$A$1:$B$7,2,FALSE)</f>
        <v>MVM Démász Áramhálózati Kft. </v>
      </c>
      <c r="B562" s="10" t="s">
        <v>528</v>
      </c>
      <c r="C562" s="11">
        <f>+SUMIFS('[1]TERMELŐ_11.30.'!$H:$H,'[1]TERMELŐ_11.30.'!$A:$A,[1]publikáció!$B562,'[1]TERMELŐ_11.30.'!$L:$L,[1]publikáció!C$4)</f>
        <v>1.4</v>
      </c>
      <c r="D562" s="11">
        <f>+SUMIFS('[1]TERMELŐ_11.30.'!$H:$H,'[1]TERMELŐ_11.30.'!$A:$A,[1]publikáció!$B562,'[1]TERMELŐ_11.30.'!$L:$L,[1]publikáció!D$4)</f>
        <v>0</v>
      </c>
      <c r="E562" s="11">
        <f>+SUMIFS('[1]TERMELŐ_11.30.'!$H:$H,'[1]TERMELŐ_11.30.'!$A:$A,[1]publikáció!$B562,'[1]TERMELŐ_11.30.'!$L:$L,[1]publikáció!E$4)</f>
        <v>0</v>
      </c>
      <c r="F562" s="11">
        <f>+SUMIFS('[1]TERMELŐ_11.30.'!$H:$H,'[1]TERMELŐ_11.30.'!$A:$A,[1]publikáció!$B562,'[1]TERMELŐ_11.30.'!$L:$L,[1]publikáció!F$4)</f>
        <v>0</v>
      </c>
      <c r="G562" s="11">
        <f>+SUMIFS('[1]TERMELŐ_11.30.'!$H:$H,'[1]TERMELŐ_11.30.'!$A:$A,[1]publikáció!$B562,'[1]TERMELŐ_11.30.'!$L:$L,[1]publikáció!G$4)</f>
        <v>0</v>
      </c>
      <c r="H562" s="11">
        <f>+SUMIFS('[1]TERMELŐ_11.30.'!$H:$H,'[1]TERMELŐ_11.30.'!$A:$A,[1]publikáció!$B562,'[1]TERMELŐ_11.30.'!$L:$L,[1]publikáció!H$4)</f>
        <v>0</v>
      </c>
      <c r="I562" s="11">
        <f>+SUMIFS('[1]TERMELŐ_11.30.'!$H:$H,'[1]TERMELŐ_11.30.'!$A:$A,[1]publikáció!$B562,'[1]TERMELŐ_11.30.'!$L:$L,[1]publikáció!I$4)</f>
        <v>0</v>
      </c>
      <c r="J562" s="11">
        <f>+SUMIFS('[1]TERMELŐ_11.30.'!$H:$H,'[1]TERMELŐ_11.30.'!$A:$A,[1]publikáció!$B562,'[1]TERMELŐ_11.30.'!$L:$L,[1]publikáció!J$4)</f>
        <v>0</v>
      </c>
      <c r="K562" s="11" t="str">
        <f>+IF(VLOOKUP(B562,'[1]TERMELŐ_11.30.'!A:U,21,FALSE)="igen","Technológia módosítás",IF(VLOOKUP(B562,'[1]TERMELŐ_11.30.'!A:U,20,FALSE)&lt;&gt;"nem","Ismétlő","Új igény"))</f>
        <v>Új igény</v>
      </c>
      <c r="L562" s="12">
        <f>+_xlfn.MAXIFS('[1]TERMELŐ_11.30.'!$P:$P,'[1]TERMELŐ_11.30.'!$A:$A,[1]publikáció!$B562)</f>
        <v>1.4</v>
      </c>
      <c r="M562" s="12">
        <f>+_xlfn.MAXIFS('[1]TERMELŐ_11.30.'!$Q:$Q,'[1]TERMELŐ_11.30.'!$A:$A,[1]publikáció!$B562)</f>
        <v>5.0000000000000001E-3</v>
      </c>
      <c r="N562" s="10" t="str">
        <f>+IF(VLOOKUP(B562,'[1]TERMELŐ_11.30.'!A:G,7,FALSE)="","",VLOOKUP(B562,'[1]TERMELŐ_11.30.'!A:G,7,FALSE))</f>
        <v>MONO</v>
      </c>
      <c r="O562" s="10">
        <f>+VLOOKUP(B562,'[1]TERMELŐ_11.30.'!A:I,9,FALSE)</f>
        <v>22</v>
      </c>
      <c r="P562" s="10" t="str">
        <f>+IF(OR(VLOOKUP(B562,'[1]TERMELŐ_11.30.'!A:D,4,FALSE)="elutasított",(VLOOKUP(B562,'[1]TERMELŐ_11.30.'!A:D,4,FALSE)="kiesett")),"igen","nem")</f>
        <v>igen</v>
      </c>
      <c r="Q562" s="10" t="str">
        <f>+_xlfn.IFNA(VLOOKUP(IF(VLOOKUP(B562,'[1]TERMELŐ_11.30.'!A:BQ,69,FALSE)="","",VLOOKUP(B562,'[1]TERMELŐ_11.30.'!A:BQ,69,FALSE)),'[1]publikáció segéd tábla'!$D$1:$E$16,2,FALSE),"")</f>
        <v>54/2024 kormány rendelet</v>
      </c>
      <c r="R562" s="10" t="str">
        <f>IF(VLOOKUP(B562,'[1]TERMELŐ_11.30.'!A:AT,46,FALSE)="","",VLOOKUP(B562,'[1]TERMELŐ_11.30.'!A:AT,46,FALSE))</f>
        <v/>
      </c>
      <c r="S562" s="10"/>
      <c r="T562" s="13">
        <f>+VLOOKUP(B562,'[1]TERMELŐ_11.30.'!$A:$AR,37,FALSE)</f>
        <v>0</v>
      </c>
      <c r="U562" s="13">
        <f>+VLOOKUP(B562,'[1]TERMELŐ_11.30.'!$A:$AR,38,FALSE)+VLOOKUP(B562,'[1]TERMELŐ_11.30.'!$A:$AR,39,FALSE)+VLOOKUP(B562,'[1]TERMELŐ_11.30.'!$A:$AR,40,FALSE)+VLOOKUP(B562,'[1]TERMELŐ_11.30.'!$A:$AR,41,FALSE)+VLOOKUP(B562,'[1]TERMELŐ_11.30.'!$A:$AR,42,FALSE)+VLOOKUP(B562,'[1]TERMELŐ_11.30.'!$A:$AR,43,FALSE)+VLOOKUP(B562,'[1]TERMELŐ_11.30.'!$A:$AR,44,FALSE)</f>
        <v>0</v>
      </c>
      <c r="V562" s="14" t="str">
        <f>+IF(VLOOKUP(B562,'[1]TERMELŐ_11.30.'!A:AS,45,FALSE)="","",VLOOKUP(B562,'[1]TERMELŐ_11.30.'!A:AS,45,FALSE))</f>
        <v/>
      </c>
      <c r="W562" s="14" t="str">
        <f>IF(VLOOKUP(B562,'[1]TERMELŐ_11.30.'!A:AJ,36,FALSE)="","",VLOOKUP(B562,'[1]TERMELŐ_11.30.'!A:AJ,36,FALSE))</f>
        <v/>
      </c>
      <c r="X562" s="10"/>
      <c r="Y562" s="13">
        <f>+VLOOKUP(B562,'[1]TERMELŐ_11.30.'!$A:$BH,53,FALSE)</f>
        <v>0</v>
      </c>
      <c r="Z562" s="13">
        <f>+VLOOKUP(B562,'[1]TERMELŐ_11.30.'!$A:$BH,54,FALSE)+VLOOKUP(B562,'[1]TERMELŐ_11.30.'!$A:$BH,55,FALSE)+VLOOKUP(B562,'[1]TERMELŐ_11.30.'!$A:$BH,56,FALSE)+VLOOKUP(B562,'[1]TERMELŐ_11.30.'!$A:$BH,57,FALSE)+VLOOKUP(B562,'[1]TERMELŐ_11.30.'!$A:$BH,58,FALSE)+VLOOKUP(B562,'[1]TERMELŐ_11.30.'!$A:$BH,59,FALSE)+VLOOKUP(B562,'[1]TERMELŐ_11.30.'!$A:$BH,60,FALSE)</f>
        <v>0</v>
      </c>
      <c r="AA562" s="14" t="str">
        <f>IF(VLOOKUP(B562,'[1]TERMELŐ_11.30.'!A:AZ,51,FALSE)="","",VLOOKUP(B562,'[1]TERMELŐ_11.30.'!A:AZ,51,FALSE))</f>
        <v/>
      </c>
      <c r="AB562" s="14" t="str">
        <f>IF(VLOOKUP(B562,'[1]TERMELŐ_11.30.'!A:AZ,52,FALSE)="","",VLOOKUP(B562,'[1]TERMELŐ_11.30.'!A:AZ,52,FALSE))</f>
        <v/>
      </c>
    </row>
    <row r="563" spans="1:28" x14ac:dyDescent="0.3">
      <c r="A563" s="10" t="str">
        <f>VLOOKUP(VLOOKUP(B563,'[1]TERMELŐ_11.30.'!A:F,6,FALSE),'[1]publikáció segéd tábla'!$A$1:$B$7,2,FALSE)</f>
        <v>MVM Démász Áramhálózati Kft. </v>
      </c>
      <c r="B563" s="10" t="s">
        <v>529</v>
      </c>
      <c r="C563" s="11">
        <f>+SUMIFS('[1]TERMELŐ_11.30.'!$H:$H,'[1]TERMELŐ_11.30.'!$A:$A,[1]publikáció!$B563,'[1]TERMELŐ_11.30.'!$L:$L,[1]publikáció!C$4)</f>
        <v>0.999</v>
      </c>
      <c r="D563" s="11">
        <f>+SUMIFS('[1]TERMELŐ_11.30.'!$H:$H,'[1]TERMELŐ_11.30.'!$A:$A,[1]publikáció!$B563,'[1]TERMELŐ_11.30.'!$L:$L,[1]publikáció!D$4)</f>
        <v>0</v>
      </c>
      <c r="E563" s="11">
        <f>+SUMIFS('[1]TERMELŐ_11.30.'!$H:$H,'[1]TERMELŐ_11.30.'!$A:$A,[1]publikáció!$B563,'[1]TERMELŐ_11.30.'!$L:$L,[1]publikáció!E$4)</f>
        <v>0</v>
      </c>
      <c r="F563" s="11">
        <f>+SUMIFS('[1]TERMELŐ_11.30.'!$H:$H,'[1]TERMELŐ_11.30.'!$A:$A,[1]publikáció!$B563,'[1]TERMELŐ_11.30.'!$L:$L,[1]publikáció!F$4)</f>
        <v>0</v>
      </c>
      <c r="G563" s="11">
        <f>+SUMIFS('[1]TERMELŐ_11.30.'!$H:$H,'[1]TERMELŐ_11.30.'!$A:$A,[1]publikáció!$B563,'[1]TERMELŐ_11.30.'!$L:$L,[1]publikáció!G$4)</f>
        <v>0</v>
      </c>
      <c r="H563" s="11">
        <f>+SUMIFS('[1]TERMELŐ_11.30.'!$H:$H,'[1]TERMELŐ_11.30.'!$A:$A,[1]publikáció!$B563,'[1]TERMELŐ_11.30.'!$L:$L,[1]publikáció!H$4)</f>
        <v>0</v>
      </c>
      <c r="I563" s="11">
        <f>+SUMIFS('[1]TERMELŐ_11.30.'!$H:$H,'[1]TERMELŐ_11.30.'!$A:$A,[1]publikáció!$B563,'[1]TERMELŐ_11.30.'!$L:$L,[1]publikáció!I$4)</f>
        <v>0</v>
      </c>
      <c r="J563" s="11">
        <f>+SUMIFS('[1]TERMELŐ_11.30.'!$H:$H,'[1]TERMELŐ_11.30.'!$A:$A,[1]publikáció!$B563,'[1]TERMELŐ_11.30.'!$L:$L,[1]publikáció!J$4)</f>
        <v>0</v>
      </c>
      <c r="K563" s="11" t="str">
        <f>+IF(VLOOKUP(B563,'[1]TERMELŐ_11.30.'!A:U,21,FALSE)="igen","Technológia módosítás",IF(VLOOKUP(B563,'[1]TERMELŐ_11.30.'!A:U,20,FALSE)&lt;&gt;"nem","Ismétlő","Új igény"))</f>
        <v>Új igény</v>
      </c>
      <c r="L563" s="12">
        <f>+_xlfn.MAXIFS('[1]TERMELŐ_11.30.'!$P:$P,'[1]TERMELŐ_11.30.'!$A:$A,[1]publikáció!$B563)</f>
        <v>0.999</v>
      </c>
      <c r="M563" s="12">
        <f>+_xlfn.MAXIFS('[1]TERMELŐ_11.30.'!$Q:$Q,'[1]TERMELŐ_11.30.'!$A:$A,[1]publikáció!$B563)</f>
        <v>8.0000000000000002E-3</v>
      </c>
      <c r="N563" s="10" t="str">
        <f>+IF(VLOOKUP(B563,'[1]TERMELŐ_11.30.'!A:G,7,FALSE)="","",VLOOKUP(B563,'[1]TERMELŐ_11.30.'!A:G,7,FALSE))</f>
        <v>KALO</v>
      </c>
      <c r="O563" s="10">
        <f>+VLOOKUP(B563,'[1]TERMELŐ_11.30.'!A:I,9,FALSE)</f>
        <v>22</v>
      </c>
      <c r="P563" s="10" t="str">
        <f>+IF(OR(VLOOKUP(B563,'[1]TERMELŐ_11.30.'!A:D,4,FALSE)="elutasított",(VLOOKUP(B563,'[1]TERMELŐ_11.30.'!A:D,4,FALSE)="kiesett")),"igen","nem")</f>
        <v>igen</v>
      </c>
      <c r="Q563" s="10" t="str">
        <f>+_xlfn.IFNA(VLOOKUP(IF(VLOOKUP(B563,'[1]TERMELŐ_11.30.'!A:BQ,69,FALSE)="","",VLOOKUP(B563,'[1]TERMELŐ_11.30.'!A:BQ,69,FALSE)),'[1]publikáció segéd tábla'!$D$1:$E$16,2,FALSE),"")</f>
        <v>54/2024 kormány rendelet</v>
      </c>
      <c r="R563" s="10" t="str">
        <f>IF(VLOOKUP(B563,'[1]TERMELŐ_11.30.'!A:AT,46,FALSE)="","",VLOOKUP(B563,'[1]TERMELŐ_11.30.'!A:AT,46,FALSE))</f>
        <v/>
      </c>
      <c r="S563" s="10"/>
      <c r="T563" s="13">
        <f>+VLOOKUP(B563,'[1]TERMELŐ_11.30.'!$A:$AR,37,FALSE)</f>
        <v>0</v>
      </c>
      <c r="U563" s="13">
        <f>+VLOOKUP(B563,'[1]TERMELŐ_11.30.'!$A:$AR,38,FALSE)+VLOOKUP(B563,'[1]TERMELŐ_11.30.'!$A:$AR,39,FALSE)+VLOOKUP(B563,'[1]TERMELŐ_11.30.'!$A:$AR,40,FALSE)+VLOOKUP(B563,'[1]TERMELŐ_11.30.'!$A:$AR,41,FALSE)+VLOOKUP(B563,'[1]TERMELŐ_11.30.'!$A:$AR,42,FALSE)+VLOOKUP(B563,'[1]TERMELŐ_11.30.'!$A:$AR,43,FALSE)+VLOOKUP(B563,'[1]TERMELŐ_11.30.'!$A:$AR,44,FALSE)</f>
        <v>0</v>
      </c>
      <c r="V563" s="14" t="str">
        <f>+IF(VLOOKUP(B563,'[1]TERMELŐ_11.30.'!A:AS,45,FALSE)="","",VLOOKUP(B563,'[1]TERMELŐ_11.30.'!A:AS,45,FALSE))</f>
        <v/>
      </c>
      <c r="W563" s="14" t="str">
        <f>IF(VLOOKUP(B563,'[1]TERMELŐ_11.30.'!A:AJ,36,FALSE)="","",VLOOKUP(B563,'[1]TERMELŐ_11.30.'!A:AJ,36,FALSE))</f>
        <v/>
      </c>
      <c r="X563" s="10"/>
      <c r="Y563" s="13">
        <f>+VLOOKUP(B563,'[1]TERMELŐ_11.30.'!$A:$BH,53,FALSE)</f>
        <v>0</v>
      </c>
      <c r="Z563" s="13">
        <f>+VLOOKUP(B563,'[1]TERMELŐ_11.30.'!$A:$BH,54,FALSE)+VLOOKUP(B563,'[1]TERMELŐ_11.30.'!$A:$BH,55,FALSE)+VLOOKUP(B563,'[1]TERMELŐ_11.30.'!$A:$BH,56,FALSE)+VLOOKUP(B563,'[1]TERMELŐ_11.30.'!$A:$BH,57,FALSE)+VLOOKUP(B563,'[1]TERMELŐ_11.30.'!$A:$BH,58,FALSE)+VLOOKUP(B563,'[1]TERMELŐ_11.30.'!$A:$BH,59,FALSE)+VLOOKUP(B563,'[1]TERMELŐ_11.30.'!$A:$BH,60,FALSE)</f>
        <v>0</v>
      </c>
      <c r="AA563" s="14" t="str">
        <f>IF(VLOOKUP(B563,'[1]TERMELŐ_11.30.'!A:AZ,51,FALSE)="","",VLOOKUP(B563,'[1]TERMELŐ_11.30.'!A:AZ,51,FALSE))</f>
        <v/>
      </c>
      <c r="AB563" s="14" t="str">
        <f>IF(VLOOKUP(B563,'[1]TERMELŐ_11.30.'!A:AZ,52,FALSE)="","",VLOOKUP(B563,'[1]TERMELŐ_11.30.'!A:AZ,52,FALSE))</f>
        <v/>
      </c>
    </row>
    <row r="564" spans="1:28" x14ac:dyDescent="0.3">
      <c r="A564" s="10" t="str">
        <f>VLOOKUP(VLOOKUP(B564,'[1]TERMELŐ_11.30.'!A:F,6,FALSE),'[1]publikáció segéd tábla'!$A$1:$B$7,2,FALSE)</f>
        <v>MVM Démász Áramhálózati Kft. </v>
      </c>
      <c r="B564" s="10" t="s">
        <v>530</v>
      </c>
      <c r="C564" s="11">
        <f>+SUMIFS('[1]TERMELŐ_11.30.'!$H:$H,'[1]TERMELŐ_11.30.'!$A:$A,[1]publikáció!$B564,'[1]TERMELŐ_11.30.'!$L:$L,[1]publikáció!C$4)</f>
        <v>4.9800000000000004</v>
      </c>
      <c r="D564" s="11">
        <f>+SUMIFS('[1]TERMELŐ_11.30.'!$H:$H,'[1]TERMELŐ_11.30.'!$A:$A,[1]publikáció!$B564,'[1]TERMELŐ_11.30.'!$L:$L,[1]publikáció!D$4)</f>
        <v>0</v>
      </c>
      <c r="E564" s="11">
        <f>+SUMIFS('[1]TERMELŐ_11.30.'!$H:$H,'[1]TERMELŐ_11.30.'!$A:$A,[1]publikáció!$B564,'[1]TERMELŐ_11.30.'!$L:$L,[1]publikáció!E$4)</f>
        <v>0.75</v>
      </c>
      <c r="F564" s="11">
        <f>+SUMIFS('[1]TERMELŐ_11.30.'!$H:$H,'[1]TERMELŐ_11.30.'!$A:$A,[1]publikáció!$B564,'[1]TERMELŐ_11.30.'!$L:$L,[1]publikáció!F$4)</f>
        <v>0</v>
      </c>
      <c r="G564" s="11">
        <f>+SUMIFS('[1]TERMELŐ_11.30.'!$H:$H,'[1]TERMELŐ_11.30.'!$A:$A,[1]publikáció!$B564,'[1]TERMELŐ_11.30.'!$L:$L,[1]publikáció!G$4)</f>
        <v>0</v>
      </c>
      <c r="H564" s="11">
        <f>+SUMIFS('[1]TERMELŐ_11.30.'!$H:$H,'[1]TERMELŐ_11.30.'!$A:$A,[1]publikáció!$B564,'[1]TERMELŐ_11.30.'!$L:$L,[1]publikáció!H$4)</f>
        <v>0</v>
      </c>
      <c r="I564" s="11">
        <f>+SUMIFS('[1]TERMELŐ_11.30.'!$H:$H,'[1]TERMELŐ_11.30.'!$A:$A,[1]publikáció!$B564,'[1]TERMELŐ_11.30.'!$L:$L,[1]publikáció!I$4)</f>
        <v>0</v>
      </c>
      <c r="J564" s="11">
        <f>+SUMIFS('[1]TERMELŐ_11.30.'!$H:$H,'[1]TERMELŐ_11.30.'!$A:$A,[1]publikáció!$B564,'[1]TERMELŐ_11.30.'!$L:$L,[1]publikáció!J$4)</f>
        <v>0</v>
      </c>
      <c r="K564" s="11" t="str">
        <f>+IF(VLOOKUP(B564,'[1]TERMELŐ_11.30.'!A:U,21,FALSE)="igen","Technológia módosítás",IF(VLOOKUP(B564,'[1]TERMELŐ_11.30.'!A:U,20,FALSE)&lt;&gt;"nem","Ismétlő","Új igény"))</f>
        <v>Új igény</v>
      </c>
      <c r="L564" s="12">
        <f>+_xlfn.MAXIFS('[1]TERMELŐ_11.30.'!$P:$P,'[1]TERMELŐ_11.30.'!$A:$A,[1]publikáció!$B564)</f>
        <v>4.9800000000000004</v>
      </c>
      <c r="M564" s="12">
        <f>+_xlfn.MAXIFS('[1]TERMELŐ_11.30.'!$Q:$Q,'[1]TERMELŐ_11.30.'!$A:$A,[1]publikáció!$B564)</f>
        <v>0.04</v>
      </c>
      <c r="N564" s="10" t="str">
        <f>+IF(VLOOKUP(B564,'[1]TERMELŐ_11.30.'!A:G,7,FALSE)="","",VLOOKUP(B564,'[1]TERMELŐ_11.30.'!A:G,7,FALSE))</f>
        <v>KHAN</v>
      </c>
      <c r="O564" s="10">
        <f>+VLOOKUP(B564,'[1]TERMELŐ_11.30.'!A:I,9,FALSE)</f>
        <v>132</v>
      </c>
      <c r="P564" s="10" t="str">
        <f>+IF(OR(VLOOKUP(B564,'[1]TERMELŐ_11.30.'!A:D,4,FALSE)="elutasított",(VLOOKUP(B564,'[1]TERMELŐ_11.30.'!A:D,4,FALSE)="kiesett")),"igen","nem")</f>
        <v>igen</v>
      </c>
      <c r="Q564" s="10" t="str">
        <f>+_xlfn.IFNA(VLOOKUP(IF(VLOOKUP(B564,'[1]TERMELŐ_11.30.'!A:BQ,69,FALSE)="","",VLOOKUP(B564,'[1]TERMELŐ_11.30.'!A:BQ,69,FALSE)),'[1]publikáció segéd tábla'!$D$1:$E$16,2,FALSE),"")</f>
        <v>54/2024 kormány rendelet</v>
      </c>
      <c r="R564" s="10" t="str">
        <f>IF(VLOOKUP(B564,'[1]TERMELŐ_11.30.'!A:AT,46,FALSE)="","",VLOOKUP(B564,'[1]TERMELŐ_11.30.'!A:AT,46,FALSE))</f>
        <v/>
      </c>
      <c r="S564" s="10"/>
      <c r="T564" s="13">
        <f>+VLOOKUP(B564,'[1]TERMELŐ_11.30.'!$A:$AR,37,FALSE)</f>
        <v>0</v>
      </c>
      <c r="U564" s="13">
        <f>+VLOOKUP(B564,'[1]TERMELŐ_11.30.'!$A:$AR,38,FALSE)+VLOOKUP(B564,'[1]TERMELŐ_11.30.'!$A:$AR,39,FALSE)+VLOOKUP(B564,'[1]TERMELŐ_11.30.'!$A:$AR,40,FALSE)+VLOOKUP(B564,'[1]TERMELŐ_11.30.'!$A:$AR,41,FALSE)+VLOOKUP(B564,'[1]TERMELŐ_11.30.'!$A:$AR,42,FALSE)+VLOOKUP(B564,'[1]TERMELŐ_11.30.'!$A:$AR,43,FALSE)+VLOOKUP(B564,'[1]TERMELŐ_11.30.'!$A:$AR,44,FALSE)</f>
        <v>0</v>
      </c>
      <c r="V564" s="14" t="str">
        <f>+IF(VLOOKUP(B564,'[1]TERMELŐ_11.30.'!A:AS,45,FALSE)="","",VLOOKUP(B564,'[1]TERMELŐ_11.30.'!A:AS,45,FALSE))</f>
        <v/>
      </c>
      <c r="W564" s="14" t="str">
        <f>IF(VLOOKUP(B564,'[1]TERMELŐ_11.30.'!A:AJ,36,FALSE)="","",VLOOKUP(B564,'[1]TERMELŐ_11.30.'!A:AJ,36,FALSE))</f>
        <v/>
      </c>
      <c r="X564" s="10"/>
      <c r="Y564" s="13">
        <f>+VLOOKUP(B564,'[1]TERMELŐ_11.30.'!$A:$BH,53,FALSE)</f>
        <v>0</v>
      </c>
      <c r="Z564" s="13">
        <f>+VLOOKUP(B564,'[1]TERMELŐ_11.30.'!$A:$BH,54,FALSE)+VLOOKUP(B564,'[1]TERMELŐ_11.30.'!$A:$BH,55,FALSE)+VLOOKUP(B564,'[1]TERMELŐ_11.30.'!$A:$BH,56,FALSE)+VLOOKUP(B564,'[1]TERMELŐ_11.30.'!$A:$BH,57,FALSE)+VLOOKUP(B564,'[1]TERMELŐ_11.30.'!$A:$BH,58,FALSE)+VLOOKUP(B564,'[1]TERMELŐ_11.30.'!$A:$BH,59,FALSE)+VLOOKUP(B564,'[1]TERMELŐ_11.30.'!$A:$BH,60,FALSE)</f>
        <v>0</v>
      </c>
      <c r="AA564" s="14" t="str">
        <f>IF(VLOOKUP(B564,'[1]TERMELŐ_11.30.'!A:AZ,51,FALSE)="","",VLOOKUP(B564,'[1]TERMELŐ_11.30.'!A:AZ,51,FALSE))</f>
        <v/>
      </c>
      <c r="AB564" s="14" t="str">
        <f>IF(VLOOKUP(B564,'[1]TERMELŐ_11.30.'!A:AZ,52,FALSE)="","",VLOOKUP(B564,'[1]TERMELŐ_11.30.'!A:AZ,52,FALSE))</f>
        <v/>
      </c>
    </row>
    <row r="565" spans="1:28" x14ac:dyDescent="0.3">
      <c r="A565" s="10" t="str">
        <f>VLOOKUP(VLOOKUP(B565,'[1]TERMELŐ_11.30.'!A:F,6,FALSE),'[1]publikáció segéd tábla'!$A$1:$B$7,2,FALSE)</f>
        <v>MVM Démász Áramhálózati Kft. </v>
      </c>
      <c r="B565" s="10" t="s">
        <v>531</v>
      </c>
      <c r="C565" s="11">
        <f>+SUMIFS('[1]TERMELŐ_11.30.'!$H:$H,'[1]TERMELŐ_11.30.'!$A:$A,[1]publikáció!$B565,'[1]TERMELŐ_11.30.'!$L:$L,[1]publikáció!C$4)</f>
        <v>0.497</v>
      </c>
      <c r="D565" s="11">
        <f>+SUMIFS('[1]TERMELŐ_11.30.'!$H:$H,'[1]TERMELŐ_11.30.'!$A:$A,[1]publikáció!$B565,'[1]TERMELŐ_11.30.'!$L:$L,[1]publikáció!D$4)</f>
        <v>0</v>
      </c>
      <c r="E565" s="11">
        <f>+SUMIFS('[1]TERMELŐ_11.30.'!$H:$H,'[1]TERMELŐ_11.30.'!$A:$A,[1]publikáció!$B565,'[1]TERMELŐ_11.30.'!$L:$L,[1]publikáció!E$4)</f>
        <v>0</v>
      </c>
      <c r="F565" s="11">
        <f>+SUMIFS('[1]TERMELŐ_11.30.'!$H:$H,'[1]TERMELŐ_11.30.'!$A:$A,[1]publikáció!$B565,'[1]TERMELŐ_11.30.'!$L:$L,[1]publikáció!F$4)</f>
        <v>0</v>
      </c>
      <c r="G565" s="11">
        <f>+SUMIFS('[1]TERMELŐ_11.30.'!$H:$H,'[1]TERMELŐ_11.30.'!$A:$A,[1]publikáció!$B565,'[1]TERMELŐ_11.30.'!$L:$L,[1]publikáció!G$4)</f>
        <v>0</v>
      </c>
      <c r="H565" s="11">
        <f>+SUMIFS('[1]TERMELŐ_11.30.'!$H:$H,'[1]TERMELŐ_11.30.'!$A:$A,[1]publikáció!$B565,'[1]TERMELŐ_11.30.'!$L:$L,[1]publikáció!H$4)</f>
        <v>0</v>
      </c>
      <c r="I565" s="11">
        <f>+SUMIFS('[1]TERMELŐ_11.30.'!$H:$H,'[1]TERMELŐ_11.30.'!$A:$A,[1]publikáció!$B565,'[1]TERMELŐ_11.30.'!$L:$L,[1]publikáció!I$4)</f>
        <v>0</v>
      </c>
      <c r="J565" s="11">
        <f>+SUMIFS('[1]TERMELŐ_11.30.'!$H:$H,'[1]TERMELŐ_11.30.'!$A:$A,[1]publikáció!$B565,'[1]TERMELŐ_11.30.'!$L:$L,[1]publikáció!J$4)</f>
        <v>0</v>
      </c>
      <c r="K565" s="11" t="str">
        <f>+IF(VLOOKUP(B565,'[1]TERMELŐ_11.30.'!A:U,21,FALSE)="igen","Technológia módosítás",IF(VLOOKUP(B565,'[1]TERMELŐ_11.30.'!A:U,20,FALSE)&lt;&gt;"nem","Ismétlő","Új igény"))</f>
        <v>Új igény</v>
      </c>
      <c r="L565" s="12">
        <f>+_xlfn.MAXIFS('[1]TERMELŐ_11.30.'!$P:$P,'[1]TERMELŐ_11.30.'!$A:$A,[1]publikáció!$B565)</f>
        <v>0.497</v>
      </c>
      <c r="M565" s="12">
        <f>+_xlfn.MAXIFS('[1]TERMELŐ_11.30.'!$Q:$Q,'[1]TERMELŐ_11.30.'!$A:$A,[1]publikáció!$B565)</f>
        <v>1.1039999999999999E-2</v>
      </c>
      <c r="N565" s="10" t="str">
        <f>+IF(VLOOKUP(B565,'[1]TERMELŐ_11.30.'!A:G,7,FALSE)="","",VLOOKUP(B565,'[1]TERMELŐ_11.30.'!A:G,7,FALSE))</f>
        <v>CSON</v>
      </c>
      <c r="O565" s="10">
        <f>+VLOOKUP(B565,'[1]TERMELŐ_11.30.'!A:I,9,FALSE)</f>
        <v>22</v>
      </c>
      <c r="P565" s="10" t="str">
        <f>+IF(OR(VLOOKUP(B565,'[1]TERMELŐ_11.30.'!A:D,4,FALSE)="elutasított",(VLOOKUP(B565,'[1]TERMELŐ_11.30.'!A:D,4,FALSE)="kiesett")),"igen","nem")</f>
        <v>igen</v>
      </c>
      <c r="Q565" s="10" t="str">
        <f>+_xlfn.IFNA(VLOOKUP(IF(VLOOKUP(B565,'[1]TERMELŐ_11.30.'!A:BQ,69,FALSE)="","",VLOOKUP(B565,'[1]TERMELŐ_11.30.'!A:BQ,69,FALSE)),'[1]publikáció segéd tábla'!$D$1:$E$16,2,FALSE),"")</f>
        <v>54/2024 kormány rendelet</v>
      </c>
      <c r="R565" s="10" t="str">
        <f>IF(VLOOKUP(B565,'[1]TERMELŐ_11.30.'!A:AT,46,FALSE)="","",VLOOKUP(B565,'[1]TERMELŐ_11.30.'!A:AT,46,FALSE))</f>
        <v/>
      </c>
      <c r="S565" s="10"/>
      <c r="T565" s="13">
        <f>+VLOOKUP(B565,'[1]TERMELŐ_11.30.'!$A:$AR,37,FALSE)</f>
        <v>0</v>
      </c>
      <c r="U565" s="13">
        <f>+VLOOKUP(B565,'[1]TERMELŐ_11.30.'!$A:$AR,38,FALSE)+VLOOKUP(B565,'[1]TERMELŐ_11.30.'!$A:$AR,39,FALSE)+VLOOKUP(B565,'[1]TERMELŐ_11.30.'!$A:$AR,40,FALSE)+VLOOKUP(B565,'[1]TERMELŐ_11.30.'!$A:$AR,41,FALSE)+VLOOKUP(B565,'[1]TERMELŐ_11.30.'!$A:$AR,42,FALSE)+VLOOKUP(B565,'[1]TERMELŐ_11.30.'!$A:$AR,43,FALSE)+VLOOKUP(B565,'[1]TERMELŐ_11.30.'!$A:$AR,44,FALSE)</f>
        <v>0</v>
      </c>
      <c r="V565" s="14" t="str">
        <f>+IF(VLOOKUP(B565,'[1]TERMELŐ_11.30.'!A:AS,45,FALSE)="","",VLOOKUP(B565,'[1]TERMELŐ_11.30.'!A:AS,45,FALSE))</f>
        <v/>
      </c>
      <c r="W565" s="14" t="str">
        <f>IF(VLOOKUP(B565,'[1]TERMELŐ_11.30.'!A:AJ,36,FALSE)="","",VLOOKUP(B565,'[1]TERMELŐ_11.30.'!A:AJ,36,FALSE))</f>
        <v/>
      </c>
      <c r="X565" s="10"/>
      <c r="Y565" s="13">
        <f>+VLOOKUP(B565,'[1]TERMELŐ_11.30.'!$A:$BH,53,FALSE)</f>
        <v>0</v>
      </c>
      <c r="Z565" s="13">
        <f>+VLOOKUP(B565,'[1]TERMELŐ_11.30.'!$A:$BH,54,FALSE)+VLOOKUP(B565,'[1]TERMELŐ_11.30.'!$A:$BH,55,FALSE)+VLOOKUP(B565,'[1]TERMELŐ_11.30.'!$A:$BH,56,FALSE)+VLOOKUP(B565,'[1]TERMELŐ_11.30.'!$A:$BH,57,FALSE)+VLOOKUP(B565,'[1]TERMELŐ_11.30.'!$A:$BH,58,FALSE)+VLOOKUP(B565,'[1]TERMELŐ_11.30.'!$A:$BH,59,FALSE)+VLOOKUP(B565,'[1]TERMELŐ_11.30.'!$A:$BH,60,FALSE)</f>
        <v>0</v>
      </c>
      <c r="AA565" s="14" t="str">
        <f>IF(VLOOKUP(B565,'[1]TERMELŐ_11.30.'!A:AZ,51,FALSE)="","",VLOOKUP(B565,'[1]TERMELŐ_11.30.'!A:AZ,51,FALSE))</f>
        <v/>
      </c>
      <c r="AB565" s="14" t="str">
        <f>IF(VLOOKUP(B565,'[1]TERMELŐ_11.30.'!A:AZ,52,FALSE)="","",VLOOKUP(B565,'[1]TERMELŐ_11.30.'!A:AZ,52,FALSE))</f>
        <v/>
      </c>
    </row>
    <row r="566" spans="1:28" x14ac:dyDescent="0.3">
      <c r="A566" s="10" t="str">
        <f>VLOOKUP(VLOOKUP(B566,'[1]TERMELŐ_11.30.'!A:F,6,FALSE),'[1]publikáció segéd tábla'!$A$1:$B$7,2,FALSE)</f>
        <v>MVM Démász Áramhálózati Kft. </v>
      </c>
      <c r="B566" s="10" t="s">
        <v>532</v>
      </c>
      <c r="C566" s="11">
        <f>+SUMIFS('[1]TERMELŐ_11.30.'!$H:$H,'[1]TERMELŐ_11.30.'!$A:$A,[1]publikáció!$B566,'[1]TERMELŐ_11.30.'!$L:$L,[1]publikáció!C$4)</f>
        <v>4.99</v>
      </c>
      <c r="D566" s="11">
        <f>+SUMIFS('[1]TERMELŐ_11.30.'!$H:$H,'[1]TERMELŐ_11.30.'!$A:$A,[1]publikáció!$B566,'[1]TERMELŐ_11.30.'!$L:$L,[1]publikáció!D$4)</f>
        <v>0</v>
      </c>
      <c r="E566" s="11">
        <f>+SUMIFS('[1]TERMELŐ_11.30.'!$H:$H,'[1]TERMELŐ_11.30.'!$A:$A,[1]publikáció!$B566,'[1]TERMELŐ_11.30.'!$L:$L,[1]publikáció!E$4)</f>
        <v>2.5</v>
      </c>
      <c r="F566" s="11">
        <f>+SUMIFS('[1]TERMELŐ_11.30.'!$H:$H,'[1]TERMELŐ_11.30.'!$A:$A,[1]publikáció!$B566,'[1]TERMELŐ_11.30.'!$L:$L,[1]publikáció!F$4)</f>
        <v>0</v>
      </c>
      <c r="G566" s="11">
        <f>+SUMIFS('[1]TERMELŐ_11.30.'!$H:$H,'[1]TERMELŐ_11.30.'!$A:$A,[1]publikáció!$B566,'[1]TERMELŐ_11.30.'!$L:$L,[1]publikáció!G$4)</f>
        <v>0</v>
      </c>
      <c r="H566" s="11">
        <f>+SUMIFS('[1]TERMELŐ_11.30.'!$H:$H,'[1]TERMELŐ_11.30.'!$A:$A,[1]publikáció!$B566,'[1]TERMELŐ_11.30.'!$L:$L,[1]publikáció!H$4)</f>
        <v>0</v>
      </c>
      <c r="I566" s="11">
        <f>+SUMIFS('[1]TERMELŐ_11.30.'!$H:$H,'[1]TERMELŐ_11.30.'!$A:$A,[1]publikáció!$B566,'[1]TERMELŐ_11.30.'!$L:$L,[1]publikáció!I$4)</f>
        <v>0</v>
      </c>
      <c r="J566" s="11">
        <f>+SUMIFS('[1]TERMELŐ_11.30.'!$H:$H,'[1]TERMELŐ_11.30.'!$A:$A,[1]publikáció!$B566,'[1]TERMELŐ_11.30.'!$L:$L,[1]publikáció!J$4)</f>
        <v>0</v>
      </c>
      <c r="K566" s="11" t="str">
        <f>+IF(VLOOKUP(B566,'[1]TERMELŐ_11.30.'!A:U,21,FALSE)="igen","Technológia módosítás",IF(VLOOKUP(B566,'[1]TERMELŐ_11.30.'!A:U,20,FALSE)&lt;&gt;"nem","Ismétlő","Új igény"))</f>
        <v>Új igény</v>
      </c>
      <c r="L566" s="12">
        <f>+_xlfn.MAXIFS('[1]TERMELŐ_11.30.'!$P:$P,'[1]TERMELŐ_11.30.'!$A:$A,[1]publikáció!$B566)</f>
        <v>4.99</v>
      </c>
      <c r="M566" s="12">
        <f>+_xlfn.MAXIFS('[1]TERMELŐ_11.30.'!$Q:$Q,'[1]TERMELŐ_11.30.'!$A:$A,[1]publikáció!$B566)</f>
        <v>0.2</v>
      </c>
      <c r="N566" s="10" t="str">
        <f>+IF(VLOOKUP(B566,'[1]TERMELŐ_11.30.'!A:G,7,FALSE)="","",VLOOKUP(B566,'[1]TERMELŐ_11.30.'!A:G,7,FALSE))</f>
        <v>MBER</v>
      </c>
      <c r="O566" s="10">
        <f>+VLOOKUP(B566,'[1]TERMELŐ_11.30.'!A:I,9,FALSE)</f>
        <v>22</v>
      </c>
      <c r="P566" s="10" t="str">
        <f>+IF(OR(VLOOKUP(B566,'[1]TERMELŐ_11.30.'!A:D,4,FALSE)="elutasított",(VLOOKUP(B566,'[1]TERMELŐ_11.30.'!A:D,4,FALSE)="kiesett")),"igen","nem")</f>
        <v>igen</v>
      </c>
      <c r="Q566" s="10" t="str">
        <f>+_xlfn.IFNA(VLOOKUP(IF(VLOOKUP(B566,'[1]TERMELŐ_11.30.'!A:BQ,69,FALSE)="","",VLOOKUP(B566,'[1]TERMELŐ_11.30.'!A:BQ,69,FALSE)),'[1]publikáció segéd tábla'!$D$1:$E$16,2,FALSE),"")</f>
        <v>54/2024 kormány rendelet</v>
      </c>
      <c r="R566" s="10" t="str">
        <f>IF(VLOOKUP(B566,'[1]TERMELŐ_11.30.'!A:AT,46,FALSE)="","",VLOOKUP(B566,'[1]TERMELŐ_11.30.'!A:AT,46,FALSE))</f>
        <v/>
      </c>
      <c r="S566" s="10"/>
      <c r="T566" s="13">
        <f>+VLOOKUP(B566,'[1]TERMELŐ_11.30.'!$A:$AR,37,FALSE)</f>
        <v>0</v>
      </c>
      <c r="U566" s="13">
        <f>+VLOOKUP(B566,'[1]TERMELŐ_11.30.'!$A:$AR,38,FALSE)+VLOOKUP(B566,'[1]TERMELŐ_11.30.'!$A:$AR,39,FALSE)+VLOOKUP(B566,'[1]TERMELŐ_11.30.'!$A:$AR,40,FALSE)+VLOOKUP(B566,'[1]TERMELŐ_11.30.'!$A:$AR,41,FALSE)+VLOOKUP(B566,'[1]TERMELŐ_11.30.'!$A:$AR,42,FALSE)+VLOOKUP(B566,'[1]TERMELŐ_11.30.'!$A:$AR,43,FALSE)+VLOOKUP(B566,'[1]TERMELŐ_11.30.'!$A:$AR,44,FALSE)</f>
        <v>0</v>
      </c>
      <c r="V566" s="14" t="str">
        <f>+IF(VLOOKUP(B566,'[1]TERMELŐ_11.30.'!A:AS,45,FALSE)="","",VLOOKUP(B566,'[1]TERMELŐ_11.30.'!A:AS,45,FALSE))</f>
        <v/>
      </c>
      <c r="W566" s="14" t="str">
        <f>IF(VLOOKUP(B566,'[1]TERMELŐ_11.30.'!A:AJ,36,FALSE)="","",VLOOKUP(B566,'[1]TERMELŐ_11.30.'!A:AJ,36,FALSE))</f>
        <v/>
      </c>
      <c r="X566" s="10"/>
      <c r="Y566" s="13">
        <f>+VLOOKUP(B566,'[1]TERMELŐ_11.30.'!$A:$BH,53,FALSE)</f>
        <v>0</v>
      </c>
      <c r="Z566" s="13">
        <f>+VLOOKUP(B566,'[1]TERMELŐ_11.30.'!$A:$BH,54,FALSE)+VLOOKUP(B566,'[1]TERMELŐ_11.30.'!$A:$BH,55,FALSE)+VLOOKUP(B566,'[1]TERMELŐ_11.30.'!$A:$BH,56,FALSE)+VLOOKUP(B566,'[1]TERMELŐ_11.30.'!$A:$BH,57,FALSE)+VLOOKUP(B566,'[1]TERMELŐ_11.30.'!$A:$BH,58,FALSE)+VLOOKUP(B566,'[1]TERMELŐ_11.30.'!$A:$BH,59,FALSE)+VLOOKUP(B566,'[1]TERMELŐ_11.30.'!$A:$BH,60,FALSE)</f>
        <v>0</v>
      </c>
      <c r="AA566" s="14" t="str">
        <f>IF(VLOOKUP(B566,'[1]TERMELŐ_11.30.'!A:AZ,51,FALSE)="","",VLOOKUP(B566,'[1]TERMELŐ_11.30.'!A:AZ,51,FALSE))</f>
        <v/>
      </c>
      <c r="AB566" s="14" t="str">
        <f>IF(VLOOKUP(B566,'[1]TERMELŐ_11.30.'!A:AZ,52,FALSE)="","",VLOOKUP(B566,'[1]TERMELŐ_11.30.'!A:AZ,52,FALSE))</f>
        <v/>
      </c>
    </row>
    <row r="567" spans="1:28" x14ac:dyDescent="0.3">
      <c r="A567" s="10" t="str">
        <f>VLOOKUP(VLOOKUP(B567,'[1]TERMELŐ_11.30.'!A:F,6,FALSE),'[1]publikáció segéd tábla'!$A$1:$B$7,2,FALSE)</f>
        <v>MVM Démász Áramhálózati Kft. </v>
      </c>
      <c r="B567" s="10" t="s">
        <v>533</v>
      </c>
      <c r="C567" s="11">
        <f>+SUMIFS('[1]TERMELŐ_11.30.'!$H:$H,'[1]TERMELŐ_11.30.'!$A:$A,[1]publikáció!$B567,'[1]TERMELŐ_11.30.'!$L:$L,[1]publikáció!C$4)</f>
        <v>4.99</v>
      </c>
      <c r="D567" s="11">
        <f>+SUMIFS('[1]TERMELŐ_11.30.'!$H:$H,'[1]TERMELŐ_11.30.'!$A:$A,[1]publikáció!$B567,'[1]TERMELŐ_11.30.'!$L:$L,[1]publikáció!D$4)</f>
        <v>0</v>
      </c>
      <c r="E567" s="11">
        <f>+SUMIFS('[1]TERMELŐ_11.30.'!$H:$H,'[1]TERMELŐ_11.30.'!$A:$A,[1]publikáció!$B567,'[1]TERMELŐ_11.30.'!$L:$L,[1]publikáció!E$4)</f>
        <v>2.5</v>
      </c>
      <c r="F567" s="11">
        <f>+SUMIFS('[1]TERMELŐ_11.30.'!$H:$H,'[1]TERMELŐ_11.30.'!$A:$A,[1]publikáció!$B567,'[1]TERMELŐ_11.30.'!$L:$L,[1]publikáció!F$4)</f>
        <v>0</v>
      </c>
      <c r="G567" s="11">
        <f>+SUMIFS('[1]TERMELŐ_11.30.'!$H:$H,'[1]TERMELŐ_11.30.'!$A:$A,[1]publikáció!$B567,'[1]TERMELŐ_11.30.'!$L:$L,[1]publikáció!G$4)</f>
        <v>0</v>
      </c>
      <c r="H567" s="11">
        <f>+SUMIFS('[1]TERMELŐ_11.30.'!$H:$H,'[1]TERMELŐ_11.30.'!$A:$A,[1]publikáció!$B567,'[1]TERMELŐ_11.30.'!$L:$L,[1]publikáció!H$4)</f>
        <v>0</v>
      </c>
      <c r="I567" s="11">
        <f>+SUMIFS('[1]TERMELŐ_11.30.'!$H:$H,'[1]TERMELŐ_11.30.'!$A:$A,[1]publikáció!$B567,'[1]TERMELŐ_11.30.'!$L:$L,[1]publikáció!I$4)</f>
        <v>0</v>
      </c>
      <c r="J567" s="11">
        <f>+SUMIFS('[1]TERMELŐ_11.30.'!$H:$H,'[1]TERMELŐ_11.30.'!$A:$A,[1]publikáció!$B567,'[1]TERMELŐ_11.30.'!$L:$L,[1]publikáció!J$4)</f>
        <v>0</v>
      </c>
      <c r="K567" s="11" t="str">
        <f>+IF(VLOOKUP(B567,'[1]TERMELŐ_11.30.'!A:U,21,FALSE)="igen","Technológia módosítás",IF(VLOOKUP(B567,'[1]TERMELŐ_11.30.'!A:U,20,FALSE)&lt;&gt;"nem","Ismétlő","Új igény"))</f>
        <v>Új igény</v>
      </c>
      <c r="L567" s="12">
        <f>+_xlfn.MAXIFS('[1]TERMELŐ_11.30.'!$P:$P,'[1]TERMELŐ_11.30.'!$A:$A,[1]publikáció!$B567)</f>
        <v>4.99</v>
      </c>
      <c r="M567" s="12">
        <f>+_xlfn.MAXIFS('[1]TERMELŐ_11.30.'!$Q:$Q,'[1]TERMELŐ_11.30.'!$A:$A,[1]publikáció!$B567)</f>
        <v>0.2</v>
      </c>
      <c r="N567" s="10" t="str">
        <f>+IF(VLOOKUP(B567,'[1]TERMELŐ_11.30.'!A:G,7,FALSE)="","",VLOOKUP(B567,'[1]TERMELŐ_11.30.'!A:G,7,FALSE))</f>
        <v>MBER</v>
      </c>
      <c r="O567" s="10">
        <f>+VLOOKUP(B567,'[1]TERMELŐ_11.30.'!A:I,9,FALSE)</f>
        <v>22</v>
      </c>
      <c r="P567" s="10" t="str">
        <f>+IF(OR(VLOOKUP(B567,'[1]TERMELŐ_11.30.'!A:D,4,FALSE)="elutasított",(VLOOKUP(B567,'[1]TERMELŐ_11.30.'!A:D,4,FALSE)="kiesett")),"igen","nem")</f>
        <v>igen</v>
      </c>
      <c r="Q567" s="10" t="str">
        <f>+_xlfn.IFNA(VLOOKUP(IF(VLOOKUP(B567,'[1]TERMELŐ_11.30.'!A:BQ,69,FALSE)="","",VLOOKUP(B567,'[1]TERMELŐ_11.30.'!A:BQ,69,FALSE)),'[1]publikáció segéd tábla'!$D$1:$E$16,2,FALSE),"")</f>
        <v>54/2024 kormány rendelet</v>
      </c>
      <c r="R567" s="10" t="str">
        <f>IF(VLOOKUP(B567,'[1]TERMELŐ_11.30.'!A:AT,46,FALSE)="","",VLOOKUP(B567,'[1]TERMELŐ_11.30.'!A:AT,46,FALSE))</f>
        <v/>
      </c>
      <c r="S567" s="10"/>
      <c r="T567" s="13">
        <f>+VLOOKUP(B567,'[1]TERMELŐ_11.30.'!$A:$AR,37,FALSE)</f>
        <v>0</v>
      </c>
      <c r="U567" s="13">
        <f>+VLOOKUP(B567,'[1]TERMELŐ_11.30.'!$A:$AR,38,FALSE)+VLOOKUP(B567,'[1]TERMELŐ_11.30.'!$A:$AR,39,FALSE)+VLOOKUP(B567,'[1]TERMELŐ_11.30.'!$A:$AR,40,FALSE)+VLOOKUP(B567,'[1]TERMELŐ_11.30.'!$A:$AR,41,FALSE)+VLOOKUP(B567,'[1]TERMELŐ_11.30.'!$A:$AR,42,FALSE)+VLOOKUP(B567,'[1]TERMELŐ_11.30.'!$A:$AR,43,FALSE)+VLOOKUP(B567,'[1]TERMELŐ_11.30.'!$A:$AR,44,FALSE)</f>
        <v>0</v>
      </c>
      <c r="V567" s="14" t="str">
        <f>+IF(VLOOKUP(B567,'[1]TERMELŐ_11.30.'!A:AS,45,FALSE)="","",VLOOKUP(B567,'[1]TERMELŐ_11.30.'!A:AS,45,FALSE))</f>
        <v/>
      </c>
      <c r="W567" s="14" t="str">
        <f>IF(VLOOKUP(B567,'[1]TERMELŐ_11.30.'!A:AJ,36,FALSE)="","",VLOOKUP(B567,'[1]TERMELŐ_11.30.'!A:AJ,36,FALSE))</f>
        <v/>
      </c>
      <c r="X567" s="10"/>
      <c r="Y567" s="13">
        <f>+VLOOKUP(B567,'[1]TERMELŐ_11.30.'!$A:$BH,53,FALSE)</f>
        <v>0</v>
      </c>
      <c r="Z567" s="13">
        <f>+VLOOKUP(B567,'[1]TERMELŐ_11.30.'!$A:$BH,54,FALSE)+VLOOKUP(B567,'[1]TERMELŐ_11.30.'!$A:$BH,55,FALSE)+VLOOKUP(B567,'[1]TERMELŐ_11.30.'!$A:$BH,56,FALSE)+VLOOKUP(B567,'[1]TERMELŐ_11.30.'!$A:$BH,57,FALSE)+VLOOKUP(B567,'[1]TERMELŐ_11.30.'!$A:$BH,58,FALSE)+VLOOKUP(B567,'[1]TERMELŐ_11.30.'!$A:$BH,59,FALSE)+VLOOKUP(B567,'[1]TERMELŐ_11.30.'!$A:$BH,60,FALSE)</f>
        <v>0</v>
      </c>
      <c r="AA567" s="14" t="str">
        <f>IF(VLOOKUP(B567,'[1]TERMELŐ_11.30.'!A:AZ,51,FALSE)="","",VLOOKUP(B567,'[1]TERMELŐ_11.30.'!A:AZ,51,FALSE))</f>
        <v/>
      </c>
      <c r="AB567" s="14" t="str">
        <f>IF(VLOOKUP(B567,'[1]TERMELŐ_11.30.'!A:AZ,52,FALSE)="","",VLOOKUP(B567,'[1]TERMELŐ_11.30.'!A:AZ,52,FALSE))</f>
        <v/>
      </c>
    </row>
    <row r="568" spans="1:28" x14ac:dyDescent="0.3">
      <c r="A568" s="10" t="str">
        <f>VLOOKUP(VLOOKUP(B568,'[1]TERMELŐ_11.30.'!A:F,6,FALSE),'[1]publikáció segéd tábla'!$A$1:$B$7,2,FALSE)</f>
        <v>MVM Démász Áramhálózati Kft. </v>
      </c>
      <c r="B568" s="10" t="s">
        <v>534</v>
      </c>
      <c r="C568" s="11">
        <f>+SUMIFS('[1]TERMELŐ_11.30.'!$H:$H,'[1]TERMELŐ_11.30.'!$A:$A,[1]publikáció!$B568,'[1]TERMELŐ_11.30.'!$L:$L,[1]publikáció!C$4)</f>
        <v>4.9000000000000004</v>
      </c>
      <c r="D568" s="11">
        <f>+SUMIFS('[1]TERMELŐ_11.30.'!$H:$H,'[1]TERMELŐ_11.30.'!$A:$A,[1]publikáció!$B568,'[1]TERMELŐ_11.30.'!$L:$L,[1]publikáció!D$4)</f>
        <v>0</v>
      </c>
      <c r="E568" s="11">
        <f>+SUMIFS('[1]TERMELŐ_11.30.'!$H:$H,'[1]TERMELŐ_11.30.'!$A:$A,[1]publikáció!$B568,'[1]TERMELŐ_11.30.'!$L:$L,[1]publikáció!E$4)</f>
        <v>0</v>
      </c>
      <c r="F568" s="11">
        <f>+SUMIFS('[1]TERMELŐ_11.30.'!$H:$H,'[1]TERMELŐ_11.30.'!$A:$A,[1]publikáció!$B568,'[1]TERMELŐ_11.30.'!$L:$L,[1]publikáció!F$4)</f>
        <v>0</v>
      </c>
      <c r="G568" s="11">
        <f>+SUMIFS('[1]TERMELŐ_11.30.'!$H:$H,'[1]TERMELŐ_11.30.'!$A:$A,[1]publikáció!$B568,'[1]TERMELŐ_11.30.'!$L:$L,[1]publikáció!G$4)</f>
        <v>0</v>
      </c>
      <c r="H568" s="11">
        <f>+SUMIFS('[1]TERMELŐ_11.30.'!$H:$H,'[1]TERMELŐ_11.30.'!$A:$A,[1]publikáció!$B568,'[1]TERMELŐ_11.30.'!$L:$L,[1]publikáció!H$4)</f>
        <v>0</v>
      </c>
      <c r="I568" s="11">
        <f>+SUMIFS('[1]TERMELŐ_11.30.'!$H:$H,'[1]TERMELŐ_11.30.'!$A:$A,[1]publikáció!$B568,'[1]TERMELŐ_11.30.'!$L:$L,[1]publikáció!I$4)</f>
        <v>0</v>
      </c>
      <c r="J568" s="11">
        <f>+SUMIFS('[1]TERMELŐ_11.30.'!$H:$H,'[1]TERMELŐ_11.30.'!$A:$A,[1]publikáció!$B568,'[1]TERMELŐ_11.30.'!$L:$L,[1]publikáció!J$4)</f>
        <v>0</v>
      </c>
      <c r="K568" s="11" t="str">
        <f>+IF(VLOOKUP(B568,'[1]TERMELŐ_11.30.'!A:U,21,FALSE)="igen","Technológia módosítás",IF(VLOOKUP(B568,'[1]TERMELŐ_11.30.'!A:U,20,FALSE)&lt;&gt;"nem","Ismétlő","Új igény"))</f>
        <v>Új igény</v>
      </c>
      <c r="L568" s="12">
        <f>+_xlfn.MAXIFS('[1]TERMELŐ_11.30.'!$P:$P,'[1]TERMELŐ_11.30.'!$A:$A,[1]publikáció!$B568)</f>
        <v>4.9000000000000004</v>
      </c>
      <c r="M568" s="12">
        <f>+_xlfn.MAXIFS('[1]TERMELŐ_11.30.'!$Q:$Q,'[1]TERMELŐ_11.30.'!$A:$A,[1]publikáció!$B568)</f>
        <v>0.03</v>
      </c>
      <c r="N568" s="10" t="str">
        <f>+IF(VLOOKUP(B568,'[1]TERMELŐ_11.30.'!A:G,7,FALSE)="","",VLOOKUP(B568,'[1]TERMELŐ_11.30.'!A:G,7,FALSE))</f>
        <v>SZAL</v>
      </c>
      <c r="O568" s="10">
        <f>+VLOOKUP(B568,'[1]TERMELŐ_11.30.'!A:I,9,FALSE)</f>
        <v>22</v>
      </c>
      <c r="P568" s="10" t="str">
        <f>+IF(OR(VLOOKUP(B568,'[1]TERMELŐ_11.30.'!A:D,4,FALSE)="elutasított",(VLOOKUP(B568,'[1]TERMELŐ_11.30.'!A:D,4,FALSE)="kiesett")),"igen","nem")</f>
        <v>igen</v>
      </c>
      <c r="Q568" s="10" t="str">
        <f>+_xlfn.IFNA(VLOOKUP(IF(VLOOKUP(B568,'[1]TERMELŐ_11.30.'!A:BQ,69,FALSE)="","",VLOOKUP(B568,'[1]TERMELŐ_11.30.'!A:BQ,69,FALSE)),'[1]publikáció segéd tábla'!$D$1:$E$16,2,FALSE),"")</f>
        <v>54/2024 kormány rendelet</v>
      </c>
      <c r="R568" s="10" t="str">
        <f>IF(VLOOKUP(B568,'[1]TERMELŐ_11.30.'!A:AT,46,FALSE)="","",VLOOKUP(B568,'[1]TERMELŐ_11.30.'!A:AT,46,FALSE))</f>
        <v/>
      </c>
      <c r="S568" s="10"/>
      <c r="T568" s="13">
        <f>+VLOOKUP(B568,'[1]TERMELŐ_11.30.'!$A:$AR,37,FALSE)</f>
        <v>0</v>
      </c>
      <c r="U568" s="13">
        <f>+VLOOKUP(B568,'[1]TERMELŐ_11.30.'!$A:$AR,38,FALSE)+VLOOKUP(B568,'[1]TERMELŐ_11.30.'!$A:$AR,39,FALSE)+VLOOKUP(B568,'[1]TERMELŐ_11.30.'!$A:$AR,40,FALSE)+VLOOKUP(B568,'[1]TERMELŐ_11.30.'!$A:$AR,41,FALSE)+VLOOKUP(B568,'[1]TERMELŐ_11.30.'!$A:$AR,42,FALSE)+VLOOKUP(B568,'[1]TERMELŐ_11.30.'!$A:$AR,43,FALSE)+VLOOKUP(B568,'[1]TERMELŐ_11.30.'!$A:$AR,44,FALSE)</f>
        <v>0</v>
      </c>
      <c r="V568" s="14" t="str">
        <f>+IF(VLOOKUP(B568,'[1]TERMELŐ_11.30.'!A:AS,45,FALSE)="","",VLOOKUP(B568,'[1]TERMELŐ_11.30.'!A:AS,45,FALSE))</f>
        <v/>
      </c>
      <c r="W568" s="14" t="str">
        <f>IF(VLOOKUP(B568,'[1]TERMELŐ_11.30.'!A:AJ,36,FALSE)="","",VLOOKUP(B568,'[1]TERMELŐ_11.30.'!A:AJ,36,FALSE))</f>
        <v/>
      </c>
      <c r="X568" s="10"/>
      <c r="Y568" s="13">
        <f>+VLOOKUP(B568,'[1]TERMELŐ_11.30.'!$A:$BH,53,FALSE)</f>
        <v>0</v>
      </c>
      <c r="Z568" s="13">
        <f>+VLOOKUP(B568,'[1]TERMELŐ_11.30.'!$A:$BH,54,FALSE)+VLOOKUP(B568,'[1]TERMELŐ_11.30.'!$A:$BH,55,FALSE)+VLOOKUP(B568,'[1]TERMELŐ_11.30.'!$A:$BH,56,FALSE)+VLOOKUP(B568,'[1]TERMELŐ_11.30.'!$A:$BH,57,FALSE)+VLOOKUP(B568,'[1]TERMELŐ_11.30.'!$A:$BH,58,FALSE)+VLOOKUP(B568,'[1]TERMELŐ_11.30.'!$A:$BH,59,FALSE)+VLOOKUP(B568,'[1]TERMELŐ_11.30.'!$A:$BH,60,FALSE)</f>
        <v>0</v>
      </c>
      <c r="AA568" s="14" t="str">
        <f>IF(VLOOKUP(B568,'[1]TERMELŐ_11.30.'!A:AZ,51,FALSE)="","",VLOOKUP(B568,'[1]TERMELŐ_11.30.'!A:AZ,51,FALSE))</f>
        <v/>
      </c>
      <c r="AB568" s="14" t="str">
        <f>IF(VLOOKUP(B568,'[1]TERMELŐ_11.30.'!A:AZ,52,FALSE)="","",VLOOKUP(B568,'[1]TERMELŐ_11.30.'!A:AZ,52,FALSE))</f>
        <v/>
      </c>
    </row>
    <row r="569" spans="1:28" x14ac:dyDescent="0.3">
      <c r="A569" s="10" t="str">
        <f>VLOOKUP(VLOOKUP(B569,'[1]TERMELŐ_11.30.'!A:F,6,FALSE),'[1]publikáció segéd tábla'!$A$1:$B$7,2,FALSE)</f>
        <v>MVM Démász Áramhálózati Kft. </v>
      </c>
      <c r="B569" s="10" t="s">
        <v>535</v>
      </c>
      <c r="C569" s="11">
        <f>+SUMIFS('[1]TERMELŐ_11.30.'!$H:$H,'[1]TERMELŐ_11.30.'!$A:$A,[1]publikáció!$B569,'[1]TERMELŐ_11.30.'!$L:$L,[1]publikáció!C$4)</f>
        <v>49.99</v>
      </c>
      <c r="D569" s="11">
        <f>+SUMIFS('[1]TERMELŐ_11.30.'!$H:$H,'[1]TERMELŐ_11.30.'!$A:$A,[1]publikáció!$B569,'[1]TERMELŐ_11.30.'!$L:$L,[1]publikáció!D$4)</f>
        <v>0</v>
      </c>
      <c r="E569" s="11">
        <f>+SUMIFS('[1]TERMELŐ_11.30.'!$H:$H,'[1]TERMELŐ_11.30.'!$A:$A,[1]publikáció!$B569,'[1]TERMELŐ_11.30.'!$L:$L,[1]publikáció!E$4)</f>
        <v>0</v>
      </c>
      <c r="F569" s="11">
        <f>+SUMIFS('[1]TERMELŐ_11.30.'!$H:$H,'[1]TERMELŐ_11.30.'!$A:$A,[1]publikáció!$B569,'[1]TERMELŐ_11.30.'!$L:$L,[1]publikáció!F$4)</f>
        <v>0</v>
      </c>
      <c r="G569" s="11">
        <f>+SUMIFS('[1]TERMELŐ_11.30.'!$H:$H,'[1]TERMELŐ_11.30.'!$A:$A,[1]publikáció!$B569,'[1]TERMELŐ_11.30.'!$L:$L,[1]publikáció!G$4)</f>
        <v>0</v>
      </c>
      <c r="H569" s="11">
        <f>+SUMIFS('[1]TERMELŐ_11.30.'!$H:$H,'[1]TERMELŐ_11.30.'!$A:$A,[1]publikáció!$B569,'[1]TERMELŐ_11.30.'!$L:$L,[1]publikáció!H$4)</f>
        <v>0</v>
      </c>
      <c r="I569" s="11">
        <f>+SUMIFS('[1]TERMELŐ_11.30.'!$H:$H,'[1]TERMELŐ_11.30.'!$A:$A,[1]publikáció!$B569,'[1]TERMELŐ_11.30.'!$L:$L,[1]publikáció!I$4)</f>
        <v>0</v>
      </c>
      <c r="J569" s="11">
        <f>+SUMIFS('[1]TERMELŐ_11.30.'!$H:$H,'[1]TERMELŐ_11.30.'!$A:$A,[1]publikáció!$B569,'[1]TERMELŐ_11.30.'!$L:$L,[1]publikáció!J$4)</f>
        <v>0</v>
      </c>
      <c r="K569" s="11" t="str">
        <f>+IF(VLOOKUP(B569,'[1]TERMELŐ_11.30.'!A:U,21,FALSE)="igen","Technológia módosítás",IF(VLOOKUP(B569,'[1]TERMELŐ_11.30.'!A:U,20,FALSE)&lt;&gt;"nem","Ismétlő","Új igény"))</f>
        <v>Új igény</v>
      </c>
      <c r="L569" s="12">
        <f>+_xlfn.MAXIFS('[1]TERMELŐ_11.30.'!$P:$P,'[1]TERMELŐ_11.30.'!$A:$A,[1]publikáció!$B569)</f>
        <v>49.99</v>
      </c>
      <c r="M569" s="12">
        <f>+_xlfn.MAXIFS('[1]TERMELŐ_11.30.'!$Q:$Q,'[1]TERMELŐ_11.30.'!$A:$A,[1]publikáció!$B569)</f>
        <v>0.1</v>
      </c>
      <c r="N569" s="10" t="str">
        <f>+IF(VLOOKUP(B569,'[1]TERMELŐ_11.30.'!A:G,7,FALSE)="","",VLOOKUP(B569,'[1]TERMELŐ_11.30.'!A:G,7,FALSE))</f>
        <v>MBER</v>
      </c>
      <c r="O569" s="10">
        <f>+VLOOKUP(B569,'[1]TERMELŐ_11.30.'!A:I,9,FALSE)</f>
        <v>132</v>
      </c>
      <c r="P569" s="10" t="str">
        <f>+IF(OR(VLOOKUP(B569,'[1]TERMELŐ_11.30.'!A:D,4,FALSE)="elutasított",(VLOOKUP(B569,'[1]TERMELŐ_11.30.'!A:D,4,FALSE)="kiesett")),"igen","nem")</f>
        <v>igen</v>
      </c>
      <c r="Q569" s="10" t="str">
        <f>+_xlfn.IFNA(VLOOKUP(IF(VLOOKUP(B569,'[1]TERMELŐ_11.30.'!A:BQ,69,FALSE)="","",VLOOKUP(B569,'[1]TERMELŐ_11.30.'!A:BQ,69,FALSE)),'[1]publikáció segéd tábla'!$D$1:$E$16,2,FALSE),"")</f>
        <v>54/2024 kormány rendelet</v>
      </c>
      <c r="R569" s="10" t="str">
        <f>IF(VLOOKUP(B569,'[1]TERMELŐ_11.30.'!A:AT,46,FALSE)="","",VLOOKUP(B569,'[1]TERMELŐ_11.30.'!A:AT,46,FALSE))</f>
        <v/>
      </c>
      <c r="S569" s="10"/>
      <c r="T569" s="13">
        <f>+VLOOKUP(B569,'[1]TERMELŐ_11.30.'!$A:$AR,37,FALSE)</f>
        <v>0</v>
      </c>
      <c r="U569" s="13">
        <f>+VLOOKUP(B569,'[1]TERMELŐ_11.30.'!$A:$AR,38,FALSE)+VLOOKUP(B569,'[1]TERMELŐ_11.30.'!$A:$AR,39,FALSE)+VLOOKUP(B569,'[1]TERMELŐ_11.30.'!$A:$AR,40,FALSE)+VLOOKUP(B569,'[1]TERMELŐ_11.30.'!$A:$AR,41,FALSE)+VLOOKUP(B569,'[1]TERMELŐ_11.30.'!$A:$AR,42,FALSE)+VLOOKUP(B569,'[1]TERMELŐ_11.30.'!$A:$AR,43,FALSE)+VLOOKUP(B569,'[1]TERMELŐ_11.30.'!$A:$AR,44,FALSE)</f>
        <v>0</v>
      </c>
      <c r="V569" s="14" t="str">
        <f>+IF(VLOOKUP(B569,'[1]TERMELŐ_11.30.'!A:AS,45,FALSE)="","",VLOOKUP(B569,'[1]TERMELŐ_11.30.'!A:AS,45,FALSE))</f>
        <v/>
      </c>
      <c r="W569" s="14" t="str">
        <f>IF(VLOOKUP(B569,'[1]TERMELŐ_11.30.'!A:AJ,36,FALSE)="","",VLOOKUP(B569,'[1]TERMELŐ_11.30.'!A:AJ,36,FALSE))</f>
        <v/>
      </c>
      <c r="X569" s="10"/>
      <c r="Y569" s="13">
        <f>+VLOOKUP(B569,'[1]TERMELŐ_11.30.'!$A:$BH,53,FALSE)</f>
        <v>0</v>
      </c>
      <c r="Z569" s="13">
        <f>+VLOOKUP(B569,'[1]TERMELŐ_11.30.'!$A:$BH,54,FALSE)+VLOOKUP(B569,'[1]TERMELŐ_11.30.'!$A:$BH,55,FALSE)+VLOOKUP(B569,'[1]TERMELŐ_11.30.'!$A:$BH,56,FALSE)+VLOOKUP(B569,'[1]TERMELŐ_11.30.'!$A:$BH,57,FALSE)+VLOOKUP(B569,'[1]TERMELŐ_11.30.'!$A:$BH,58,FALSE)+VLOOKUP(B569,'[1]TERMELŐ_11.30.'!$A:$BH,59,FALSE)+VLOOKUP(B569,'[1]TERMELŐ_11.30.'!$A:$BH,60,FALSE)</f>
        <v>0</v>
      </c>
      <c r="AA569" s="14" t="str">
        <f>IF(VLOOKUP(B569,'[1]TERMELŐ_11.30.'!A:AZ,51,FALSE)="","",VLOOKUP(B569,'[1]TERMELŐ_11.30.'!A:AZ,51,FALSE))</f>
        <v/>
      </c>
      <c r="AB569" s="14" t="str">
        <f>IF(VLOOKUP(B569,'[1]TERMELŐ_11.30.'!A:AZ,52,FALSE)="","",VLOOKUP(B569,'[1]TERMELŐ_11.30.'!A:AZ,52,FALSE))</f>
        <v/>
      </c>
    </row>
    <row r="570" spans="1:28" x14ac:dyDescent="0.3">
      <c r="A570" s="10" t="str">
        <f>VLOOKUP(VLOOKUP(B570,'[1]TERMELŐ_11.30.'!A:F,6,FALSE),'[1]publikáció segéd tábla'!$A$1:$B$7,2,FALSE)</f>
        <v>MVM Démász Áramhálózati Kft. </v>
      </c>
      <c r="B570" s="10" t="s">
        <v>536</v>
      </c>
      <c r="C570" s="11">
        <f>+SUMIFS('[1]TERMELŐ_11.30.'!$H:$H,'[1]TERMELŐ_11.30.'!$A:$A,[1]publikáció!$B570,'[1]TERMELŐ_11.30.'!$L:$L,[1]publikáció!C$4)</f>
        <v>49.99</v>
      </c>
      <c r="D570" s="11">
        <f>+SUMIFS('[1]TERMELŐ_11.30.'!$H:$H,'[1]TERMELŐ_11.30.'!$A:$A,[1]publikáció!$B570,'[1]TERMELŐ_11.30.'!$L:$L,[1]publikáció!D$4)</f>
        <v>0</v>
      </c>
      <c r="E570" s="11">
        <f>+SUMIFS('[1]TERMELŐ_11.30.'!$H:$H,'[1]TERMELŐ_11.30.'!$A:$A,[1]publikáció!$B570,'[1]TERMELŐ_11.30.'!$L:$L,[1]publikáció!E$4)</f>
        <v>0</v>
      </c>
      <c r="F570" s="11">
        <f>+SUMIFS('[1]TERMELŐ_11.30.'!$H:$H,'[1]TERMELŐ_11.30.'!$A:$A,[1]publikáció!$B570,'[1]TERMELŐ_11.30.'!$L:$L,[1]publikáció!F$4)</f>
        <v>0</v>
      </c>
      <c r="G570" s="11">
        <f>+SUMIFS('[1]TERMELŐ_11.30.'!$H:$H,'[1]TERMELŐ_11.30.'!$A:$A,[1]publikáció!$B570,'[1]TERMELŐ_11.30.'!$L:$L,[1]publikáció!G$4)</f>
        <v>0</v>
      </c>
      <c r="H570" s="11">
        <f>+SUMIFS('[1]TERMELŐ_11.30.'!$H:$H,'[1]TERMELŐ_11.30.'!$A:$A,[1]publikáció!$B570,'[1]TERMELŐ_11.30.'!$L:$L,[1]publikáció!H$4)</f>
        <v>0</v>
      </c>
      <c r="I570" s="11">
        <f>+SUMIFS('[1]TERMELŐ_11.30.'!$H:$H,'[1]TERMELŐ_11.30.'!$A:$A,[1]publikáció!$B570,'[1]TERMELŐ_11.30.'!$L:$L,[1]publikáció!I$4)</f>
        <v>0</v>
      </c>
      <c r="J570" s="11">
        <f>+SUMIFS('[1]TERMELŐ_11.30.'!$H:$H,'[1]TERMELŐ_11.30.'!$A:$A,[1]publikáció!$B570,'[1]TERMELŐ_11.30.'!$L:$L,[1]publikáció!J$4)</f>
        <v>0</v>
      </c>
      <c r="K570" s="11" t="str">
        <f>+IF(VLOOKUP(B570,'[1]TERMELŐ_11.30.'!A:U,21,FALSE)="igen","Technológia módosítás",IF(VLOOKUP(B570,'[1]TERMELŐ_11.30.'!A:U,20,FALSE)&lt;&gt;"nem","Ismétlő","Új igény"))</f>
        <v>Új igény</v>
      </c>
      <c r="L570" s="12">
        <f>+_xlfn.MAXIFS('[1]TERMELŐ_11.30.'!$P:$P,'[1]TERMELŐ_11.30.'!$A:$A,[1]publikáció!$B570)</f>
        <v>49.99</v>
      </c>
      <c r="M570" s="12">
        <f>+_xlfn.MAXIFS('[1]TERMELŐ_11.30.'!$Q:$Q,'[1]TERMELŐ_11.30.'!$A:$A,[1]publikáció!$B570)</f>
        <v>0.1</v>
      </c>
      <c r="N570" s="10" t="str">
        <f>+IF(VLOOKUP(B570,'[1]TERMELŐ_11.30.'!A:G,7,FALSE)="","",VLOOKUP(B570,'[1]TERMELŐ_11.30.'!A:G,7,FALSE))</f>
        <v>CBER</v>
      </c>
      <c r="O570" s="10">
        <f>+VLOOKUP(B570,'[1]TERMELŐ_11.30.'!A:I,9,FALSE)</f>
        <v>132</v>
      </c>
      <c r="P570" s="10" t="str">
        <f>+IF(OR(VLOOKUP(B570,'[1]TERMELŐ_11.30.'!A:D,4,FALSE)="elutasított",(VLOOKUP(B570,'[1]TERMELŐ_11.30.'!A:D,4,FALSE)="kiesett")),"igen","nem")</f>
        <v>igen</v>
      </c>
      <c r="Q570" s="10" t="str">
        <f>+_xlfn.IFNA(VLOOKUP(IF(VLOOKUP(B570,'[1]TERMELŐ_11.30.'!A:BQ,69,FALSE)="","",VLOOKUP(B570,'[1]TERMELŐ_11.30.'!A:BQ,69,FALSE)),'[1]publikáció segéd tábla'!$D$1:$E$16,2,FALSE),"")</f>
        <v>54/2024 kormány rendelet</v>
      </c>
      <c r="R570" s="10" t="str">
        <f>IF(VLOOKUP(B570,'[1]TERMELŐ_11.30.'!A:AT,46,FALSE)="","",VLOOKUP(B570,'[1]TERMELŐ_11.30.'!A:AT,46,FALSE))</f>
        <v/>
      </c>
      <c r="S570" s="10"/>
      <c r="T570" s="13">
        <f>+VLOOKUP(B570,'[1]TERMELŐ_11.30.'!$A:$AR,37,FALSE)</f>
        <v>0</v>
      </c>
      <c r="U570" s="13">
        <f>+VLOOKUP(B570,'[1]TERMELŐ_11.30.'!$A:$AR,38,FALSE)+VLOOKUP(B570,'[1]TERMELŐ_11.30.'!$A:$AR,39,FALSE)+VLOOKUP(B570,'[1]TERMELŐ_11.30.'!$A:$AR,40,FALSE)+VLOOKUP(B570,'[1]TERMELŐ_11.30.'!$A:$AR,41,FALSE)+VLOOKUP(B570,'[1]TERMELŐ_11.30.'!$A:$AR,42,FALSE)+VLOOKUP(B570,'[1]TERMELŐ_11.30.'!$A:$AR,43,FALSE)+VLOOKUP(B570,'[1]TERMELŐ_11.30.'!$A:$AR,44,FALSE)</f>
        <v>0</v>
      </c>
      <c r="V570" s="14" t="str">
        <f>+IF(VLOOKUP(B570,'[1]TERMELŐ_11.30.'!A:AS,45,FALSE)="","",VLOOKUP(B570,'[1]TERMELŐ_11.30.'!A:AS,45,FALSE))</f>
        <v/>
      </c>
      <c r="W570" s="14" t="str">
        <f>IF(VLOOKUP(B570,'[1]TERMELŐ_11.30.'!A:AJ,36,FALSE)="","",VLOOKUP(B570,'[1]TERMELŐ_11.30.'!A:AJ,36,FALSE))</f>
        <v/>
      </c>
      <c r="X570" s="10"/>
      <c r="Y570" s="13">
        <f>+VLOOKUP(B570,'[1]TERMELŐ_11.30.'!$A:$BH,53,FALSE)</f>
        <v>0</v>
      </c>
      <c r="Z570" s="13">
        <f>+VLOOKUP(B570,'[1]TERMELŐ_11.30.'!$A:$BH,54,FALSE)+VLOOKUP(B570,'[1]TERMELŐ_11.30.'!$A:$BH,55,FALSE)+VLOOKUP(B570,'[1]TERMELŐ_11.30.'!$A:$BH,56,FALSE)+VLOOKUP(B570,'[1]TERMELŐ_11.30.'!$A:$BH,57,FALSE)+VLOOKUP(B570,'[1]TERMELŐ_11.30.'!$A:$BH,58,FALSE)+VLOOKUP(B570,'[1]TERMELŐ_11.30.'!$A:$BH,59,FALSE)+VLOOKUP(B570,'[1]TERMELŐ_11.30.'!$A:$BH,60,FALSE)</f>
        <v>0</v>
      </c>
      <c r="AA570" s="14" t="str">
        <f>IF(VLOOKUP(B570,'[1]TERMELŐ_11.30.'!A:AZ,51,FALSE)="","",VLOOKUP(B570,'[1]TERMELŐ_11.30.'!A:AZ,51,FALSE))</f>
        <v/>
      </c>
      <c r="AB570" s="14" t="str">
        <f>IF(VLOOKUP(B570,'[1]TERMELŐ_11.30.'!A:AZ,52,FALSE)="","",VLOOKUP(B570,'[1]TERMELŐ_11.30.'!A:AZ,52,FALSE))</f>
        <v/>
      </c>
    </row>
    <row r="571" spans="1:28" x14ac:dyDescent="0.3">
      <c r="A571" s="10" t="str">
        <f>VLOOKUP(VLOOKUP(B571,'[1]TERMELŐ_11.30.'!A:F,6,FALSE),'[1]publikáció segéd tábla'!$A$1:$B$7,2,FALSE)</f>
        <v>MVM Démász Áramhálózati Kft. </v>
      </c>
      <c r="B571" s="10" t="s">
        <v>537</v>
      </c>
      <c r="C571" s="11">
        <f>+SUMIFS('[1]TERMELŐ_11.30.'!$H:$H,'[1]TERMELŐ_11.30.'!$A:$A,[1]publikáció!$B571,'[1]TERMELŐ_11.30.'!$L:$L,[1]publikáció!C$4)</f>
        <v>0.498</v>
      </c>
      <c r="D571" s="11">
        <f>+SUMIFS('[1]TERMELŐ_11.30.'!$H:$H,'[1]TERMELŐ_11.30.'!$A:$A,[1]publikáció!$B571,'[1]TERMELŐ_11.30.'!$L:$L,[1]publikáció!D$4)</f>
        <v>0</v>
      </c>
      <c r="E571" s="11">
        <f>+SUMIFS('[1]TERMELŐ_11.30.'!$H:$H,'[1]TERMELŐ_11.30.'!$A:$A,[1]publikáció!$B571,'[1]TERMELŐ_11.30.'!$L:$L,[1]publikáció!E$4)</f>
        <v>0.3</v>
      </c>
      <c r="F571" s="11">
        <f>+SUMIFS('[1]TERMELŐ_11.30.'!$H:$H,'[1]TERMELŐ_11.30.'!$A:$A,[1]publikáció!$B571,'[1]TERMELŐ_11.30.'!$L:$L,[1]publikáció!F$4)</f>
        <v>0</v>
      </c>
      <c r="G571" s="11">
        <f>+SUMIFS('[1]TERMELŐ_11.30.'!$H:$H,'[1]TERMELŐ_11.30.'!$A:$A,[1]publikáció!$B571,'[1]TERMELŐ_11.30.'!$L:$L,[1]publikáció!G$4)</f>
        <v>0</v>
      </c>
      <c r="H571" s="11">
        <f>+SUMIFS('[1]TERMELŐ_11.30.'!$H:$H,'[1]TERMELŐ_11.30.'!$A:$A,[1]publikáció!$B571,'[1]TERMELŐ_11.30.'!$L:$L,[1]publikáció!H$4)</f>
        <v>0</v>
      </c>
      <c r="I571" s="11">
        <f>+SUMIFS('[1]TERMELŐ_11.30.'!$H:$H,'[1]TERMELŐ_11.30.'!$A:$A,[1]publikáció!$B571,'[1]TERMELŐ_11.30.'!$L:$L,[1]publikáció!I$4)</f>
        <v>0</v>
      </c>
      <c r="J571" s="11">
        <f>+SUMIFS('[1]TERMELŐ_11.30.'!$H:$H,'[1]TERMELŐ_11.30.'!$A:$A,[1]publikáció!$B571,'[1]TERMELŐ_11.30.'!$L:$L,[1]publikáció!J$4)</f>
        <v>0</v>
      </c>
      <c r="K571" s="11" t="str">
        <f>+IF(VLOOKUP(B571,'[1]TERMELŐ_11.30.'!A:U,21,FALSE)="igen","Technológia módosítás",IF(VLOOKUP(B571,'[1]TERMELŐ_11.30.'!A:U,20,FALSE)&lt;&gt;"nem","Ismétlő","Új igény"))</f>
        <v>Új igény</v>
      </c>
      <c r="L571" s="12">
        <f>+_xlfn.MAXIFS('[1]TERMELŐ_11.30.'!$P:$P,'[1]TERMELŐ_11.30.'!$A:$A,[1]publikáció!$B571)</f>
        <v>0.498</v>
      </c>
      <c r="M571" s="12">
        <f>+_xlfn.MAXIFS('[1]TERMELŐ_11.30.'!$Q:$Q,'[1]TERMELŐ_11.30.'!$A:$A,[1]publikáció!$B571)</f>
        <v>0.02</v>
      </c>
      <c r="N571" s="10" t="str">
        <f>+IF(VLOOKUP(B571,'[1]TERMELŐ_11.30.'!A:G,7,FALSE)="","",VLOOKUP(B571,'[1]TERMELŐ_11.30.'!A:G,7,FALSE))</f>
        <v>SZAL</v>
      </c>
      <c r="O571" s="10">
        <f>+VLOOKUP(B571,'[1]TERMELŐ_11.30.'!A:I,9,FALSE)</f>
        <v>22</v>
      </c>
      <c r="P571" s="10" t="str">
        <f>+IF(OR(VLOOKUP(B571,'[1]TERMELŐ_11.30.'!A:D,4,FALSE)="elutasított",(VLOOKUP(B571,'[1]TERMELŐ_11.30.'!A:D,4,FALSE)="kiesett")),"igen","nem")</f>
        <v>igen</v>
      </c>
      <c r="Q571" s="10" t="str">
        <f>+_xlfn.IFNA(VLOOKUP(IF(VLOOKUP(B571,'[1]TERMELŐ_11.30.'!A:BQ,69,FALSE)="","",VLOOKUP(B571,'[1]TERMELŐ_11.30.'!A:BQ,69,FALSE)),'[1]publikáció segéd tábla'!$D$1:$E$16,2,FALSE),"")</f>
        <v>54/2024 kormány rendelet</v>
      </c>
      <c r="R571" s="10" t="str">
        <f>IF(VLOOKUP(B571,'[1]TERMELŐ_11.30.'!A:AT,46,FALSE)="","",VLOOKUP(B571,'[1]TERMELŐ_11.30.'!A:AT,46,FALSE))</f>
        <v/>
      </c>
      <c r="S571" s="10"/>
      <c r="T571" s="13">
        <f>+VLOOKUP(B571,'[1]TERMELŐ_11.30.'!$A:$AR,37,FALSE)</f>
        <v>0</v>
      </c>
      <c r="U571" s="13">
        <f>+VLOOKUP(B571,'[1]TERMELŐ_11.30.'!$A:$AR,38,FALSE)+VLOOKUP(B571,'[1]TERMELŐ_11.30.'!$A:$AR,39,FALSE)+VLOOKUP(B571,'[1]TERMELŐ_11.30.'!$A:$AR,40,FALSE)+VLOOKUP(B571,'[1]TERMELŐ_11.30.'!$A:$AR,41,FALSE)+VLOOKUP(B571,'[1]TERMELŐ_11.30.'!$A:$AR,42,FALSE)+VLOOKUP(B571,'[1]TERMELŐ_11.30.'!$A:$AR,43,FALSE)+VLOOKUP(B571,'[1]TERMELŐ_11.30.'!$A:$AR,44,FALSE)</f>
        <v>0</v>
      </c>
      <c r="V571" s="14" t="str">
        <f>+IF(VLOOKUP(B571,'[1]TERMELŐ_11.30.'!A:AS,45,FALSE)="","",VLOOKUP(B571,'[1]TERMELŐ_11.30.'!A:AS,45,FALSE))</f>
        <v/>
      </c>
      <c r="W571" s="14" t="str">
        <f>IF(VLOOKUP(B571,'[1]TERMELŐ_11.30.'!A:AJ,36,FALSE)="","",VLOOKUP(B571,'[1]TERMELŐ_11.30.'!A:AJ,36,FALSE))</f>
        <v/>
      </c>
      <c r="X571" s="10"/>
      <c r="Y571" s="13">
        <f>+VLOOKUP(B571,'[1]TERMELŐ_11.30.'!$A:$BH,53,FALSE)</f>
        <v>0</v>
      </c>
      <c r="Z571" s="13">
        <f>+VLOOKUP(B571,'[1]TERMELŐ_11.30.'!$A:$BH,54,FALSE)+VLOOKUP(B571,'[1]TERMELŐ_11.30.'!$A:$BH,55,FALSE)+VLOOKUP(B571,'[1]TERMELŐ_11.30.'!$A:$BH,56,FALSE)+VLOOKUP(B571,'[1]TERMELŐ_11.30.'!$A:$BH,57,FALSE)+VLOOKUP(B571,'[1]TERMELŐ_11.30.'!$A:$BH,58,FALSE)+VLOOKUP(B571,'[1]TERMELŐ_11.30.'!$A:$BH,59,FALSE)+VLOOKUP(B571,'[1]TERMELŐ_11.30.'!$A:$BH,60,FALSE)</f>
        <v>0</v>
      </c>
      <c r="AA571" s="14" t="str">
        <f>IF(VLOOKUP(B571,'[1]TERMELŐ_11.30.'!A:AZ,51,FALSE)="","",VLOOKUP(B571,'[1]TERMELŐ_11.30.'!A:AZ,51,FALSE))</f>
        <v/>
      </c>
      <c r="AB571" s="14" t="str">
        <f>IF(VLOOKUP(B571,'[1]TERMELŐ_11.30.'!A:AZ,52,FALSE)="","",VLOOKUP(B571,'[1]TERMELŐ_11.30.'!A:AZ,52,FALSE))</f>
        <v/>
      </c>
    </row>
    <row r="572" spans="1:28" x14ac:dyDescent="0.3">
      <c r="A572" s="10" t="str">
        <f>VLOOKUP(VLOOKUP(B572,'[1]TERMELŐ_11.30.'!A:F,6,FALSE),'[1]publikáció segéd tábla'!$A$1:$B$7,2,FALSE)</f>
        <v>ELMŰ Hálózati Kft.</v>
      </c>
      <c r="B572" s="10" t="s">
        <v>538</v>
      </c>
      <c r="C572" s="11">
        <f>+SUMIFS('[1]TERMELŐ_11.30.'!$H:$H,'[1]TERMELŐ_11.30.'!$A:$A,[1]publikáció!$B572,'[1]TERMELŐ_11.30.'!$L:$L,[1]publikáció!C$4)</f>
        <v>3</v>
      </c>
      <c r="D572" s="11">
        <f>+SUMIFS('[1]TERMELŐ_11.30.'!$H:$H,'[1]TERMELŐ_11.30.'!$A:$A,[1]publikáció!$B572,'[1]TERMELŐ_11.30.'!$L:$L,[1]publikáció!D$4)</f>
        <v>0</v>
      </c>
      <c r="E572" s="11">
        <f>+SUMIFS('[1]TERMELŐ_11.30.'!$H:$H,'[1]TERMELŐ_11.30.'!$A:$A,[1]publikáció!$B572,'[1]TERMELŐ_11.30.'!$L:$L,[1]publikáció!E$4)</f>
        <v>3</v>
      </c>
      <c r="F572" s="11">
        <f>+SUMIFS('[1]TERMELŐ_11.30.'!$H:$H,'[1]TERMELŐ_11.30.'!$A:$A,[1]publikáció!$B572,'[1]TERMELŐ_11.30.'!$L:$L,[1]publikáció!F$4)</f>
        <v>0</v>
      </c>
      <c r="G572" s="11">
        <f>+SUMIFS('[1]TERMELŐ_11.30.'!$H:$H,'[1]TERMELŐ_11.30.'!$A:$A,[1]publikáció!$B572,'[1]TERMELŐ_11.30.'!$L:$L,[1]publikáció!G$4)</f>
        <v>0</v>
      </c>
      <c r="H572" s="11">
        <f>+SUMIFS('[1]TERMELŐ_11.30.'!$H:$H,'[1]TERMELŐ_11.30.'!$A:$A,[1]publikáció!$B572,'[1]TERMELŐ_11.30.'!$L:$L,[1]publikáció!H$4)</f>
        <v>0</v>
      </c>
      <c r="I572" s="11">
        <f>+SUMIFS('[1]TERMELŐ_11.30.'!$H:$H,'[1]TERMELŐ_11.30.'!$A:$A,[1]publikáció!$B572,'[1]TERMELŐ_11.30.'!$L:$L,[1]publikáció!I$4)</f>
        <v>0</v>
      </c>
      <c r="J572" s="11">
        <f>+SUMIFS('[1]TERMELŐ_11.30.'!$H:$H,'[1]TERMELŐ_11.30.'!$A:$A,[1]publikáció!$B572,'[1]TERMELŐ_11.30.'!$L:$L,[1]publikáció!J$4)</f>
        <v>0</v>
      </c>
      <c r="K572" s="11" t="str">
        <f>+IF(VLOOKUP(B572,'[1]TERMELŐ_11.30.'!A:U,21,FALSE)="igen","Technológia módosítás",IF(VLOOKUP(B572,'[1]TERMELŐ_11.30.'!A:U,20,FALSE)&lt;&gt;"nem","Ismétlő","Új igény"))</f>
        <v>Új igény</v>
      </c>
      <c r="L572" s="12">
        <f>+_xlfn.MAXIFS('[1]TERMELŐ_11.30.'!$P:$P,'[1]TERMELŐ_11.30.'!$A:$A,[1]publikáció!$B572)</f>
        <v>3</v>
      </c>
      <c r="M572" s="12">
        <f>+_xlfn.MAXIFS('[1]TERMELŐ_11.30.'!$Q:$Q,'[1]TERMELŐ_11.30.'!$A:$A,[1]publikáció!$B572)</f>
        <v>0.02</v>
      </c>
      <c r="N572" s="10" t="str">
        <f>+IF(VLOOKUP(B572,'[1]TERMELŐ_11.30.'!A:G,7,FALSE)="","",VLOOKUP(B572,'[1]TERMELŐ_11.30.'!A:G,7,FALSE))</f>
        <v>SORS</v>
      </c>
      <c r="O572" s="10">
        <f>+VLOOKUP(B572,'[1]TERMELŐ_11.30.'!A:I,9,FALSE)</f>
        <v>22</v>
      </c>
      <c r="P572" s="10" t="str">
        <f>+IF(OR(VLOOKUP(B572,'[1]TERMELŐ_11.30.'!A:D,4,FALSE)="elutasított",(VLOOKUP(B572,'[1]TERMELŐ_11.30.'!A:D,4,FALSE)="kiesett")),"igen","nem")</f>
        <v>igen</v>
      </c>
      <c r="Q572" s="10" t="str">
        <f>+_xlfn.IFNA(VLOOKUP(IF(VLOOKUP(B572,'[1]TERMELŐ_11.30.'!A:BQ,69,FALSE)="","",VLOOKUP(B572,'[1]TERMELŐ_11.30.'!A:BQ,69,FALSE)),'[1]publikáció segéd tábla'!$D$1:$E$16,2,FALSE),"")</f>
        <v>54/2024 kormány rendelet</v>
      </c>
      <c r="R572" s="10" t="str">
        <f>IF(VLOOKUP(B572,'[1]TERMELŐ_11.30.'!A:AT,46,FALSE)="","",VLOOKUP(B572,'[1]TERMELŐ_11.30.'!A:AT,46,FALSE))</f>
        <v/>
      </c>
      <c r="S572" s="10"/>
      <c r="T572" s="13">
        <f>+VLOOKUP(B572,'[1]TERMELŐ_11.30.'!$A:$AR,37,FALSE)</f>
        <v>0</v>
      </c>
      <c r="U572" s="13">
        <f>+VLOOKUP(B572,'[1]TERMELŐ_11.30.'!$A:$AR,38,FALSE)+VLOOKUP(B572,'[1]TERMELŐ_11.30.'!$A:$AR,39,FALSE)+VLOOKUP(B572,'[1]TERMELŐ_11.30.'!$A:$AR,40,FALSE)+VLOOKUP(B572,'[1]TERMELŐ_11.30.'!$A:$AR,41,FALSE)+VLOOKUP(B572,'[1]TERMELŐ_11.30.'!$A:$AR,42,FALSE)+VLOOKUP(B572,'[1]TERMELŐ_11.30.'!$A:$AR,43,FALSE)+VLOOKUP(B572,'[1]TERMELŐ_11.30.'!$A:$AR,44,FALSE)</f>
        <v>0</v>
      </c>
      <c r="V572" s="14" t="str">
        <f>+IF(VLOOKUP(B572,'[1]TERMELŐ_11.30.'!A:AS,45,FALSE)="","",VLOOKUP(B572,'[1]TERMELŐ_11.30.'!A:AS,45,FALSE))</f>
        <v/>
      </c>
      <c r="W572" s="14" t="str">
        <f>IF(VLOOKUP(B572,'[1]TERMELŐ_11.30.'!A:AJ,36,FALSE)="","",VLOOKUP(B572,'[1]TERMELŐ_11.30.'!A:AJ,36,FALSE))</f>
        <v/>
      </c>
      <c r="X572" s="10"/>
      <c r="Y572" s="13">
        <f>+VLOOKUP(B572,'[1]TERMELŐ_11.30.'!$A:$BH,53,FALSE)</f>
        <v>0</v>
      </c>
      <c r="Z572" s="13">
        <f>+VLOOKUP(B572,'[1]TERMELŐ_11.30.'!$A:$BH,54,FALSE)+VLOOKUP(B572,'[1]TERMELŐ_11.30.'!$A:$BH,55,FALSE)+VLOOKUP(B572,'[1]TERMELŐ_11.30.'!$A:$BH,56,FALSE)+VLOOKUP(B572,'[1]TERMELŐ_11.30.'!$A:$BH,57,FALSE)+VLOOKUP(B572,'[1]TERMELŐ_11.30.'!$A:$BH,58,FALSE)+VLOOKUP(B572,'[1]TERMELŐ_11.30.'!$A:$BH,59,FALSE)+VLOOKUP(B572,'[1]TERMELŐ_11.30.'!$A:$BH,60,FALSE)</f>
        <v>0</v>
      </c>
      <c r="AA572" s="14" t="str">
        <f>IF(VLOOKUP(B572,'[1]TERMELŐ_11.30.'!A:AZ,51,FALSE)="","",VLOOKUP(B572,'[1]TERMELŐ_11.30.'!A:AZ,51,FALSE))</f>
        <v/>
      </c>
      <c r="AB572" s="14" t="str">
        <f>IF(VLOOKUP(B572,'[1]TERMELŐ_11.30.'!A:AZ,52,FALSE)="","",VLOOKUP(B572,'[1]TERMELŐ_11.30.'!A:AZ,52,FALSE))</f>
        <v/>
      </c>
    </row>
    <row r="573" spans="1:28" x14ac:dyDescent="0.3">
      <c r="A573" s="10" t="str">
        <f>VLOOKUP(VLOOKUP(B573,'[1]TERMELŐ_11.30.'!A:F,6,FALSE),'[1]publikáció segéd tábla'!$A$1:$B$7,2,FALSE)</f>
        <v>ELMŰ Hálózati Kft.</v>
      </c>
      <c r="B573" s="10" t="s">
        <v>539</v>
      </c>
      <c r="C573" s="11">
        <f>+SUMIFS('[1]TERMELŐ_11.30.'!$H:$H,'[1]TERMELŐ_11.30.'!$A:$A,[1]publikáció!$B573,'[1]TERMELŐ_11.30.'!$L:$L,[1]publikáció!C$4)</f>
        <v>0.499</v>
      </c>
      <c r="D573" s="11">
        <f>+SUMIFS('[1]TERMELŐ_11.30.'!$H:$H,'[1]TERMELŐ_11.30.'!$A:$A,[1]publikáció!$B573,'[1]TERMELŐ_11.30.'!$L:$L,[1]publikáció!D$4)</f>
        <v>0</v>
      </c>
      <c r="E573" s="11">
        <f>+SUMIFS('[1]TERMELŐ_11.30.'!$H:$H,'[1]TERMELŐ_11.30.'!$A:$A,[1]publikáció!$B573,'[1]TERMELŐ_11.30.'!$L:$L,[1]publikáció!E$4)</f>
        <v>0</v>
      </c>
      <c r="F573" s="11">
        <f>+SUMIFS('[1]TERMELŐ_11.30.'!$H:$H,'[1]TERMELŐ_11.30.'!$A:$A,[1]publikáció!$B573,'[1]TERMELŐ_11.30.'!$L:$L,[1]publikáció!F$4)</f>
        <v>0</v>
      </c>
      <c r="G573" s="11">
        <f>+SUMIFS('[1]TERMELŐ_11.30.'!$H:$H,'[1]TERMELŐ_11.30.'!$A:$A,[1]publikáció!$B573,'[1]TERMELŐ_11.30.'!$L:$L,[1]publikáció!G$4)</f>
        <v>0</v>
      </c>
      <c r="H573" s="11">
        <f>+SUMIFS('[1]TERMELŐ_11.30.'!$H:$H,'[1]TERMELŐ_11.30.'!$A:$A,[1]publikáció!$B573,'[1]TERMELŐ_11.30.'!$L:$L,[1]publikáció!H$4)</f>
        <v>0</v>
      </c>
      <c r="I573" s="11">
        <f>+SUMIFS('[1]TERMELŐ_11.30.'!$H:$H,'[1]TERMELŐ_11.30.'!$A:$A,[1]publikáció!$B573,'[1]TERMELŐ_11.30.'!$L:$L,[1]publikáció!I$4)</f>
        <v>0</v>
      </c>
      <c r="J573" s="11">
        <f>+SUMIFS('[1]TERMELŐ_11.30.'!$H:$H,'[1]TERMELŐ_11.30.'!$A:$A,[1]publikáció!$B573,'[1]TERMELŐ_11.30.'!$L:$L,[1]publikáció!J$4)</f>
        <v>0</v>
      </c>
      <c r="K573" s="11" t="str">
        <f>+IF(VLOOKUP(B573,'[1]TERMELŐ_11.30.'!A:U,21,FALSE)="igen","Technológia módosítás",IF(VLOOKUP(B573,'[1]TERMELŐ_11.30.'!A:U,20,FALSE)&lt;&gt;"nem","Ismétlő","Új igény"))</f>
        <v>Új igény</v>
      </c>
      <c r="L573" s="12">
        <f>+_xlfn.MAXIFS('[1]TERMELŐ_11.30.'!$P:$P,'[1]TERMELŐ_11.30.'!$A:$A,[1]publikáció!$B573)</f>
        <v>0.499</v>
      </c>
      <c r="M573" s="12">
        <f>+_xlfn.MAXIFS('[1]TERMELŐ_11.30.'!$Q:$Q,'[1]TERMELŐ_11.30.'!$A:$A,[1]publikáció!$B573)</f>
        <v>0.01</v>
      </c>
      <c r="N573" s="10" t="str">
        <f>+IF(VLOOKUP(B573,'[1]TERMELŐ_11.30.'!A:G,7,FALSE)="","",VLOOKUP(B573,'[1]TERMELŐ_11.30.'!A:G,7,FALSE))</f>
        <v>APAJ</v>
      </c>
      <c r="O573" s="10">
        <f>+VLOOKUP(B573,'[1]TERMELŐ_11.30.'!A:I,9,FALSE)</f>
        <v>22</v>
      </c>
      <c r="P573" s="10" t="str">
        <f>+IF(OR(VLOOKUP(B573,'[1]TERMELŐ_11.30.'!A:D,4,FALSE)="elutasított",(VLOOKUP(B573,'[1]TERMELŐ_11.30.'!A:D,4,FALSE)="kiesett")),"igen","nem")</f>
        <v>igen</v>
      </c>
      <c r="Q573" s="10" t="str">
        <f>+_xlfn.IFNA(VLOOKUP(IF(VLOOKUP(B573,'[1]TERMELŐ_11.30.'!A:BQ,69,FALSE)="","",VLOOKUP(B573,'[1]TERMELŐ_11.30.'!A:BQ,69,FALSE)),'[1]publikáció segéd tábla'!$D$1:$E$16,2,FALSE),"")</f>
        <v>54/2024 kormány rendelet</v>
      </c>
      <c r="R573" s="10" t="str">
        <f>IF(VLOOKUP(B573,'[1]TERMELŐ_11.30.'!A:AT,46,FALSE)="","",VLOOKUP(B573,'[1]TERMELŐ_11.30.'!A:AT,46,FALSE))</f>
        <v/>
      </c>
      <c r="S573" s="10"/>
      <c r="T573" s="13">
        <f>+VLOOKUP(B573,'[1]TERMELŐ_11.30.'!$A:$AR,37,FALSE)</f>
        <v>0</v>
      </c>
      <c r="U573" s="13">
        <f>+VLOOKUP(B573,'[1]TERMELŐ_11.30.'!$A:$AR,38,FALSE)+VLOOKUP(B573,'[1]TERMELŐ_11.30.'!$A:$AR,39,FALSE)+VLOOKUP(B573,'[1]TERMELŐ_11.30.'!$A:$AR,40,FALSE)+VLOOKUP(B573,'[1]TERMELŐ_11.30.'!$A:$AR,41,FALSE)+VLOOKUP(B573,'[1]TERMELŐ_11.30.'!$A:$AR,42,FALSE)+VLOOKUP(B573,'[1]TERMELŐ_11.30.'!$A:$AR,43,FALSE)+VLOOKUP(B573,'[1]TERMELŐ_11.30.'!$A:$AR,44,FALSE)</f>
        <v>0</v>
      </c>
      <c r="V573" s="14" t="str">
        <f>+IF(VLOOKUP(B573,'[1]TERMELŐ_11.30.'!A:AS,45,FALSE)="","",VLOOKUP(B573,'[1]TERMELŐ_11.30.'!A:AS,45,FALSE))</f>
        <v/>
      </c>
      <c r="W573" s="14" t="str">
        <f>IF(VLOOKUP(B573,'[1]TERMELŐ_11.30.'!A:AJ,36,FALSE)="","",VLOOKUP(B573,'[1]TERMELŐ_11.30.'!A:AJ,36,FALSE))</f>
        <v/>
      </c>
      <c r="X573" s="10"/>
      <c r="Y573" s="13">
        <f>+VLOOKUP(B573,'[1]TERMELŐ_11.30.'!$A:$BH,53,FALSE)</f>
        <v>0</v>
      </c>
      <c r="Z573" s="13">
        <f>+VLOOKUP(B573,'[1]TERMELŐ_11.30.'!$A:$BH,54,FALSE)+VLOOKUP(B573,'[1]TERMELŐ_11.30.'!$A:$BH,55,FALSE)+VLOOKUP(B573,'[1]TERMELŐ_11.30.'!$A:$BH,56,FALSE)+VLOOKUP(B573,'[1]TERMELŐ_11.30.'!$A:$BH,57,FALSE)+VLOOKUP(B573,'[1]TERMELŐ_11.30.'!$A:$BH,58,FALSE)+VLOOKUP(B573,'[1]TERMELŐ_11.30.'!$A:$BH,59,FALSE)+VLOOKUP(B573,'[1]TERMELŐ_11.30.'!$A:$BH,60,FALSE)</f>
        <v>0</v>
      </c>
      <c r="AA573" s="14" t="str">
        <f>IF(VLOOKUP(B573,'[1]TERMELŐ_11.30.'!A:AZ,51,FALSE)="","",VLOOKUP(B573,'[1]TERMELŐ_11.30.'!A:AZ,51,FALSE))</f>
        <v/>
      </c>
      <c r="AB573" s="14" t="str">
        <f>IF(VLOOKUP(B573,'[1]TERMELŐ_11.30.'!A:AZ,52,FALSE)="","",VLOOKUP(B573,'[1]TERMELŐ_11.30.'!A:AZ,52,FALSE))</f>
        <v/>
      </c>
    </row>
    <row r="574" spans="1:28" x14ac:dyDescent="0.3">
      <c r="A574" s="10" t="str">
        <f>VLOOKUP(VLOOKUP(B574,'[1]TERMELŐ_11.30.'!A:F,6,FALSE),'[1]publikáció segéd tábla'!$A$1:$B$7,2,FALSE)</f>
        <v>ELMŰ Hálózati Kft.</v>
      </c>
      <c r="B574" s="10" t="s">
        <v>540</v>
      </c>
      <c r="C574" s="11">
        <f>+SUMIFS('[1]TERMELŐ_11.30.'!$H:$H,'[1]TERMELŐ_11.30.'!$A:$A,[1]publikáció!$B574,'[1]TERMELŐ_11.30.'!$L:$L,[1]publikáció!C$4)</f>
        <v>0.499</v>
      </c>
      <c r="D574" s="11">
        <f>+SUMIFS('[1]TERMELŐ_11.30.'!$H:$H,'[1]TERMELŐ_11.30.'!$A:$A,[1]publikáció!$B574,'[1]TERMELŐ_11.30.'!$L:$L,[1]publikáció!D$4)</f>
        <v>0</v>
      </c>
      <c r="E574" s="11">
        <f>+SUMIFS('[1]TERMELŐ_11.30.'!$H:$H,'[1]TERMELŐ_11.30.'!$A:$A,[1]publikáció!$B574,'[1]TERMELŐ_11.30.'!$L:$L,[1]publikáció!E$4)</f>
        <v>0</v>
      </c>
      <c r="F574" s="11">
        <f>+SUMIFS('[1]TERMELŐ_11.30.'!$H:$H,'[1]TERMELŐ_11.30.'!$A:$A,[1]publikáció!$B574,'[1]TERMELŐ_11.30.'!$L:$L,[1]publikáció!F$4)</f>
        <v>0</v>
      </c>
      <c r="G574" s="11">
        <f>+SUMIFS('[1]TERMELŐ_11.30.'!$H:$H,'[1]TERMELŐ_11.30.'!$A:$A,[1]publikáció!$B574,'[1]TERMELŐ_11.30.'!$L:$L,[1]publikáció!G$4)</f>
        <v>0</v>
      </c>
      <c r="H574" s="11">
        <f>+SUMIFS('[1]TERMELŐ_11.30.'!$H:$H,'[1]TERMELŐ_11.30.'!$A:$A,[1]publikáció!$B574,'[1]TERMELŐ_11.30.'!$L:$L,[1]publikáció!H$4)</f>
        <v>0</v>
      </c>
      <c r="I574" s="11">
        <f>+SUMIFS('[1]TERMELŐ_11.30.'!$H:$H,'[1]TERMELŐ_11.30.'!$A:$A,[1]publikáció!$B574,'[1]TERMELŐ_11.30.'!$L:$L,[1]publikáció!I$4)</f>
        <v>0</v>
      </c>
      <c r="J574" s="11">
        <f>+SUMIFS('[1]TERMELŐ_11.30.'!$H:$H,'[1]TERMELŐ_11.30.'!$A:$A,[1]publikáció!$B574,'[1]TERMELŐ_11.30.'!$L:$L,[1]publikáció!J$4)</f>
        <v>0</v>
      </c>
      <c r="K574" s="11" t="str">
        <f>+IF(VLOOKUP(B574,'[1]TERMELŐ_11.30.'!A:U,21,FALSE)="igen","Technológia módosítás",IF(VLOOKUP(B574,'[1]TERMELŐ_11.30.'!A:U,20,FALSE)&lt;&gt;"nem","Ismétlő","Új igény"))</f>
        <v>Új igény</v>
      </c>
      <c r="L574" s="12">
        <f>+_xlfn.MAXIFS('[1]TERMELŐ_11.30.'!$P:$P,'[1]TERMELŐ_11.30.'!$A:$A,[1]publikáció!$B574)</f>
        <v>0.499</v>
      </c>
      <c r="M574" s="12">
        <f>+_xlfn.MAXIFS('[1]TERMELŐ_11.30.'!$Q:$Q,'[1]TERMELŐ_11.30.'!$A:$A,[1]publikáció!$B574)</f>
        <v>0.01</v>
      </c>
      <c r="N574" s="10" t="str">
        <f>+IF(VLOOKUP(B574,'[1]TERMELŐ_11.30.'!A:G,7,FALSE)="","",VLOOKUP(B574,'[1]TERMELŐ_11.30.'!A:G,7,FALSE))</f>
        <v>APAJ</v>
      </c>
      <c r="O574" s="10">
        <f>+VLOOKUP(B574,'[1]TERMELŐ_11.30.'!A:I,9,FALSE)</f>
        <v>22</v>
      </c>
      <c r="P574" s="10" t="str">
        <f>+IF(OR(VLOOKUP(B574,'[1]TERMELŐ_11.30.'!A:D,4,FALSE)="elutasított",(VLOOKUP(B574,'[1]TERMELŐ_11.30.'!A:D,4,FALSE)="kiesett")),"igen","nem")</f>
        <v>igen</v>
      </c>
      <c r="Q574" s="10" t="str">
        <f>+_xlfn.IFNA(VLOOKUP(IF(VLOOKUP(B574,'[1]TERMELŐ_11.30.'!A:BQ,69,FALSE)="","",VLOOKUP(B574,'[1]TERMELŐ_11.30.'!A:BQ,69,FALSE)),'[1]publikáció segéd tábla'!$D$1:$E$16,2,FALSE),"")</f>
        <v>54/2024 kormány rendelet</v>
      </c>
      <c r="R574" s="10" t="str">
        <f>IF(VLOOKUP(B574,'[1]TERMELŐ_11.30.'!A:AT,46,FALSE)="","",VLOOKUP(B574,'[1]TERMELŐ_11.30.'!A:AT,46,FALSE))</f>
        <v/>
      </c>
      <c r="S574" s="10"/>
      <c r="T574" s="13">
        <f>+VLOOKUP(B574,'[1]TERMELŐ_11.30.'!$A:$AR,37,FALSE)</f>
        <v>0</v>
      </c>
      <c r="U574" s="13">
        <f>+VLOOKUP(B574,'[1]TERMELŐ_11.30.'!$A:$AR,38,FALSE)+VLOOKUP(B574,'[1]TERMELŐ_11.30.'!$A:$AR,39,FALSE)+VLOOKUP(B574,'[1]TERMELŐ_11.30.'!$A:$AR,40,FALSE)+VLOOKUP(B574,'[1]TERMELŐ_11.30.'!$A:$AR,41,FALSE)+VLOOKUP(B574,'[1]TERMELŐ_11.30.'!$A:$AR,42,FALSE)+VLOOKUP(B574,'[1]TERMELŐ_11.30.'!$A:$AR,43,FALSE)+VLOOKUP(B574,'[1]TERMELŐ_11.30.'!$A:$AR,44,FALSE)</f>
        <v>0</v>
      </c>
      <c r="V574" s="14" t="str">
        <f>+IF(VLOOKUP(B574,'[1]TERMELŐ_11.30.'!A:AS,45,FALSE)="","",VLOOKUP(B574,'[1]TERMELŐ_11.30.'!A:AS,45,FALSE))</f>
        <v/>
      </c>
      <c r="W574" s="14" t="str">
        <f>IF(VLOOKUP(B574,'[1]TERMELŐ_11.30.'!A:AJ,36,FALSE)="","",VLOOKUP(B574,'[1]TERMELŐ_11.30.'!A:AJ,36,FALSE))</f>
        <v/>
      </c>
      <c r="X574" s="10"/>
      <c r="Y574" s="13">
        <f>+VLOOKUP(B574,'[1]TERMELŐ_11.30.'!$A:$BH,53,FALSE)</f>
        <v>0</v>
      </c>
      <c r="Z574" s="13">
        <f>+VLOOKUP(B574,'[1]TERMELŐ_11.30.'!$A:$BH,54,FALSE)+VLOOKUP(B574,'[1]TERMELŐ_11.30.'!$A:$BH,55,FALSE)+VLOOKUP(B574,'[1]TERMELŐ_11.30.'!$A:$BH,56,FALSE)+VLOOKUP(B574,'[1]TERMELŐ_11.30.'!$A:$BH,57,FALSE)+VLOOKUP(B574,'[1]TERMELŐ_11.30.'!$A:$BH,58,FALSE)+VLOOKUP(B574,'[1]TERMELŐ_11.30.'!$A:$BH,59,FALSE)+VLOOKUP(B574,'[1]TERMELŐ_11.30.'!$A:$BH,60,FALSE)</f>
        <v>0</v>
      </c>
      <c r="AA574" s="14" t="str">
        <f>IF(VLOOKUP(B574,'[1]TERMELŐ_11.30.'!A:AZ,51,FALSE)="","",VLOOKUP(B574,'[1]TERMELŐ_11.30.'!A:AZ,51,FALSE))</f>
        <v/>
      </c>
      <c r="AB574" s="14" t="str">
        <f>IF(VLOOKUP(B574,'[1]TERMELŐ_11.30.'!A:AZ,52,FALSE)="","",VLOOKUP(B574,'[1]TERMELŐ_11.30.'!A:AZ,52,FALSE))</f>
        <v/>
      </c>
    </row>
    <row r="575" spans="1:28" x14ac:dyDescent="0.3">
      <c r="A575" s="10" t="str">
        <f>VLOOKUP(VLOOKUP(B575,'[1]TERMELŐ_11.30.'!A:F,6,FALSE),'[1]publikáció segéd tábla'!$A$1:$B$7,2,FALSE)</f>
        <v>ELMŰ Hálózati Kft.</v>
      </c>
      <c r="B575" s="10" t="s">
        <v>541</v>
      </c>
      <c r="C575" s="11">
        <f>+SUMIFS('[1]TERMELŐ_11.30.'!$H:$H,'[1]TERMELŐ_11.30.'!$A:$A,[1]publikáció!$B575,'[1]TERMELŐ_11.30.'!$L:$L,[1]publikáció!C$4)</f>
        <v>0.499</v>
      </c>
      <c r="D575" s="11">
        <f>+SUMIFS('[1]TERMELŐ_11.30.'!$H:$H,'[1]TERMELŐ_11.30.'!$A:$A,[1]publikáció!$B575,'[1]TERMELŐ_11.30.'!$L:$L,[1]publikáció!D$4)</f>
        <v>0</v>
      </c>
      <c r="E575" s="11">
        <f>+SUMIFS('[1]TERMELŐ_11.30.'!$H:$H,'[1]TERMELŐ_11.30.'!$A:$A,[1]publikáció!$B575,'[1]TERMELŐ_11.30.'!$L:$L,[1]publikáció!E$4)</f>
        <v>0</v>
      </c>
      <c r="F575" s="11">
        <f>+SUMIFS('[1]TERMELŐ_11.30.'!$H:$H,'[1]TERMELŐ_11.30.'!$A:$A,[1]publikáció!$B575,'[1]TERMELŐ_11.30.'!$L:$L,[1]publikáció!F$4)</f>
        <v>0</v>
      </c>
      <c r="G575" s="11">
        <f>+SUMIFS('[1]TERMELŐ_11.30.'!$H:$H,'[1]TERMELŐ_11.30.'!$A:$A,[1]publikáció!$B575,'[1]TERMELŐ_11.30.'!$L:$L,[1]publikáció!G$4)</f>
        <v>0</v>
      </c>
      <c r="H575" s="11">
        <f>+SUMIFS('[1]TERMELŐ_11.30.'!$H:$H,'[1]TERMELŐ_11.30.'!$A:$A,[1]publikáció!$B575,'[1]TERMELŐ_11.30.'!$L:$L,[1]publikáció!H$4)</f>
        <v>0</v>
      </c>
      <c r="I575" s="11">
        <f>+SUMIFS('[1]TERMELŐ_11.30.'!$H:$H,'[1]TERMELŐ_11.30.'!$A:$A,[1]publikáció!$B575,'[1]TERMELŐ_11.30.'!$L:$L,[1]publikáció!I$4)</f>
        <v>0</v>
      </c>
      <c r="J575" s="11">
        <f>+SUMIFS('[1]TERMELŐ_11.30.'!$H:$H,'[1]TERMELŐ_11.30.'!$A:$A,[1]publikáció!$B575,'[1]TERMELŐ_11.30.'!$L:$L,[1]publikáció!J$4)</f>
        <v>0</v>
      </c>
      <c r="K575" s="11" t="str">
        <f>+IF(VLOOKUP(B575,'[1]TERMELŐ_11.30.'!A:U,21,FALSE)="igen","Technológia módosítás",IF(VLOOKUP(B575,'[1]TERMELŐ_11.30.'!A:U,20,FALSE)&lt;&gt;"nem","Ismétlő","Új igény"))</f>
        <v>Új igény</v>
      </c>
      <c r="L575" s="12">
        <f>+_xlfn.MAXIFS('[1]TERMELŐ_11.30.'!$P:$P,'[1]TERMELŐ_11.30.'!$A:$A,[1]publikáció!$B575)</f>
        <v>0.499</v>
      </c>
      <c r="M575" s="12">
        <f>+_xlfn.MAXIFS('[1]TERMELŐ_11.30.'!$Q:$Q,'[1]TERMELŐ_11.30.'!$A:$A,[1]publikáció!$B575)</f>
        <v>0.01</v>
      </c>
      <c r="N575" s="10" t="str">
        <f>+IF(VLOOKUP(B575,'[1]TERMELŐ_11.30.'!A:G,7,FALSE)="","",VLOOKUP(B575,'[1]TERMELŐ_11.30.'!A:G,7,FALSE))</f>
        <v>APAJ</v>
      </c>
      <c r="O575" s="10">
        <f>+VLOOKUP(B575,'[1]TERMELŐ_11.30.'!A:I,9,FALSE)</f>
        <v>22</v>
      </c>
      <c r="P575" s="10" t="str">
        <f>+IF(OR(VLOOKUP(B575,'[1]TERMELŐ_11.30.'!A:D,4,FALSE)="elutasított",(VLOOKUP(B575,'[1]TERMELŐ_11.30.'!A:D,4,FALSE)="kiesett")),"igen","nem")</f>
        <v>igen</v>
      </c>
      <c r="Q575" s="10" t="str">
        <f>+_xlfn.IFNA(VLOOKUP(IF(VLOOKUP(B575,'[1]TERMELŐ_11.30.'!A:BQ,69,FALSE)="","",VLOOKUP(B575,'[1]TERMELŐ_11.30.'!A:BQ,69,FALSE)),'[1]publikáció segéd tábla'!$D$1:$E$16,2,FALSE),"")</f>
        <v>54/2024 kormány rendelet</v>
      </c>
      <c r="R575" s="10" t="str">
        <f>IF(VLOOKUP(B575,'[1]TERMELŐ_11.30.'!A:AT,46,FALSE)="","",VLOOKUP(B575,'[1]TERMELŐ_11.30.'!A:AT,46,FALSE))</f>
        <v/>
      </c>
      <c r="S575" s="10"/>
      <c r="T575" s="13">
        <f>+VLOOKUP(B575,'[1]TERMELŐ_11.30.'!$A:$AR,37,FALSE)</f>
        <v>0</v>
      </c>
      <c r="U575" s="13">
        <f>+VLOOKUP(B575,'[1]TERMELŐ_11.30.'!$A:$AR,38,FALSE)+VLOOKUP(B575,'[1]TERMELŐ_11.30.'!$A:$AR,39,FALSE)+VLOOKUP(B575,'[1]TERMELŐ_11.30.'!$A:$AR,40,FALSE)+VLOOKUP(B575,'[1]TERMELŐ_11.30.'!$A:$AR,41,FALSE)+VLOOKUP(B575,'[1]TERMELŐ_11.30.'!$A:$AR,42,FALSE)+VLOOKUP(B575,'[1]TERMELŐ_11.30.'!$A:$AR,43,FALSE)+VLOOKUP(B575,'[1]TERMELŐ_11.30.'!$A:$AR,44,FALSE)</f>
        <v>0</v>
      </c>
      <c r="V575" s="14" t="str">
        <f>+IF(VLOOKUP(B575,'[1]TERMELŐ_11.30.'!A:AS,45,FALSE)="","",VLOOKUP(B575,'[1]TERMELŐ_11.30.'!A:AS,45,FALSE))</f>
        <v/>
      </c>
      <c r="W575" s="14" t="str">
        <f>IF(VLOOKUP(B575,'[1]TERMELŐ_11.30.'!A:AJ,36,FALSE)="","",VLOOKUP(B575,'[1]TERMELŐ_11.30.'!A:AJ,36,FALSE))</f>
        <v/>
      </c>
      <c r="X575" s="10"/>
      <c r="Y575" s="13">
        <f>+VLOOKUP(B575,'[1]TERMELŐ_11.30.'!$A:$BH,53,FALSE)</f>
        <v>0</v>
      </c>
      <c r="Z575" s="13">
        <f>+VLOOKUP(B575,'[1]TERMELŐ_11.30.'!$A:$BH,54,FALSE)+VLOOKUP(B575,'[1]TERMELŐ_11.30.'!$A:$BH,55,FALSE)+VLOOKUP(B575,'[1]TERMELŐ_11.30.'!$A:$BH,56,FALSE)+VLOOKUP(B575,'[1]TERMELŐ_11.30.'!$A:$BH,57,FALSE)+VLOOKUP(B575,'[1]TERMELŐ_11.30.'!$A:$BH,58,FALSE)+VLOOKUP(B575,'[1]TERMELŐ_11.30.'!$A:$BH,59,FALSE)+VLOOKUP(B575,'[1]TERMELŐ_11.30.'!$A:$BH,60,FALSE)</f>
        <v>0</v>
      </c>
      <c r="AA575" s="14" t="str">
        <f>IF(VLOOKUP(B575,'[1]TERMELŐ_11.30.'!A:AZ,51,FALSE)="","",VLOOKUP(B575,'[1]TERMELŐ_11.30.'!A:AZ,51,FALSE))</f>
        <v/>
      </c>
      <c r="AB575" s="14" t="str">
        <f>IF(VLOOKUP(B575,'[1]TERMELŐ_11.30.'!A:AZ,52,FALSE)="","",VLOOKUP(B575,'[1]TERMELŐ_11.30.'!A:AZ,52,FALSE))</f>
        <v/>
      </c>
    </row>
    <row r="576" spans="1:28" x14ac:dyDescent="0.3">
      <c r="A576" s="10" t="str">
        <f>VLOOKUP(VLOOKUP(B576,'[1]TERMELŐ_11.30.'!A:F,6,FALSE),'[1]publikáció segéd tábla'!$A$1:$B$7,2,FALSE)</f>
        <v>ELMŰ Hálózati Kft.</v>
      </c>
      <c r="B576" s="10" t="s">
        <v>542</v>
      </c>
      <c r="C576" s="11">
        <f>+SUMIFS('[1]TERMELŐ_11.30.'!$H:$H,'[1]TERMELŐ_11.30.'!$A:$A,[1]publikáció!$B576,'[1]TERMELŐ_11.30.'!$L:$L,[1]publikáció!C$4)</f>
        <v>0.499</v>
      </c>
      <c r="D576" s="11">
        <f>+SUMIFS('[1]TERMELŐ_11.30.'!$H:$H,'[1]TERMELŐ_11.30.'!$A:$A,[1]publikáció!$B576,'[1]TERMELŐ_11.30.'!$L:$L,[1]publikáció!D$4)</f>
        <v>0</v>
      </c>
      <c r="E576" s="11">
        <f>+SUMIFS('[1]TERMELŐ_11.30.'!$H:$H,'[1]TERMELŐ_11.30.'!$A:$A,[1]publikáció!$B576,'[1]TERMELŐ_11.30.'!$L:$L,[1]publikáció!E$4)</f>
        <v>0</v>
      </c>
      <c r="F576" s="11">
        <f>+SUMIFS('[1]TERMELŐ_11.30.'!$H:$H,'[1]TERMELŐ_11.30.'!$A:$A,[1]publikáció!$B576,'[1]TERMELŐ_11.30.'!$L:$L,[1]publikáció!F$4)</f>
        <v>0</v>
      </c>
      <c r="G576" s="11">
        <f>+SUMIFS('[1]TERMELŐ_11.30.'!$H:$H,'[1]TERMELŐ_11.30.'!$A:$A,[1]publikáció!$B576,'[1]TERMELŐ_11.30.'!$L:$L,[1]publikáció!G$4)</f>
        <v>0</v>
      </c>
      <c r="H576" s="11">
        <f>+SUMIFS('[1]TERMELŐ_11.30.'!$H:$H,'[1]TERMELŐ_11.30.'!$A:$A,[1]publikáció!$B576,'[1]TERMELŐ_11.30.'!$L:$L,[1]publikáció!H$4)</f>
        <v>0</v>
      </c>
      <c r="I576" s="11">
        <f>+SUMIFS('[1]TERMELŐ_11.30.'!$H:$H,'[1]TERMELŐ_11.30.'!$A:$A,[1]publikáció!$B576,'[1]TERMELŐ_11.30.'!$L:$L,[1]publikáció!I$4)</f>
        <v>0</v>
      </c>
      <c r="J576" s="11">
        <f>+SUMIFS('[1]TERMELŐ_11.30.'!$H:$H,'[1]TERMELŐ_11.30.'!$A:$A,[1]publikáció!$B576,'[1]TERMELŐ_11.30.'!$L:$L,[1]publikáció!J$4)</f>
        <v>0</v>
      </c>
      <c r="K576" s="11" t="str">
        <f>+IF(VLOOKUP(B576,'[1]TERMELŐ_11.30.'!A:U,21,FALSE)="igen","Technológia módosítás",IF(VLOOKUP(B576,'[1]TERMELŐ_11.30.'!A:U,20,FALSE)&lt;&gt;"nem","Ismétlő","Új igény"))</f>
        <v>Új igény</v>
      </c>
      <c r="L576" s="12">
        <f>+_xlfn.MAXIFS('[1]TERMELŐ_11.30.'!$P:$P,'[1]TERMELŐ_11.30.'!$A:$A,[1]publikáció!$B576)</f>
        <v>0.499</v>
      </c>
      <c r="M576" s="12">
        <f>+_xlfn.MAXIFS('[1]TERMELŐ_11.30.'!$Q:$Q,'[1]TERMELŐ_11.30.'!$A:$A,[1]publikáció!$B576)</f>
        <v>0.01</v>
      </c>
      <c r="N576" s="10" t="str">
        <f>+IF(VLOOKUP(B576,'[1]TERMELŐ_11.30.'!A:G,7,FALSE)="","",VLOOKUP(B576,'[1]TERMELŐ_11.30.'!A:G,7,FALSE))</f>
        <v>APAJ</v>
      </c>
      <c r="O576" s="10">
        <f>+VLOOKUP(B576,'[1]TERMELŐ_11.30.'!A:I,9,FALSE)</f>
        <v>22</v>
      </c>
      <c r="P576" s="10" t="str">
        <f>+IF(OR(VLOOKUP(B576,'[1]TERMELŐ_11.30.'!A:D,4,FALSE)="elutasított",(VLOOKUP(B576,'[1]TERMELŐ_11.30.'!A:D,4,FALSE)="kiesett")),"igen","nem")</f>
        <v>igen</v>
      </c>
      <c r="Q576" s="10" t="str">
        <f>+_xlfn.IFNA(VLOOKUP(IF(VLOOKUP(B576,'[1]TERMELŐ_11.30.'!A:BQ,69,FALSE)="","",VLOOKUP(B576,'[1]TERMELŐ_11.30.'!A:BQ,69,FALSE)),'[1]publikáció segéd tábla'!$D$1:$E$16,2,FALSE),"")</f>
        <v>54/2024 kormány rendelet</v>
      </c>
      <c r="R576" s="10" t="str">
        <f>IF(VLOOKUP(B576,'[1]TERMELŐ_11.30.'!A:AT,46,FALSE)="","",VLOOKUP(B576,'[1]TERMELŐ_11.30.'!A:AT,46,FALSE))</f>
        <v/>
      </c>
      <c r="S576" s="10"/>
      <c r="T576" s="13">
        <f>+VLOOKUP(B576,'[1]TERMELŐ_11.30.'!$A:$AR,37,FALSE)</f>
        <v>0</v>
      </c>
      <c r="U576" s="13">
        <f>+VLOOKUP(B576,'[1]TERMELŐ_11.30.'!$A:$AR,38,FALSE)+VLOOKUP(B576,'[1]TERMELŐ_11.30.'!$A:$AR,39,FALSE)+VLOOKUP(B576,'[1]TERMELŐ_11.30.'!$A:$AR,40,FALSE)+VLOOKUP(B576,'[1]TERMELŐ_11.30.'!$A:$AR,41,FALSE)+VLOOKUP(B576,'[1]TERMELŐ_11.30.'!$A:$AR,42,FALSE)+VLOOKUP(B576,'[1]TERMELŐ_11.30.'!$A:$AR,43,FALSE)+VLOOKUP(B576,'[1]TERMELŐ_11.30.'!$A:$AR,44,FALSE)</f>
        <v>0</v>
      </c>
      <c r="V576" s="14" t="str">
        <f>+IF(VLOOKUP(B576,'[1]TERMELŐ_11.30.'!A:AS,45,FALSE)="","",VLOOKUP(B576,'[1]TERMELŐ_11.30.'!A:AS,45,FALSE))</f>
        <v/>
      </c>
      <c r="W576" s="14" t="str">
        <f>IF(VLOOKUP(B576,'[1]TERMELŐ_11.30.'!A:AJ,36,FALSE)="","",VLOOKUP(B576,'[1]TERMELŐ_11.30.'!A:AJ,36,FALSE))</f>
        <v/>
      </c>
      <c r="X576" s="10"/>
      <c r="Y576" s="13">
        <f>+VLOOKUP(B576,'[1]TERMELŐ_11.30.'!$A:$BH,53,FALSE)</f>
        <v>0</v>
      </c>
      <c r="Z576" s="13">
        <f>+VLOOKUP(B576,'[1]TERMELŐ_11.30.'!$A:$BH,54,FALSE)+VLOOKUP(B576,'[1]TERMELŐ_11.30.'!$A:$BH,55,FALSE)+VLOOKUP(B576,'[1]TERMELŐ_11.30.'!$A:$BH,56,FALSE)+VLOOKUP(B576,'[1]TERMELŐ_11.30.'!$A:$BH,57,FALSE)+VLOOKUP(B576,'[1]TERMELŐ_11.30.'!$A:$BH,58,FALSE)+VLOOKUP(B576,'[1]TERMELŐ_11.30.'!$A:$BH,59,FALSE)+VLOOKUP(B576,'[1]TERMELŐ_11.30.'!$A:$BH,60,FALSE)</f>
        <v>0</v>
      </c>
      <c r="AA576" s="14" t="str">
        <f>IF(VLOOKUP(B576,'[1]TERMELŐ_11.30.'!A:AZ,51,FALSE)="","",VLOOKUP(B576,'[1]TERMELŐ_11.30.'!A:AZ,51,FALSE))</f>
        <v/>
      </c>
      <c r="AB576" s="14" t="str">
        <f>IF(VLOOKUP(B576,'[1]TERMELŐ_11.30.'!A:AZ,52,FALSE)="","",VLOOKUP(B576,'[1]TERMELŐ_11.30.'!A:AZ,52,FALSE))</f>
        <v/>
      </c>
    </row>
    <row r="577" spans="1:28" x14ac:dyDescent="0.3">
      <c r="A577" s="10" t="str">
        <f>VLOOKUP(VLOOKUP(B577,'[1]TERMELŐ_11.30.'!A:F,6,FALSE),'[1]publikáció segéd tábla'!$A$1:$B$7,2,FALSE)</f>
        <v>ELMŰ Hálózati Kft.</v>
      </c>
      <c r="B577" s="10" t="s">
        <v>543</v>
      </c>
      <c r="C577" s="11">
        <f>+SUMIFS('[1]TERMELŐ_11.30.'!$H:$H,'[1]TERMELŐ_11.30.'!$A:$A,[1]publikáció!$B577,'[1]TERMELŐ_11.30.'!$L:$L,[1]publikáció!C$4)</f>
        <v>0.499</v>
      </c>
      <c r="D577" s="11">
        <f>+SUMIFS('[1]TERMELŐ_11.30.'!$H:$H,'[1]TERMELŐ_11.30.'!$A:$A,[1]publikáció!$B577,'[1]TERMELŐ_11.30.'!$L:$L,[1]publikáció!D$4)</f>
        <v>0</v>
      </c>
      <c r="E577" s="11">
        <f>+SUMIFS('[1]TERMELŐ_11.30.'!$H:$H,'[1]TERMELŐ_11.30.'!$A:$A,[1]publikáció!$B577,'[1]TERMELŐ_11.30.'!$L:$L,[1]publikáció!E$4)</f>
        <v>0</v>
      </c>
      <c r="F577" s="11">
        <f>+SUMIFS('[1]TERMELŐ_11.30.'!$H:$H,'[1]TERMELŐ_11.30.'!$A:$A,[1]publikáció!$B577,'[1]TERMELŐ_11.30.'!$L:$L,[1]publikáció!F$4)</f>
        <v>0</v>
      </c>
      <c r="G577" s="11">
        <f>+SUMIFS('[1]TERMELŐ_11.30.'!$H:$H,'[1]TERMELŐ_11.30.'!$A:$A,[1]publikáció!$B577,'[1]TERMELŐ_11.30.'!$L:$L,[1]publikáció!G$4)</f>
        <v>0</v>
      </c>
      <c r="H577" s="11">
        <f>+SUMIFS('[1]TERMELŐ_11.30.'!$H:$H,'[1]TERMELŐ_11.30.'!$A:$A,[1]publikáció!$B577,'[1]TERMELŐ_11.30.'!$L:$L,[1]publikáció!H$4)</f>
        <v>0</v>
      </c>
      <c r="I577" s="11">
        <f>+SUMIFS('[1]TERMELŐ_11.30.'!$H:$H,'[1]TERMELŐ_11.30.'!$A:$A,[1]publikáció!$B577,'[1]TERMELŐ_11.30.'!$L:$L,[1]publikáció!I$4)</f>
        <v>0</v>
      </c>
      <c r="J577" s="11">
        <f>+SUMIFS('[1]TERMELŐ_11.30.'!$H:$H,'[1]TERMELŐ_11.30.'!$A:$A,[1]publikáció!$B577,'[1]TERMELŐ_11.30.'!$L:$L,[1]publikáció!J$4)</f>
        <v>0</v>
      </c>
      <c r="K577" s="11" t="str">
        <f>+IF(VLOOKUP(B577,'[1]TERMELŐ_11.30.'!A:U,21,FALSE)="igen","Technológia módosítás",IF(VLOOKUP(B577,'[1]TERMELŐ_11.30.'!A:U,20,FALSE)&lt;&gt;"nem","Ismétlő","Új igény"))</f>
        <v>Új igény</v>
      </c>
      <c r="L577" s="12">
        <f>+_xlfn.MAXIFS('[1]TERMELŐ_11.30.'!$P:$P,'[1]TERMELŐ_11.30.'!$A:$A,[1]publikáció!$B577)</f>
        <v>0.499</v>
      </c>
      <c r="M577" s="12">
        <f>+_xlfn.MAXIFS('[1]TERMELŐ_11.30.'!$Q:$Q,'[1]TERMELŐ_11.30.'!$A:$A,[1]publikáció!$B577)</f>
        <v>0.01</v>
      </c>
      <c r="N577" s="10" t="str">
        <f>+IF(VLOOKUP(B577,'[1]TERMELŐ_11.30.'!A:G,7,FALSE)="","",VLOOKUP(B577,'[1]TERMELŐ_11.30.'!A:G,7,FALSE))</f>
        <v>APAJ</v>
      </c>
      <c r="O577" s="10">
        <f>+VLOOKUP(B577,'[1]TERMELŐ_11.30.'!A:I,9,FALSE)</f>
        <v>22</v>
      </c>
      <c r="P577" s="10" t="str">
        <f>+IF(OR(VLOOKUP(B577,'[1]TERMELŐ_11.30.'!A:D,4,FALSE)="elutasított",(VLOOKUP(B577,'[1]TERMELŐ_11.30.'!A:D,4,FALSE)="kiesett")),"igen","nem")</f>
        <v>igen</v>
      </c>
      <c r="Q577" s="10" t="str">
        <f>+_xlfn.IFNA(VLOOKUP(IF(VLOOKUP(B577,'[1]TERMELŐ_11.30.'!A:BQ,69,FALSE)="","",VLOOKUP(B577,'[1]TERMELŐ_11.30.'!A:BQ,69,FALSE)),'[1]publikáció segéd tábla'!$D$1:$E$16,2,FALSE),"")</f>
        <v>54/2024 kormány rendelet</v>
      </c>
      <c r="R577" s="10" t="str">
        <f>IF(VLOOKUP(B577,'[1]TERMELŐ_11.30.'!A:AT,46,FALSE)="","",VLOOKUP(B577,'[1]TERMELŐ_11.30.'!A:AT,46,FALSE))</f>
        <v/>
      </c>
      <c r="S577" s="10"/>
      <c r="T577" s="13">
        <f>+VLOOKUP(B577,'[1]TERMELŐ_11.30.'!$A:$AR,37,FALSE)</f>
        <v>0</v>
      </c>
      <c r="U577" s="13">
        <f>+VLOOKUP(B577,'[1]TERMELŐ_11.30.'!$A:$AR,38,FALSE)+VLOOKUP(B577,'[1]TERMELŐ_11.30.'!$A:$AR,39,FALSE)+VLOOKUP(B577,'[1]TERMELŐ_11.30.'!$A:$AR,40,FALSE)+VLOOKUP(B577,'[1]TERMELŐ_11.30.'!$A:$AR,41,FALSE)+VLOOKUP(B577,'[1]TERMELŐ_11.30.'!$A:$AR,42,FALSE)+VLOOKUP(B577,'[1]TERMELŐ_11.30.'!$A:$AR,43,FALSE)+VLOOKUP(B577,'[1]TERMELŐ_11.30.'!$A:$AR,44,FALSE)</f>
        <v>0</v>
      </c>
      <c r="V577" s="14" t="str">
        <f>+IF(VLOOKUP(B577,'[1]TERMELŐ_11.30.'!A:AS,45,FALSE)="","",VLOOKUP(B577,'[1]TERMELŐ_11.30.'!A:AS,45,FALSE))</f>
        <v/>
      </c>
      <c r="W577" s="14" t="str">
        <f>IF(VLOOKUP(B577,'[1]TERMELŐ_11.30.'!A:AJ,36,FALSE)="","",VLOOKUP(B577,'[1]TERMELŐ_11.30.'!A:AJ,36,FALSE))</f>
        <v/>
      </c>
      <c r="X577" s="10"/>
      <c r="Y577" s="13">
        <f>+VLOOKUP(B577,'[1]TERMELŐ_11.30.'!$A:$BH,53,FALSE)</f>
        <v>0</v>
      </c>
      <c r="Z577" s="13">
        <f>+VLOOKUP(B577,'[1]TERMELŐ_11.30.'!$A:$BH,54,FALSE)+VLOOKUP(B577,'[1]TERMELŐ_11.30.'!$A:$BH,55,FALSE)+VLOOKUP(B577,'[1]TERMELŐ_11.30.'!$A:$BH,56,FALSE)+VLOOKUP(B577,'[1]TERMELŐ_11.30.'!$A:$BH,57,FALSE)+VLOOKUP(B577,'[1]TERMELŐ_11.30.'!$A:$BH,58,FALSE)+VLOOKUP(B577,'[1]TERMELŐ_11.30.'!$A:$BH,59,FALSE)+VLOOKUP(B577,'[1]TERMELŐ_11.30.'!$A:$BH,60,FALSE)</f>
        <v>0</v>
      </c>
      <c r="AA577" s="14" t="str">
        <f>IF(VLOOKUP(B577,'[1]TERMELŐ_11.30.'!A:AZ,51,FALSE)="","",VLOOKUP(B577,'[1]TERMELŐ_11.30.'!A:AZ,51,FALSE))</f>
        <v/>
      </c>
      <c r="AB577" s="14" t="str">
        <f>IF(VLOOKUP(B577,'[1]TERMELŐ_11.30.'!A:AZ,52,FALSE)="","",VLOOKUP(B577,'[1]TERMELŐ_11.30.'!A:AZ,52,FALSE))</f>
        <v/>
      </c>
    </row>
    <row r="578" spans="1:28" x14ac:dyDescent="0.3">
      <c r="A578" s="10" t="str">
        <f>VLOOKUP(VLOOKUP(B578,'[1]TERMELŐ_11.30.'!A:F,6,FALSE),'[1]publikáció segéd tábla'!$A$1:$B$7,2,FALSE)</f>
        <v>ELMŰ Hálózati Kft.</v>
      </c>
      <c r="B578" s="10" t="s">
        <v>544</v>
      </c>
      <c r="C578" s="11">
        <f>+SUMIFS('[1]TERMELŐ_11.30.'!$H:$H,'[1]TERMELŐ_11.30.'!$A:$A,[1]publikáció!$B578,'[1]TERMELŐ_11.30.'!$L:$L,[1]publikáció!C$4)</f>
        <v>0.499</v>
      </c>
      <c r="D578" s="11">
        <f>+SUMIFS('[1]TERMELŐ_11.30.'!$H:$H,'[1]TERMELŐ_11.30.'!$A:$A,[1]publikáció!$B578,'[1]TERMELŐ_11.30.'!$L:$L,[1]publikáció!D$4)</f>
        <v>0</v>
      </c>
      <c r="E578" s="11">
        <f>+SUMIFS('[1]TERMELŐ_11.30.'!$H:$H,'[1]TERMELŐ_11.30.'!$A:$A,[1]publikáció!$B578,'[1]TERMELŐ_11.30.'!$L:$L,[1]publikáció!E$4)</f>
        <v>0</v>
      </c>
      <c r="F578" s="11">
        <f>+SUMIFS('[1]TERMELŐ_11.30.'!$H:$H,'[1]TERMELŐ_11.30.'!$A:$A,[1]publikáció!$B578,'[1]TERMELŐ_11.30.'!$L:$L,[1]publikáció!F$4)</f>
        <v>0</v>
      </c>
      <c r="G578" s="11">
        <f>+SUMIFS('[1]TERMELŐ_11.30.'!$H:$H,'[1]TERMELŐ_11.30.'!$A:$A,[1]publikáció!$B578,'[1]TERMELŐ_11.30.'!$L:$L,[1]publikáció!G$4)</f>
        <v>0</v>
      </c>
      <c r="H578" s="11">
        <f>+SUMIFS('[1]TERMELŐ_11.30.'!$H:$H,'[1]TERMELŐ_11.30.'!$A:$A,[1]publikáció!$B578,'[1]TERMELŐ_11.30.'!$L:$L,[1]publikáció!H$4)</f>
        <v>0</v>
      </c>
      <c r="I578" s="11">
        <f>+SUMIFS('[1]TERMELŐ_11.30.'!$H:$H,'[1]TERMELŐ_11.30.'!$A:$A,[1]publikáció!$B578,'[1]TERMELŐ_11.30.'!$L:$L,[1]publikáció!I$4)</f>
        <v>0</v>
      </c>
      <c r="J578" s="11">
        <f>+SUMIFS('[1]TERMELŐ_11.30.'!$H:$H,'[1]TERMELŐ_11.30.'!$A:$A,[1]publikáció!$B578,'[1]TERMELŐ_11.30.'!$L:$L,[1]publikáció!J$4)</f>
        <v>0</v>
      </c>
      <c r="K578" s="11" t="str">
        <f>+IF(VLOOKUP(B578,'[1]TERMELŐ_11.30.'!A:U,21,FALSE)="igen","Technológia módosítás",IF(VLOOKUP(B578,'[1]TERMELŐ_11.30.'!A:U,20,FALSE)&lt;&gt;"nem","Ismétlő","Új igény"))</f>
        <v>Új igény</v>
      </c>
      <c r="L578" s="12">
        <f>+_xlfn.MAXIFS('[1]TERMELŐ_11.30.'!$P:$P,'[1]TERMELŐ_11.30.'!$A:$A,[1]publikáció!$B578)</f>
        <v>0.499</v>
      </c>
      <c r="M578" s="12">
        <f>+_xlfn.MAXIFS('[1]TERMELŐ_11.30.'!$Q:$Q,'[1]TERMELŐ_11.30.'!$A:$A,[1]publikáció!$B578)</f>
        <v>0.01</v>
      </c>
      <c r="N578" s="10" t="str">
        <f>+IF(VLOOKUP(B578,'[1]TERMELŐ_11.30.'!A:G,7,FALSE)="","",VLOOKUP(B578,'[1]TERMELŐ_11.30.'!A:G,7,FALSE))</f>
        <v>APAJ</v>
      </c>
      <c r="O578" s="10">
        <f>+VLOOKUP(B578,'[1]TERMELŐ_11.30.'!A:I,9,FALSE)</f>
        <v>22</v>
      </c>
      <c r="P578" s="10" t="str">
        <f>+IF(OR(VLOOKUP(B578,'[1]TERMELŐ_11.30.'!A:D,4,FALSE)="elutasított",(VLOOKUP(B578,'[1]TERMELŐ_11.30.'!A:D,4,FALSE)="kiesett")),"igen","nem")</f>
        <v>igen</v>
      </c>
      <c r="Q578" s="10" t="str">
        <f>+_xlfn.IFNA(VLOOKUP(IF(VLOOKUP(B578,'[1]TERMELŐ_11.30.'!A:BQ,69,FALSE)="","",VLOOKUP(B578,'[1]TERMELŐ_11.30.'!A:BQ,69,FALSE)),'[1]publikáció segéd tábla'!$D$1:$E$16,2,FALSE),"")</f>
        <v>54/2024 kormány rendelet</v>
      </c>
      <c r="R578" s="10" t="str">
        <f>IF(VLOOKUP(B578,'[1]TERMELŐ_11.30.'!A:AT,46,FALSE)="","",VLOOKUP(B578,'[1]TERMELŐ_11.30.'!A:AT,46,FALSE))</f>
        <v/>
      </c>
      <c r="S578" s="10"/>
      <c r="T578" s="13">
        <f>+VLOOKUP(B578,'[1]TERMELŐ_11.30.'!$A:$AR,37,FALSE)</f>
        <v>0</v>
      </c>
      <c r="U578" s="13">
        <f>+VLOOKUP(B578,'[1]TERMELŐ_11.30.'!$A:$AR,38,FALSE)+VLOOKUP(B578,'[1]TERMELŐ_11.30.'!$A:$AR,39,FALSE)+VLOOKUP(B578,'[1]TERMELŐ_11.30.'!$A:$AR,40,FALSE)+VLOOKUP(B578,'[1]TERMELŐ_11.30.'!$A:$AR,41,FALSE)+VLOOKUP(B578,'[1]TERMELŐ_11.30.'!$A:$AR,42,FALSE)+VLOOKUP(B578,'[1]TERMELŐ_11.30.'!$A:$AR,43,FALSE)+VLOOKUP(B578,'[1]TERMELŐ_11.30.'!$A:$AR,44,FALSE)</f>
        <v>0</v>
      </c>
      <c r="V578" s="14" t="str">
        <f>+IF(VLOOKUP(B578,'[1]TERMELŐ_11.30.'!A:AS,45,FALSE)="","",VLOOKUP(B578,'[1]TERMELŐ_11.30.'!A:AS,45,FALSE))</f>
        <v/>
      </c>
      <c r="W578" s="14" t="str">
        <f>IF(VLOOKUP(B578,'[1]TERMELŐ_11.30.'!A:AJ,36,FALSE)="","",VLOOKUP(B578,'[1]TERMELŐ_11.30.'!A:AJ,36,FALSE))</f>
        <v/>
      </c>
      <c r="X578" s="10"/>
      <c r="Y578" s="13">
        <f>+VLOOKUP(B578,'[1]TERMELŐ_11.30.'!$A:$BH,53,FALSE)</f>
        <v>0</v>
      </c>
      <c r="Z578" s="13">
        <f>+VLOOKUP(B578,'[1]TERMELŐ_11.30.'!$A:$BH,54,FALSE)+VLOOKUP(B578,'[1]TERMELŐ_11.30.'!$A:$BH,55,FALSE)+VLOOKUP(B578,'[1]TERMELŐ_11.30.'!$A:$BH,56,FALSE)+VLOOKUP(B578,'[1]TERMELŐ_11.30.'!$A:$BH,57,FALSE)+VLOOKUP(B578,'[1]TERMELŐ_11.30.'!$A:$BH,58,FALSE)+VLOOKUP(B578,'[1]TERMELŐ_11.30.'!$A:$BH,59,FALSE)+VLOOKUP(B578,'[1]TERMELŐ_11.30.'!$A:$BH,60,FALSE)</f>
        <v>0</v>
      </c>
      <c r="AA578" s="14" t="str">
        <f>IF(VLOOKUP(B578,'[1]TERMELŐ_11.30.'!A:AZ,51,FALSE)="","",VLOOKUP(B578,'[1]TERMELŐ_11.30.'!A:AZ,51,FALSE))</f>
        <v/>
      </c>
      <c r="AB578" s="14" t="str">
        <f>IF(VLOOKUP(B578,'[1]TERMELŐ_11.30.'!A:AZ,52,FALSE)="","",VLOOKUP(B578,'[1]TERMELŐ_11.30.'!A:AZ,52,FALSE))</f>
        <v/>
      </c>
    </row>
    <row r="579" spans="1:28" x14ac:dyDescent="0.3">
      <c r="A579" s="10" t="str">
        <f>VLOOKUP(VLOOKUP(B579,'[1]TERMELŐ_11.30.'!A:F,6,FALSE),'[1]publikáció segéd tábla'!$A$1:$B$7,2,FALSE)</f>
        <v>ELMŰ Hálózati Kft.</v>
      </c>
      <c r="B579" s="10" t="s">
        <v>545</v>
      </c>
      <c r="C579" s="11">
        <f>+SUMIFS('[1]TERMELŐ_11.30.'!$H:$H,'[1]TERMELŐ_11.30.'!$A:$A,[1]publikáció!$B579,'[1]TERMELŐ_11.30.'!$L:$L,[1]publikáció!C$4)</f>
        <v>0.499</v>
      </c>
      <c r="D579" s="11">
        <f>+SUMIFS('[1]TERMELŐ_11.30.'!$H:$H,'[1]TERMELŐ_11.30.'!$A:$A,[1]publikáció!$B579,'[1]TERMELŐ_11.30.'!$L:$L,[1]publikáció!D$4)</f>
        <v>0</v>
      </c>
      <c r="E579" s="11">
        <f>+SUMIFS('[1]TERMELŐ_11.30.'!$H:$H,'[1]TERMELŐ_11.30.'!$A:$A,[1]publikáció!$B579,'[1]TERMELŐ_11.30.'!$L:$L,[1]publikáció!E$4)</f>
        <v>0</v>
      </c>
      <c r="F579" s="11">
        <f>+SUMIFS('[1]TERMELŐ_11.30.'!$H:$H,'[1]TERMELŐ_11.30.'!$A:$A,[1]publikáció!$B579,'[1]TERMELŐ_11.30.'!$L:$L,[1]publikáció!F$4)</f>
        <v>0</v>
      </c>
      <c r="G579" s="11">
        <f>+SUMIFS('[1]TERMELŐ_11.30.'!$H:$H,'[1]TERMELŐ_11.30.'!$A:$A,[1]publikáció!$B579,'[1]TERMELŐ_11.30.'!$L:$L,[1]publikáció!G$4)</f>
        <v>0</v>
      </c>
      <c r="H579" s="11">
        <f>+SUMIFS('[1]TERMELŐ_11.30.'!$H:$H,'[1]TERMELŐ_11.30.'!$A:$A,[1]publikáció!$B579,'[1]TERMELŐ_11.30.'!$L:$L,[1]publikáció!H$4)</f>
        <v>0</v>
      </c>
      <c r="I579" s="11">
        <f>+SUMIFS('[1]TERMELŐ_11.30.'!$H:$H,'[1]TERMELŐ_11.30.'!$A:$A,[1]publikáció!$B579,'[1]TERMELŐ_11.30.'!$L:$L,[1]publikáció!I$4)</f>
        <v>0</v>
      </c>
      <c r="J579" s="11">
        <f>+SUMIFS('[1]TERMELŐ_11.30.'!$H:$H,'[1]TERMELŐ_11.30.'!$A:$A,[1]publikáció!$B579,'[1]TERMELŐ_11.30.'!$L:$L,[1]publikáció!J$4)</f>
        <v>0</v>
      </c>
      <c r="K579" s="11" t="str">
        <f>+IF(VLOOKUP(B579,'[1]TERMELŐ_11.30.'!A:U,21,FALSE)="igen","Technológia módosítás",IF(VLOOKUP(B579,'[1]TERMELŐ_11.30.'!A:U,20,FALSE)&lt;&gt;"nem","Ismétlő","Új igény"))</f>
        <v>Új igény</v>
      </c>
      <c r="L579" s="12">
        <f>+_xlfn.MAXIFS('[1]TERMELŐ_11.30.'!$P:$P,'[1]TERMELŐ_11.30.'!$A:$A,[1]publikáció!$B579)</f>
        <v>0.499</v>
      </c>
      <c r="M579" s="12">
        <f>+_xlfn.MAXIFS('[1]TERMELŐ_11.30.'!$Q:$Q,'[1]TERMELŐ_11.30.'!$A:$A,[1]publikáció!$B579)</f>
        <v>0.01</v>
      </c>
      <c r="N579" s="10" t="str">
        <f>+IF(VLOOKUP(B579,'[1]TERMELŐ_11.30.'!A:G,7,FALSE)="","",VLOOKUP(B579,'[1]TERMELŐ_11.30.'!A:G,7,FALSE))</f>
        <v>APAJ</v>
      </c>
      <c r="O579" s="10">
        <f>+VLOOKUP(B579,'[1]TERMELŐ_11.30.'!A:I,9,FALSE)</f>
        <v>22</v>
      </c>
      <c r="P579" s="10" t="str">
        <f>+IF(OR(VLOOKUP(B579,'[1]TERMELŐ_11.30.'!A:D,4,FALSE)="elutasított",(VLOOKUP(B579,'[1]TERMELŐ_11.30.'!A:D,4,FALSE)="kiesett")),"igen","nem")</f>
        <v>igen</v>
      </c>
      <c r="Q579" s="10" t="str">
        <f>+_xlfn.IFNA(VLOOKUP(IF(VLOOKUP(B579,'[1]TERMELŐ_11.30.'!A:BQ,69,FALSE)="","",VLOOKUP(B579,'[1]TERMELŐ_11.30.'!A:BQ,69,FALSE)),'[1]publikáció segéd tábla'!$D$1:$E$16,2,FALSE),"")</f>
        <v>54/2024 kormány rendelet</v>
      </c>
      <c r="R579" s="10" t="str">
        <f>IF(VLOOKUP(B579,'[1]TERMELŐ_11.30.'!A:AT,46,FALSE)="","",VLOOKUP(B579,'[1]TERMELŐ_11.30.'!A:AT,46,FALSE))</f>
        <v/>
      </c>
      <c r="S579" s="10"/>
      <c r="T579" s="13">
        <f>+VLOOKUP(B579,'[1]TERMELŐ_11.30.'!$A:$AR,37,FALSE)</f>
        <v>0</v>
      </c>
      <c r="U579" s="13">
        <f>+VLOOKUP(B579,'[1]TERMELŐ_11.30.'!$A:$AR,38,FALSE)+VLOOKUP(B579,'[1]TERMELŐ_11.30.'!$A:$AR,39,FALSE)+VLOOKUP(B579,'[1]TERMELŐ_11.30.'!$A:$AR,40,FALSE)+VLOOKUP(B579,'[1]TERMELŐ_11.30.'!$A:$AR,41,FALSE)+VLOOKUP(B579,'[1]TERMELŐ_11.30.'!$A:$AR,42,FALSE)+VLOOKUP(B579,'[1]TERMELŐ_11.30.'!$A:$AR,43,FALSE)+VLOOKUP(B579,'[1]TERMELŐ_11.30.'!$A:$AR,44,FALSE)</f>
        <v>0</v>
      </c>
      <c r="V579" s="14" t="str">
        <f>+IF(VLOOKUP(B579,'[1]TERMELŐ_11.30.'!A:AS,45,FALSE)="","",VLOOKUP(B579,'[1]TERMELŐ_11.30.'!A:AS,45,FALSE))</f>
        <v/>
      </c>
      <c r="W579" s="14" t="str">
        <f>IF(VLOOKUP(B579,'[1]TERMELŐ_11.30.'!A:AJ,36,FALSE)="","",VLOOKUP(B579,'[1]TERMELŐ_11.30.'!A:AJ,36,FALSE))</f>
        <v/>
      </c>
      <c r="X579" s="10"/>
      <c r="Y579" s="13">
        <f>+VLOOKUP(B579,'[1]TERMELŐ_11.30.'!$A:$BH,53,FALSE)</f>
        <v>0</v>
      </c>
      <c r="Z579" s="13">
        <f>+VLOOKUP(B579,'[1]TERMELŐ_11.30.'!$A:$BH,54,FALSE)+VLOOKUP(B579,'[1]TERMELŐ_11.30.'!$A:$BH,55,FALSE)+VLOOKUP(B579,'[1]TERMELŐ_11.30.'!$A:$BH,56,FALSE)+VLOOKUP(B579,'[1]TERMELŐ_11.30.'!$A:$BH,57,FALSE)+VLOOKUP(B579,'[1]TERMELŐ_11.30.'!$A:$BH,58,FALSE)+VLOOKUP(B579,'[1]TERMELŐ_11.30.'!$A:$BH,59,FALSE)+VLOOKUP(B579,'[1]TERMELŐ_11.30.'!$A:$BH,60,FALSE)</f>
        <v>0</v>
      </c>
      <c r="AA579" s="14" t="str">
        <f>IF(VLOOKUP(B579,'[1]TERMELŐ_11.30.'!A:AZ,51,FALSE)="","",VLOOKUP(B579,'[1]TERMELŐ_11.30.'!A:AZ,51,FALSE))</f>
        <v/>
      </c>
      <c r="AB579" s="14" t="str">
        <f>IF(VLOOKUP(B579,'[1]TERMELŐ_11.30.'!A:AZ,52,FALSE)="","",VLOOKUP(B579,'[1]TERMELŐ_11.30.'!A:AZ,52,FALSE))</f>
        <v/>
      </c>
    </row>
    <row r="580" spans="1:28" x14ac:dyDescent="0.3">
      <c r="A580" s="10" t="str">
        <f>VLOOKUP(VLOOKUP(B580,'[1]TERMELŐ_11.30.'!A:F,6,FALSE),'[1]publikáció segéd tábla'!$A$1:$B$7,2,FALSE)</f>
        <v>ELMŰ Hálózati Kft.</v>
      </c>
      <c r="B580" s="10" t="s">
        <v>546</v>
      </c>
      <c r="C580" s="11">
        <f>+SUMIFS('[1]TERMELŐ_11.30.'!$H:$H,'[1]TERMELŐ_11.30.'!$A:$A,[1]publikáció!$B580,'[1]TERMELŐ_11.30.'!$L:$L,[1]publikáció!C$4)</f>
        <v>0.499</v>
      </c>
      <c r="D580" s="11">
        <f>+SUMIFS('[1]TERMELŐ_11.30.'!$H:$H,'[1]TERMELŐ_11.30.'!$A:$A,[1]publikáció!$B580,'[1]TERMELŐ_11.30.'!$L:$L,[1]publikáció!D$4)</f>
        <v>0</v>
      </c>
      <c r="E580" s="11">
        <f>+SUMIFS('[1]TERMELŐ_11.30.'!$H:$H,'[1]TERMELŐ_11.30.'!$A:$A,[1]publikáció!$B580,'[1]TERMELŐ_11.30.'!$L:$L,[1]publikáció!E$4)</f>
        <v>0</v>
      </c>
      <c r="F580" s="11">
        <f>+SUMIFS('[1]TERMELŐ_11.30.'!$H:$H,'[1]TERMELŐ_11.30.'!$A:$A,[1]publikáció!$B580,'[1]TERMELŐ_11.30.'!$L:$L,[1]publikáció!F$4)</f>
        <v>0</v>
      </c>
      <c r="G580" s="11">
        <f>+SUMIFS('[1]TERMELŐ_11.30.'!$H:$H,'[1]TERMELŐ_11.30.'!$A:$A,[1]publikáció!$B580,'[1]TERMELŐ_11.30.'!$L:$L,[1]publikáció!G$4)</f>
        <v>0</v>
      </c>
      <c r="H580" s="11">
        <f>+SUMIFS('[1]TERMELŐ_11.30.'!$H:$H,'[1]TERMELŐ_11.30.'!$A:$A,[1]publikáció!$B580,'[1]TERMELŐ_11.30.'!$L:$L,[1]publikáció!H$4)</f>
        <v>0</v>
      </c>
      <c r="I580" s="11">
        <f>+SUMIFS('[1]TERMELŐ_11.30.'!$H:$H,'[1]TERMELŐ_11.30.'!$A:$A,[1]publikáció!$B580,'[1]TERMELŐ_11.30.'!$L:$L,[1]publikáció!I$4)</f>
        <v>0</v>
      </c>
      <c r="J580" s="11">
        <f>+SUMIFS('[1]TERMELŐ_11.30.'!$H:$H,'[1]TERMELŐ_11.30.'!$A:$A,[1]publikáció!$B580,'[1]TERMELŐ_11.30.'!$L:$L,[1]publikáció!J$4)</f>
        <v>0</v>
      </c>
      <c r="K580" s="11" t="str">
        <f>+IF(VLOOKUP(B580,'[1]TERMELŐ_11.30.'!A:U,21,FALSE)="igen","Technológia módosítás",IF(VLOOKUP(B580,'[1]TERMELŐ_11.30.'!A:U,20,FALSE)&lt;&gt;"nem","Ismétlő","Új igény"))</f>
        <v>Új igény</v>
      </c>
      <c r="L580" s="12">
        <f>+_xlfn.MAXIFS('[1]TERMELŐ_11.30.'!$P:$P,'[1]TERMELŐ_11.30.'!$A:$A,[1]publikáció!$B580)</f>
        <v>0.499</v>
      </c>
      <c r="M580" s="12">
        <f>+_xlfn.MAXIFS('[1]TERMELŐ_11.30.'!$Q:$Q,'[1]TERMELŐ_11.30.'!$A:$A,[1]publikáció!$B580)</f>
        <v>0.01</v>
      </c>
      <c r="N580" s="10" t="str">
        <f>+IF(VLOOKUP(B580,'[1]TERMELŐ_11.30.'!A:G,7,FALSE)="","",VLOOKUP(B580,'[1]TERMELŐ_11.30.'!A:G,7,FALSE))</f>
        <v>APAJ</v>
      </c>
      <c r="O580" s="10">
        <f>+VLOOKUP(B580,'[1]TERMELŐ_11.30.'!A:I,9,FALSE)</f>
        <v>22</v>
      </c>
      <c r="P580" s="10" t="str">
        <f>+IF(OR(VLOOKUP(B580,'[1]TERMELŐ_11.30.'!A:D,4,FALSE)="elutasított",(VLOOKUP(B580,'[1]TERMELŐ_11.30.'!A:D,4,FALSE)="kiesett")),"igen","nem")</f>
        <v>igen</v>
      </c>
      <c r="Q580" s="10" t="str">
        <f>+_xlfn.IFNA(VLOOKUP(IF(VLOOKUP(B580,'[1]TERMELŐ_11.30.'!A:BQ,69,FALSE)="","",VLOOKUP(B580,'[1]TERMELŐ_11.30.'!A:BQ,69,FALSE)),'[1]publikáció segéd tábla'!$D$1:$E$16,2,FALSE),"")</f>
        <v>54/2024 kormány rendelet</v>
      </c>
      <c r="R580" s="10" t="str">
        <f>IF(VLOOKUP(B580,'[1]TERMELŐ_11.30.'!A:AT,46,FALSE)="","",VLOOKUP(B580,'[1]TERMELŐ_11.30.'!A:AT,46,FALSE))</f>
        <v/>
      </c>
      <c r="S580" s="10"/>
      <c r="T580" s="13">
        <f>+VLOOKUP(B580,'[1]TERMELŐ_11.30.'!$A:$AR,37,FALSE)</f>
        <v>0</v>
      </c>
      <c r="U580" s="13">
        <f>+VLOOKUP(B580,'[1]TERMELŐ_11.30.'!$A:$AR,38,FALSE)+VLOOKUP(B580,'[1]TERMELŐ_11.30.'!$A:$AR,39,FALSE)+VLOOKUP(B580,'[1]TERMELŐ_11.30.'!$A:$AR,40,FALSE)+VLOOKUP(B580,'[1]TERMELŐ_11.30.'!$A:$AR,41,FALSE)+VLOOKUP(B580,'[1]TERMELŐ_11.30.'!$A:$AR,42,FALSE)+VLOOKUP(B580,'[1]TERMELŐ_11.30.'!$A:$AR,43,FALSE)+VLOOKUP(B580,'[1]TERMELŐ_11.30.'!$A:$AR,44,FALSE)</f>
        <v>0</v>
      </c>
      <c r="V580" s="14" t="str">
        <f>+IF(VLOOKUP(B580,'[1]TERMELŐ_11.30.'!A:AS,45,FALSE)="","",VLOOKUP(B580,'[1]TERMELŐ_11.30.'!A:AS,45,FALSE))</f>
        <v/>
      </c>
      <c r="W580" s="14" t="str">
        <f>IF(VLOOKUP(B580,'[1]TERMELŐ_11.30.'!A:AJ,36,FALSE)="","",VLOOKUP(B580,'[1]TERMELŐ_11.30.'!A:AJ,36,FALSE))</f>
        <v/>
      </c>
      <c r="X580" s="10"/>
      <c r="Y580" s="13">
        <f>+VLOOKUP(B580,'[1]TERMELŐ_11.30.'!$A:$BH,53,FALSE)</f>
        <v>0</v>
      </c>
      <c r="Z580" s="13">
        <f>+VLOOKUP(B580,'[1]TERMELŐ_11.30.'!$A:$BH,54,FALSE)+VLOOKUP(B580,'[1]TERMELŐ_11.30.'!$A:$BH,55,FALSE)+VLOOKUP(B580,'[1]TERMELŐ_11.30.'!$A:$BH,56,FALSE)+VLOOKUP(B580,'[1]TERMELŐ_11.30.'!$A:$BH,57,FALSE)+VLOOKUP(B580,'[1]TERMELŐ_11.30.'!$A:$BH,58,FALSE)+VLOOKUP(B580,'[1]TERMELŐ_11.30.'!$A:$BH,59,FALSE)+VLOOKUP(B580,'[1]TERMELŐ_11.30.'!$A:$BH,60,FALSE)</f>
        <v>0</v>
      </c>
      <c r="AA580" s="14" t="str">
        <f>IF(VLOOKUP(B580,'[1]TERMELŐ_11.30.'!A:AZ,51,FALSE)="","",VLOOKUP(B580,'[1]TERMELŐ_11.30.'!A:AZ,51,FALSE))</f>
        <v/>
      </c>
      <c r="AB580" s="14" t="str">
        <f>IF(VLOOKUP(B580,'[1]TERMELŐ_11.30.'!A:AZ,52,FALSE)="","",VLOOKUP(B580,'[1]TERMELŐ_11.30.'!A:AZ,52,FALSE))</f>
        <v/>
      </c>
    </row>
    <row r="581" spans="1:28" x14ac:dyDescent="0.3">
      <c r="A581" s="10" t="str">
        <f>VLOOKUP(VLOOKUP(B581,'[1]TERMELŐ_11.30.'!A:F,6,FALSE),'[1]publikáció segéd tábla'!$A$1:$B$7,2,FALSE)</f>
        <v>ELMŰ Hálózati Kft.</v>
      </c>
      <c r="B581" s="10" t="s">
        <v>547</v>
      </c>
      <c r="C581" s="11">
        <f>+SUMIFS('[1]TERMELŐ_11.30.'!$H:$H,'[1]TERMELŐ_11.30.'!$A:$A,[1]publikáció!$B581,'[1]TERMELŐ_11.30.'!$L:$L,[1]publikáció!C$4)</f>
        <v>0.499</v>
      </c>
      <c r="D581" s="11">
        <f>+SUMIFS('[1]TERMELŐ_11.30.'!$H:$H,'[1]TERMELŐ_11.30.'!$A:$A,[1]publikáció!$B581,'[1]TERMELŐ_11.30.'!$L:$L,[1]publikáció!D$4)</f>
        <v>0</v>
      </c>
      <c r="E581" s="11">
        <f>+SUMIFS('[1]TERMELŐ_11.30.'!$H:$H,'[1]TERMELŐ_11.30.'!$A:$A,[1]publikáció!$B581,'[1]TERMELŐ_11.30.'!$L:$L,[1]publikáció!E$4)</f>
        <v>0</v>
      </c>
      <c r="F581" s="11">
        <f>+SUMIFS('[1]TERMELŐ_11.30.'!$H:$H,'[1]TERMELŐ_11.30.'!$A:$A,[1]publikáció!$B581,'[1]TERMELŐ_11.30.'!$L:$L,[1]publikáció!F$4)</f>
        <v>0</v>
      </c>
      <c r="G581" s="11">
        <f>+SUMIFS('[1]TERMELŐ_11.30.'!$H:$H,'[1]TERMELŐ_11.30.'!$A:$A,[1]publikáció!$B581,'[1]TERMELŐ_11.30.'!$L:$L,[1]publikáció!G$4)</f>
        <v>0</v>
      </c>
      <c r="H581" s="11">
        <f>+SUMIFS('[1]TERMELŐ_11.30.'!$H:$H,'[1]TERMELŐ_11.30.'!$A:$A,[1]publikáció!$B581,'[1]TERMELŐ_11.30.'!$L:$L,[1]publikáció!H$4)</f>
        <v>0</v>
      </c>
      <c r="I581" s="11">
        <f>+SUMIFS('[1]TERMELŐ_11.30.'!$H:$H,'[1]TERMELŐ_11.30.'!$A:$A,[1]publikáció!$B581,'[1]TERMELŐ_11.30.'!$L:$L,[1]publikáció!I$4)</f>
        <v>0</v>
      </c>
      <c r="J581" s="11">
        <f>+SUMIFS('[1]TERMELŐ_11.30.'!$H:$H,'[1]TERMELŐ_11.30.'!$A:$A,[1]publikáció!$B581,'[1]TERMELŐ_11.30.'!$L:$L,[1]publikáció!J$4)</f>
        <v>0</v>
      </c>
      <c r="K581" s="11" t="str">
        <f>+IF(VLOOKUP(B581,'[1]TERMELŐ_11.30.'!A:U,21,FALSE)="igen","Technológia módosítás",IF(VLOOKUP(B581,'[1]TERMELŐ_11.30.'!A:U,20,FALSE)&lt;&gt;"nem","Ismétlő","Új igény"))</f>
        <v>Új igény</v>
      </c>
      <c r="L581" s="12">
        <f>+_xlfn.MAXIFS('[1]TERMELŐ_11.30.'!$P:$P,'[1]TERMELŐ_11.30.'!$A:$A,[1]publikáció!$B581)</f>
        <v>0.499</v>
      </c>
      <c r="M581" s="12">
        <f>+_xlfn.MAXIFS('[1]TERMELŐ_11.30.'!$Q:$Q,'[1]TERMELŐ_11.30.'!$A:$A,[1]publikáció!$B581)</f>
        <v>0.01</v>
      </c>
      <c r="N581" s="10" t="str">
        <f>+IF(VLOOKUP(B581,'[1]TERMELŐ_11.30.'!A:G,7,FALSE)="","",VLOOKUP(B581,'[1]TERMELŐ_11.30.'!A:G,7,FALSE))</f>
        <v>APAJ</v>
      </c>
      <c r="O581" s="10">
        <f>+VLOOKUP(B581,'[1]TERMELŐ_11.30.'!A:I,9,FALSE)</f>
        <v>22</v>
      </c>
      <c r="P581" s="10" t="str">
        <f>+IF(OR(VLOOKUP(B581,'[1]TERMELŐ_11.30.'!A:D,4,FALSE)="elutasított",(VLOOKUP(B581,'[1]TERMELŐ_11.30.'!A:D,4,FALSE)="kiesett")),"igen","nem")</f>
        <v>igen</v>
      </c>
      <c r="Q581" s="10" t="str">
        <f>+_xlfn.IFNA(VLOOKUP(IF(VLOOKUP(B581,'[1]TERMELŐ_11.30.'!A:BQ,69,FALSE)="","",VLOOKUP(B581,'[1]TERMELŐ_11.30.'!A:BQ,69,FALSE)),'[1]publikáció segéd tábla'!$D$1:$E$16,2,FALSE),"")</f>
        <v>54/2024 kormány rendelet</v>
      </c>
      <c r="R581" s="10" t="str">
        <f>IF(VLOOKUP(B581,'[1]TERMELŐ_11.30.'!A:AT,46,FALSE)="","",VLOOKUP(B581,'[1]TERMELŐ_11.30.'!A:AT,46,FALSE))</f>
        <v/>
      </c>
      <c r="S581" s="10"/>
      <c r="T581" s="13">
        <f>+VLOOKUP(B581,'[1]TERMELŐ_11.30.'!$A:$AR,37,FALSE)</f>
        <v>0</v>
      </c>
      <c r="U581" s="13">
        <f>+VLOOKUP(B581,'[1]TERMELŐ_11.30.'!$A:$AR,38,FALSE)+VLOOKUP(B581,'[1]TERMELŐ_11.30.'!$A:$AR,39,FALSE)+VLOOKUP(B581,'[1]TERMELŐ_11.30.'!$A:$AR,40,FALSE)+VLOOKUP(B581,'[1]TERMELŐ_11.30.'!$A:$AR,41,FALSE)+VLOOKUP(B581,'[1]TERMELŐ_11.30.'!$A:$AR,42,FALSE)+VLOOKUP(B581,'[1]TERMELŐ_11.30.'!$A:$AR,43,FALSE)+VLOOKUP(B581,'[1]TERMELŐ_11.30.'!$A:$AR,44,FALSE)</f>
        <v>0</v>
      </c>
      <c r="V581" s="14" t="str">
        <f>+IF(VLOOKUP(B581,'[1]TERMELŐ_11.30.'!A:AS,45,FALSE)="","",VLOOKUP(B581,'[1]TERMELŐ_11.30.'!A:AS,45,FALSE))</f>
        <v/>
      </c>
      <c r="W581" s="14" t="str">
        <f>IF(VLOOKUP(B581,'[1]TERMELŐ_11.30.'!A:AJ,36,FALSE)="","",VLOOKUP(B581,'[1]TERMELŐ_11.30.'!A:AJ,36,FALSE))</f>
        <v/>
      </c>
      <c r="X581" s="10"/>
      <c r="Y581" s="13">
        <f>+VLOOKUP(B581,'[1]TERMELŐ_11.30.'!$A:$BH,53,FALSE)</f>
        <v>0</v>
      </c>
      <c r="Z581" s="13">
        <f>+VLOOKUP(B581,'[1]TERMELŐ_11.30.'!$A:$BH,54,FALSE)+VLOOKUP(B581,'[1]TERMELŐ_11.30.'!$A:$BH,55,FALSE)+VLOOKUP(B581,'[1]TERMELŐ_11.30.'!$A:$BH,56,FALSE)+VLOOKUP(B581,'[1]TERMELŐ_11.30.'!$A:$BH,57,FALSE)+VLOOKUP(B581,'[1]TERMELŐ_11.30.'!$A:$BH,58,FALSE)+VLOOKUP(B581,'[1]TERMELŐ_11.30.'!$A:$BH,59,FALSE)+VLOOKUP(B581,'[1]TERMELŐ_11.30.'!$A:$BH,60,FALSE)</f>
        <v>0</v>
      </c>
      <c r="AA581" s="14" t="str">
        <f>IF(VLOOKUP(B581,'[1]TERMELŐ_11.30.'!A:AZ,51,FALSE)="","",VLOOKUP(B581,'[1]TERMELŐ_11.30.'!A:AZ,51,FALSE))</f>
        <v/>
      </c>
      <c r="AB581" s="14" t="str">
        <f>IF(VLOOKUP(B581,'[1]TERMELŐ_11.30.'!A:AZ,52,FALSE)="","",VLOOKUP(B581,'[1]TERMELŐ_11.30.'!A:AZ,52,FALSE))</f>
        <v/>
      </c>
    </row>
    <row r="582" spans="1:28" x14ac:dyDescent="0.3">
      <c r="A582" s="10" t="str">
        <f>VLOOKUP(VLOOKUP(B582,'[1]TERMELŐ_11.30.'!A:F,6,FALSE),'[1]publikáció segéd tábla'!$A$1:$B$7,2,FALSE)</f>
        <v>ELMŰ Hálózati Kft.</v>
      </c>
      <c r="B582" s="10" t="s">
        <v>548</v>
      </c>
      <c r="C582" s="11">
        <f>+SUMIFS('[1]TERMELŐ_11.30.'!$H:$H,'[1]TERMELŐ_11.30.'!$A:$A,[1]publikáció!$B582,'[1]TERMELŐ_11.30.'!$L:$L,[1]publikáció!C$4)</f>
        <v>0.499</v>
      </c>
      <c r="D582" s="11">
        <f>+SUMIFS('[1]TERMELŐ_11.30.'!$H:$H,'[1]TERMELŐ_11.30.'!$A:$A,[1]publikáció!$B582,'[1]TERMELŐ_11.30.'!$L:$L,[1]publikáció!D$4)</f>
        <v>0</v>
      </c>
      <c r="E582" s="11">
        <f>+SUMIFS('[1]TERMELŐ_11.30.'!$H:$H,'[1]TERMELŐ_11.30.'!$A:$A,[1]publikáció!$B582,'[1]TERMELŐ_11.30.'!$L:$L,[1]publikáció!E$4)</f>
        <v>0</v>
      </c>
      <c r="F582" s="11">
        <f>+SUMIFS('[1]TERMELŐ_11.30.'!$H:$H,'[1]TERMELŐ_11.30.'!$A:$A,[1]publikáció!$B582,'[1]TERMELŐ_11.30.'!$L:$L,[1]publikáció!F$4)</f>
        <v>0</v>
      </c>
      <c r="G582" s="11">
        <f>+SUMIFS('[1]TERMELŐ_11.30.'!$H:$H,'[1]TERMELŐ_11.30.'!$A:$A,[1]publikáció!$B582,'[1]TERMELŐ_11.30.'!$L:$L,[1]publikáció!G$4)</f>
        <v>0</v>
      </c>
      <c r="H582" s="11">
        <f>+SUMIFS('[1]TERMELŐ_11.30.'!$H:$H,'[1]TERMELŐ_11.30.'!$A:$A,[1]publikáció!$B582,'[1]TERMELŐ_11.30.'!$L:$L,[1]publikáció!H$4)</f>
        <v>0</v>
      </c>
      <c r="I582" s="11">
        <f>+SUMIFS('[1]TERMELŐ_11.30.'!$H:$H,'[1]TERMELŐ_11.30.'!$A:$A,[1]publikáció!$B582,'[1]TERMELŐ_11.30.'!$L:$L,[1]publikáció!I$4)</f>
        <v>0</v>
      </c>
      <c r="J582" s="11">
        <f>+SUMIFS('[1]TERMELŐ_11.30.'!$H:$H,'[1]TERMELŐ_11.30.'!$A:$A,[1]publikáció!$B582,'[1]TERMELŐ_11.30.'!$L:$L,[1]publikáció!J$4)</f>
        <v>0</v>
      </c>
      <c r="K582" s="11" t="str">
        <f>+IF(VLOOKUP(B582,'[1]TERMELŐ_11.30.'!A:U,21,FALSE)="igen","Technológia módosítás",IF(VLOOKUP(B582,'[1]TERMELŐ_11.30.'!A:U,20,FALSE)&lt;&gt;"nem","Ismétlő","Új igény"))</f>
        <v>Új igény</v>
      </c>
      <c r="L582" s="12">
        <f>+_xlfn.MAXIFS('[1]TERMELŐ_11.30.'!$P:$P,'[1]TERMELŐ_11.30.'!$A:$A,[1]publikáció!$B582)</f>
        <v>0.499</v>
      </c>
      <c r="M582" s="12">
        <f>+_xlfn.MAXIFS('[1]TERMELŐ_11.30.'!$Q:$Q,'[1]TERMELŐ_11.30.'!$A:$A,[1]publikáció!$B582)</f>
        <v>0.01</v>
      </c>
      <c r="N582" s="10" t="str">
        <f>+IF(VLOOKUP(B582,'[1]TERMELŐ_11.30.'!A:G,7,FALSE)="","",VLOOKUP(B582,'[1]TERMELŐ_11.30.'!A:G,7,FALSE))</f>
        <v>APAJ</v>
      </c>
      <c r="O582" s="10">
        <f>+VLOOKUP(B582,'[1]TERMELŐ_11.30.'!A:I,9,FALSE)</f>
        <v>22</v>
      </c>
      <c r="P582" s="10" t="str">
        <f>+IF(OR(VLOOKUP(B582,'[1]TERMELŐ_11.30.'!A:D,4,FALSE)="elutasított",(VLOOKUP(B582,'[1]TERMELŐ_11.30.'!A:D,4,FALSE)="kiesett")),"igen","nem")</f>
        <v>igen</v>
      </c>
      <c r="Q582" s="10" t="str">
        <f>+_xlfn.IFNA(VLOOKUP(IF(VLOOKUP(B582,'[1]TERMELŐ_11.30.'!A:BQ,69,FALSE)="","",VLOOKUP(B582,'[1]TERMELŐ_11.30.'!A:BQ,69,FALSE)),'[1]publikáció segéd tábla'!$D$1:$E$16,2,FALSE),"")</f>
        <v>54/2024 kormány rendelet</v>
      </c>
      <c r="R582" s="10" t="str">
        <f>IF(VLOOKUP(B582,'[1]TERMELŐ_11.30.'!A:AT,46,FALSE)="","",VLOOKUP(B582,'[1]TERMELŐ_11.30.'!A:AT,46,FALSE))</f>
        <v/>
      </c>
      <c r="S582" s="10"/>
      <c r="T582" s="13">
        <f>+VLOOKUP(B582,'[1]TERMELŐ_11.30.'!$A:$AR,37,FALSE)</f>
        <v>0</v>
      </c>
      <c r="U582" s="13">
        <f>+VLOOKUP(B582,'[1]TERMELŐ_11.30.'!$A:$AR,38,FALSE)+VLOOKUP(B582,'[1]TERMELŐ_11.30.'!$A:$AR,39,FALSE)+VLOOKUP(B582,'[1]TERMELŐ_11.30.'!$A:$AR,40,FALSE)+VLOOKUP(B582,'[1]TERMELŐ_11.30.'!$A:$AR,41,FALSE)+VLOOKUP(B582,'[1]TERMELŐ_11.30.'!$A:$AR,42,FALSE)+VLOOKUP(B582,'[1]TERMELŐ_11.30.'!$A:$AR,43,FALSE)+VLOOKUP(B582,'[1]TERMELŐ_11.30.'!$A:$AR,44,FALSE)</f>
        <v>0</v>
      </c>
      <c r="V582" s="14" t="str">
        <f>+IF(VLOOKUP(B582,'[1]TERMELŐ_11.30.'!A:AS,45,FALSE)="","",VLOOKUP(B582,'[1]TERMELŐ_11.30.'!A:AS,45,FALSE))</f>
        <v/>
      </c>
      <c r="W582" s="14" t="str">
        <f>IF(VLOOKUP(B582,'[1]TERMELŐ_11.30.'!A:AJ,36,FALSE)="","",VLOOKUP(B582,'[1]TERMELŐ_11.30.'!A:AJ,36,FALSE))</f>
        <v/>
      </c>
      <c r="X582" s="10"/>
      <c r="Y582" s="13">
        <f>+VLOOKUP(B582,'[1]TERMELŐ_11.30.'!$A:$BH,53,FALSE)</f>
        <v>0</v>
      </c>
      <c r="Z582" s="13">
        <f>+VLOOKUP(B582,'[1]TERMELŐ_11.30.'!$A:$BH,54,FALSE)+VLOOKUP(B582,'[1]TERMELŐ_11.30.'!$A:$BH,55,FALSE)+VLOOKUP(B582,'[1]TERMELŐ_11.30.'!$A:$BH,56,FALSE)+VLOOKUP(B582,'[1]TERMELŐ_11.30.'!$A:$BH,57,FALSE)+VLOOKUP(B582,'[1]TERMELŐ_11.30.'!$A:$BH,58,FALSE)+VLOOKUP(B582,'[1]TERMELŐ_11.30.'!$A:$BH,59,FALSE)+VLOOKUP(B582,'[1]TERMELŐ_11.30.'!$A:$BH,60,FALSE)</f>
        <v>0</v>
      </c>
      <c r="AA582" s="14" t="str">
        <f>IF(VLOOKUP(B582,'[1]TERMELŐ_11.30.'!A:AZ,51,FALSE)="","",VLOOKUP(B582,'[1]TERMELŐ_11.30.'!A:AZ,51,FALSE))</f>
        <v/>
      </c>
      <c r="AB582" s="14" t="str">
        <f>IF(VLOOKUP(B582,'[1]TERMELŐ_11.30.'!A:AZ,52,FALSE)="","",VLOOKUP(B582,'[1]TERMELŐ_11.30.'!A:AZ,52,FALSE))</f>
        <v/>
      </c>
    </row>
    <row r="583" spans="1:28" x14ac:dyDescent="0.3">
      <c r="A583" s="10" t="str">
        <f>VLOOKUP(VLOOKUP(B583,'[1]TERMELŐ_11.30.'!A:F,6,FALSE),'[1]publikáció segéd tábla'!$A$1:$B$7,2,FALSE)</f>
        <v>ELMŰ Hálózati Kft.</v>
      </c>
      <c r="B583" s="10" t="s">
        <v>549</v>
      </c>
      <c r="C583" s="11">
        <f>+SUMIFS('[1]TERMELŐ_11.30.'!$H:$H,'[1]TERMELŐ_11.30.'!$A:$A,[1]publikáció!$B583,'[1]TERMELŐ_11.30.'!$L:$L,[1]publikáció!C$4)</f>
        <v>0.499</v>
      </c>
      <c r="D583" s="11">
        <f>+SUMIFS('[1]TERMELŐ_11.30.'!$H:$H,'[1]TERMELŐ_11.30.'!$A:$A,[1]publikáció!$B583,'[1]TERMELŐ_11.30.'!$L:$L,[1]publikáció!D$4)</f>
        <v>0</v>
      </c>
      <c r="E583" s="11">
        <f>+SUMIFS('[1]TERMELŐ_11.30.'!$H:$H,'[1]TERMELŐ_11.30.'!$A:$A,[1]publikáció!$B583,'[1]TERMELŐ_11.30.'!$L:$L,[1]publikáció!E$4)</f>
        <v>0</v>
      </c>
      <c r="F583" s="11">
        <f>+SUMIFS('[1]TERMELŐ_11.30.'!$H:$H,'[1]TERMELŐ_11.30.'!$A:$A,[1]publikáció!$B583,'[1]TERMELŐ_11.30.'!$L:$L,[1]publikáció!F$4)</f>
        <v>0</v>
      </c>
      <c r="G583" s="11">
        <f>+SUMIFS('[1]TERMELŐ_11.30.'!$H:$H,'[1]TERMELŐ_11.30.'!$A:$A,[1]publikáció!$B583,'[1]TERMELŐ_11.30.'!$L:$L,[1]publikáció!G$4)</f>
        <v>0</v>
      </c>
      <c r="H583" s="11">
        <f>+SUMIFS('[1]TERMELŐ_11.30.'!$H:$H,'[1]TERMELŐ_11.30.'!$A:$A,[1]publikáció!$B583,'[1]TERMELŐ_11.30.'!$L:$L,[1]publikáció!H$4)</f>
        <v>0</v>
      </c>
      <c r="I583" s="11">
        <f>+SUMIFS('[1]TERMELŐ_11.30.'!$H:$H,'[1]TERMELŐ_11.30.'!$A:$A,[1]publikáció!$B583,'[1]TERMELŐ_11.30.'!$L:$L,[1]publikáció!I$4)</f>
        <v>0</v>
      </c>
      <c r="J583" s="11">
        <f>+SUMIFS('[1]TERMELŐ_11.30.'!$H:$H,'[1]TERMELŐ_11.30.'!$A:$A,[1]publikáció!$B583,'[1]TERMELŐ_11.30.'!$L:$L,[1]publikáció!J$4)</f>
        <v>0</v>
      </c>
      <c r="K583" s="11" t="str">
        <f>+IF(VLOOKUP(B583,'[1]TERMELŐ_11.30.'!A:U,21,FALSE)="igen","Technológia módosítás",IF(VLOOKUP(B583,'[1]TERMELŐ_11.30.'!A:U,20,FALSE)&lt;&gt;"nem","Ismétlő","Új igény"))</f>
        <v>Új igény</v>
      </c>
      <c r="L583" s="12">
        <f>+_xlfn.MAXIFS('[1]TERMELŐ_11.30.'!$P:$P,'[1]TERMELŐ_11.30.'!$A:$A,[1]publikáció!$B583)</f>
        <v>0.499</v>
      </c>
      <c r="M583" s="12">
        <f>+_xlfn.MAXIFS('[1]TERMELŐ_11.30.'!$Q:$Q,'[1]TERMELŐ_11.30.'!$A:$A,[1]publikáció!$B583)</f>
        <v>0.01</v>
      </c>
      <c r="N583" s="10" t="str">
        <f>+IF(VLOOKUP(B583,'[1]TERMELŐ_11.30.'!A:G,7,FALSE)="","",VLOOKUP(B583,'[1]TERMELŐ_11.30.'!A:G,7,FALSE))</f>
        <v>APAJ</v>
      </c>
      <c r="O583" s="10">
        <f>+VLOOKUP(B583,'[1]TERMELŐ_11.30.'!A:I,9,FALSE)</f>
        <v>22</v>
      </c>
      <c r="P583" s="10" t="str">
        <f>+IF(OR(VLOOKUP(B583,'[1]TERMELŐ_11.30.'!A:D,4,FALSE)="elutasított",(VLOOKUP(B583,'[1]TERMELŐ_11.30.'!A:D,4,FALSE)="kiesett")),"igen","nem")</f>
        <v>igen</v>
      </c>
      <c r="Q583" s="10" t="str">
        <f>+_xlfn.IFNA(VLOOKUP(IF(VLOOKUP(B583,'[1]TERMELŐ_11.30.'!A:BQ,69,FALSE)="","",VLOOKUP(B583,'[1]TERMELŐ_11.30.'!A:BQ,69,FALSE)),'[1]publikáció segéd tábla'!$D$1:$E$16,2,FALSE),"")</f>
        <v>54/2024 kormány rendelet</v>
      </c>
      <c r="R583" s="10" t="str">
        <f>IF(VLOOKUP(B583,'[1]TERMELŐ_11.30.'!A:AT,46,FALSE)="","",VLOOKUP(B583,'[1]TERMELŐ_11.30.'!A:AT,46,FALSE))</f>
        <v/>
      </c>
      <c r="S583" s="10"/>
      <c r="T583" s="13">
        <f>+VLOOKUP(B583,'[1]TERMELŐ_11.30.'!$A:$AR,37,FALSE)</f>
        <v>0</v>
      </c>
      <c r="U583" s="13">
        <f>+VLOOKUP(B583,'[1]TERMELŐ_11.30.'!$A:$AR,38,FALSE)+VLOOKUP(B583,'[1]TERMELŐ_11.30.'!$A:$AR,39,FALSE)+VLOOKUP(B583,'[1]TERMELŐ_11.30.'!$A:$AR,40,FALSE)+VLOOKUP(B583,'[1]TERMELŐ_11.30.'!$A:$AR,41,FALSE)+VLOOKUP(B583,'[1]TERMELŐ_11.30.'!$A:$AR,42,FALSE)+VLOOKUP(B583,'[1]TERMELŐ_11.30.'!$A:$AR,43,FALSE)+VLOOKUP(B583,'[1]TERMELŐ_11.30.'!$A:$AR,44,FALSE)</f>
        <v>0</v>
      </c>
      <c r="V583" s="14" t="str">
        <f>+IF(VLOOKUP(B583,'[1]TERMELŐ_11.30.'!A:AS,45,FALSE)="","",VLOOKUP(B583,'[1]TERMELŐ_11.30.'!A:AS,45,FALSE))</f>
        <v/>
      </c>
      <c r="W583" s="14" t="str">
        <f>IF(VLOOKUP(B583,'[1]TERMELŐ_11.30.'!A:AJ,36,FALSE)="","",VLOOKUP(B583,'[1]TERMELŐ_11.30.'!A:AJ,36,FALSE))</f>
        <v/>
      </c>
      <c r="X583" s="10"/>
      <c r="Y583" s="13">
        <f>+VLOOKUP(B583,'[1]TERMELŐ_11.30.'!$A:$BH,53,FALSE)</f>
        <v>0</v>
      </c>
      <c r="Z583" s="13">
        <f>+VLOOKUP(B583,'[1]TERMELŐ_11.30.'!$A:$BH,54,FALSE)+VLOOKUP(B583,'[1]TERMELŐ_11.30.'!$A:$BH,55,FALSE)+VLOOKUP(B583,'[1]TERMELŐ_11.30.'!$A:$BH,56,FALSE)+VLOOKUP(B583,'[1]TERMELŐ_11.30.'!$A:$BH,57,FALSE)+VLOOKUP(B583,'[1]TERMELŐ_11.30.'!$A:$BH,58,FALSE)+VLOOKUP(B583,'[1]TERMELŐ_11.30.'!$A:$BH,59,FALSE)+VLOOKUP(B583,'[1]TERMELŐ_11.30.'!$A:$BH,60,FALSE)</f>
        <v>0</v>
      </c>
      <c r="AA583" s="14" t="str">
        <f>IF(VLOOKUP(B583,'[1]TERMELŐ_11.30.'!A:AZ,51,FALSE)="","",VLOOKUP(B583,'[1]TERMELŐ_11.30.'!A:AZ,51,FALSE))</f>
        <v/>
      </c>
      <c r="AB583" s="14" t="str">
        <f>IF(VLOOKUP(B583,'[1]TERMELŐ_11.30.'!A:AZ,52,FALSE)="","",VLOOKUP(B583,'[1]TERMELŐ_11.30.'!A:AZ,52,FALSE))</f>
        <v/>
      </c>
    </row>
    <row r="584" spans="1:28" x14ac:dyDescent="0.3">
      <c r="A584" s="10" t="str">
        <f>VLOOKUP(VLOOKUP(B584,'[1]TERMELŐ_11.30.'!A:F,6,FALSE),'[1]publikáció segéd tábla'!$A$1:$B$7,2,FALSE)</f>
        <v>ELMŰ Hálózati Kft.</v>
      </c>
      <c r="B584" s="10" t="s">
        <v>550</v>
      </c>
      <c r="C584" s="11">
        <f>+SUMIFS('[1]TERMELŐ_11.30.'!$H:$H,'[1]TERMELŐ_11.30.'!$A:$A,[1]publikáció!$B584,'[1]TERMELŐ_11.30.'!$L:$L,[1]publikáció!C$4)</f>
        <v>0.499</v>
      </c>
      <c r="D584" s="11">
        <f>+SUMIFS('[1]TERMELŐ_11.30.'!$H:$H,'[1]TERMELŐ_11.30.'!$A:$A,[1]publikáció!$B584,'[1]TERMELŐ_11.30.'!$L:$L,[1]publikáció!D$4)</f>
        <v>0</v>
      </c>
      <c r="E584" s="11">
        <f>+SUMIFS('[1]TERMELŐ_11.30.'!$H:$H,'[1]TERMELŐ_11.30.'!$A:$A,[1]publikáció!$B584,'[1]TERMELŐ_11.30.'!$L:$L,[1]publikáció!E$4)</f>
        <v>0</v>
      </c>
      <c r="F584" s="11">
        <f>+SUMIFS('[1]TERMELŐ_11.30.'!$H:$H,'[1]TERMELŐ_11.30.'!$A:$A,[1]publikáció!$B584,'[1]TERMELŐ_11.30.'!$L:$L,[1]publikáció!F$4)</f>
        <v>0</v>
      </c>
      <c r="G584" s="11">
        <f>+SUMIFS('[1]TERMELŐ_11.30.'!$H:$H,'[1]TERMELŐ_11.30.'!$A:$A,[1]publikáció!$B584,'[1]TERMELŐ_11.30.'!$L:$L,[1]publikáció!G$4)</f>
        <v>0</v>
      </c>
      <c r="H584" s="11">
        <f>+SUMIFS('[1]TERMELŐ_11.30.'!$H:$H,'[1]TERMELŐ_11.30.'!$A:$A,[1]publikáció!$B584,'[1]TERMELŐ_11.30.'!$L:$L,[1]publikáció!H$4)</f>
        <v>0</v>
      </c>
      <c r="I584" s="11">
        <f>+SUMIFS('[1]TERMELŐ_11.30.'!$H:$H,'[1]TERMELŐ_11.30.'!$A:$A,[1]publikáció!$B584,'[1]TERMELŐ_11.30.'!$L:$L,[1]publikáció!I$4)</f>
        <v>0</v>
      </c>
      <c r="J584" s="11">
        <f>+SUMIFS('[1]TERMELŐ_11.30.'!$H:$H,'[1]TERMELŐ_11.30.'!$A:$A,[1]publikáció!$B584,'[1]TERMELŐ_11.30.'!$L:$L,[1]publikáció!J$4)</f>
        <v>0</v>
      </c>
      <c r="K584" s="11" t="str">
        <f>+IF(VLOOKUP(B584,'[1]TERMELŐ_11.30.'!A:U,21,FALSE)="igen","Technológia módosítás",IF(VLOOKUP(B584,'[1]TERMELŐ_11.30.'!A:U,20,FALSE)&lt;&gt;"nem","Ismétlő","Új igény"))</f>
        <v>Új igény</v>
      </c>
      <c r="L584" s="12">
        <f>+_xlfn.MAXIFS('[1]TERMELŐ_11.30.'!$P:$P,'[1]TERMELŐ_11.30.'!$A:$A,[1]publikáció!$B584)</f>
        <v>0.499</v>
      </c>
      <c r="M584" s="12">
        <f>+_xlfn.MAXIFS('[1]TERMELŐ_11.30.'!$Q:$Q,'[1]TERMELŐ_11.30.'!$A:$A,[1]publikáció!$B584)</f>
        <v>0.01</v>
      </c>
      <c r="N584" s="10" t="str">
        <f>+IF(VLOOKUP(B584,'[1]TERMELŐ_11.30.'!A:G,7,FALSE)="","",VLOOKUP(B584,'[1]TERMELŐ_11.30.'!A:G,7,FALSE))</f>
        <v>APAJ</v>
      </c>
      <c r="O584" s="10">
        <f>+VLOOKUP(B584,'[1]TERMELŐ_11.30.'!A:I,9,FALSE)</f>
        <v>22</v>
      </c>
      <c r="P584" s="10" t="str">
        <f>+IF(OR(VLOOKUP(B584,'[1]TERMELŐ_11.30.'!A:D,4,FALSE)="elutasított",(VLOOKUP(B584,'[1]TERMELŐ_11.30.'!A:D,4,FALSE)="kiesett")),"igen","nem")</f>
        <v>igen</v>
      </c>
      <c r="Q584" s="10" t="str">
        <f>+_xlfn.IFNA(VLOOKUP(IF(VLOOKUP(B584,'[1]TERMELŐ_11.30.'!A:BQ,69,FALSE)="","",VLOOKUP(B584,'[1]TERMELŐ_11.30.'!A:BQ,69,FALSE)),'[1]publikáció segéd tábla'!$D$1:$E$16,2,FALSE),"")</f>
        <v>54/2024 kormány rendelet</v>
      </c>
      <c r="R584" s="10" t="str">
        <f>IF(VLOOKUP(B584,'[1]TERMELŐ_11.30.'!A:AT,46,FALSE)="","",VLOOKUP(B584,'[1]TERMELŐ_11.30.'!A:AT,46,FALSE))</f>
        <v/>
      </c>
      <c r="S584" s="10"/>
      <c r="T584" s="13">
        <f>+VLOOKUP(B584,'[1]TERMELŐ_11.30.'!$A:$AR,37,FALSE)</f>
        <v>0</v>
      </c>
      <c r="U584" s="13">
        <f>+VLOOKUP(B584,'[1]TERMELŐ_11.30.'!$A:$AR,38,FALSE)+VLOOKUP(B584,'[1]TERMELŐ_11.30.'!$A:$AR,39,FALSE)+VLOOKUP(B584,'[1]TERMELŐ_11.30.'!$A:$AR,40,FALSE)+VLOOKUP(B584,'[1]TERMELŐ_11.30.'!$A:$AR,41,FALSE)+VLOOKUP(B584,'[1]TERMELŐ_11.30.'!$A:$AR,42,FALSE)+VLOOKUP(B584,'[1]TERMELŐ_11.30.'!$A:$AR,43,FALSE)+VLOOKUP(B584,'[1]TERMELŐ_11.30.'!$A:$AR,44,FALSE)</f>
        <v>0</v>
      </c>
      <c r="V584" s="14" t="str">
        <f>+IF(VLOOKUP(B584,'[1]TERMELŐ_11.30.'!A:AS,45,FALSE)="","",VLOOKUP(B584,'[1]TERMELŐ_11.30.'!A:AS,45,FALSE))</f>
        <v/>
      </c>
      <c r="W584" s="14" t="str">
        <f>IF(VLOOKUP(B584,'[1]TERMELŐ_11.30.'!A:AJ,36,FALSE)="","",VLOOKUP(B584,'[1]TERMELŐ_11.30.'!A:AJ,36,FALSE))</f>
        <v/>
      </c>
      <c r="X584" s="10"/>
      <c r="Y584" s="13">
        <f>+VLOOKUP(B584,'[1]TERMELŐ_11.30.'!$A:$BH,53,FALSE)</f>
        <v>0</v>
      </c>
      <c r="Z584" s="13">
        <f>+VLOOKUP(B584,'[1]TERMELŐ_11.30.'!$A:$BH,54,FALSE)+VLOOKUP(B584,'[1]TERMELŐ_11.30.'!$A:$BH,55,FALSE)+VLOOKUP(B584,'[1]TERMELŐ_11.30.'!$A:$BH,56,FALSE)+VLOOKUP(B584,'[1]TERMELŐ_11.30.'!$A:$BH,57,FALSE)+VLOOKUP(B584,'[1]TERMELŐ_11.30.'!$A:$BH,58,FALSE)+VLOOKUP(B584,'[1]TERMELŐ_11.30.'!$A:$BH,59,FALSE)+VLOOKUP(B584,'[1]TERMELŐ_11.30.'!$A:$BH,60,FALSE)</f>
        <v>0</v>
      </c>
      <c r="AA584" s="14" t="str">
        <f>IF(VLOOKUP(B584,'[1]TERMELŐ_11.30.'!A:AZ,51,FALSE)="","",VLOOKUP(B584,'[1]TERMELŐ_11.30.'!A:AZ,51,FALSE))</f>
        <v/>
      </c>
      <c r="AB584" s="14" t="str">
        <f>IF(VLOOKUP(B584,'[1]TERMELŐ_11.30.'!A:AZ,52,FALSE)="","",VLOOKUP(B584,'[1]TERMELŐ_11.30.'!A:AZ,52,FALSE))</f>
        <v/>
      </c>
    </row>
    <row r="585" spans="1:28" x14ac:dyDescent="0.3">
      <c r="A585" s="10" t="str">
        <f>VLOOKUP(VLOOKUP(B585,'[1]TERMELŐ_11.30.'!A:F,6,FALSE),'[1]publikáció segéd tábla'!$A$1:$B$7,2,FALSE)</f>
        <v>ELMŰ Hálózati Kft.</v>
      </c>
      <c r="B585" s="10" t="s">
        <v>551</v>
      </c>
      <c r="C585" s="11">
        <f>+SUMIFS('[1]TERMELŐ_11.30.'!$H:$H,'[1]TERMELŐ_11.30.'!$A:$A,[1]publikáció!$B585,'[1]TERMELŐ_11.30.'!$L:$L,[1]publikáció!C$4)</f>
        <v>0.499</v>
      </c>
      <c r="D585" s="11">
        <f>+SUMIFS('[1]TERMELŐ_11.30.'!$H:$H,'[1]TERMELŐ_11.30.'!$A:$A,[1]publikáció!$B585,'[1]TERMELŐ_11.30.'!$L:$L,[1]publikáció!D$4)</f>
        <v>0</v>
      </c>
      <c r="E585" s="11">
        <f>+SUMIFS('[1]TERMELŐ_11.30.'!$H:$H,'[1]TERMELŐ_11.30.'!$A:$A,[1]publikáció!$B585,'[1]TERMELŐ_11.30.'!$L:$L,[1]publikáció!E$4)</f>
        <v>0</v>
      </c>
      <c r="F585" s="11">
        <f>+SUMIFS('[1]TERMELŐ_11.30.'!$H:$H,'[1]TERMELŐ_11.30.'!$A:$A,[1]publikáció!$B585,'[1]TERMELŐ_11.30.'!$L:$L,[1]publikáció!F$4)</f>
        <v>0</v>
      </c>
      <c r="G585" s="11">
        <f>+SUMIFS('[1]TERMELŐ_11.30.'!$H:$H,'[1]TERMELŐ_11.30.'!$A:$A,[1]publikáció!$B585,'[1]TERMELŐ_11.30.'!$L:$L,[1]publikáció!G$4)</f>
        <v>0</v>
      </c>
      <c r="H585" s="11">
        <f>+SUMIFS('[1]TERMELŐ_11.30.'!$H:$H,'[1]TERMELŐ_11.30.'!$A:$A,[1]publikáció!$B585,'[1]TERMELŐ_11.30.'!$L:$L,[1]publikáció!H$4)</f>
        <v>0</v>
      </c>
      <c r="I585" s="11">
        <f>+SUMIFS('[1]TERMELŐ_11.30.'!$H:$H,'[1]TERMELŐ_11.30.'!$A:$A,[1]publikáció!$B585,'[1]TERMELŐ_11.30.'!$L:$L,[1]publikáció!I$4)</f>
        <v>0</v>
      </c>
      <c r="J585" s="11">
        <f>+SUMIFS('[1]TERMELŐ_11.30.'!$H:$H,'[1]TERMELŐ_11.30.'!$A:$A,[1]publikáció!$B585,'[1]TERMELŐ_11.30.'!$L:$L,[1]publikáció!J$4)</f>
        <v>0</v>
      </c>
      <c r="K585" s="11" t="str">
        <f>+IF(VLOOKUP(B585,'[1]TERMELŐ_11.30.'!A:U,21,FALSE)="igen","Technológia módosítás",IF(VLOOKUP(B585,'[1]TERMELŐ_11.30.'!A:U,20,FALSE)&lt;&gt;"nem","Ismétlő","Új igény"))</f>
        <v>Új igény</v>
      </c>
      <c r="L585" s="12">
        <f>+_xlfn.MAXIFS('[1]TERMELŐ_11.30.'!$P:$P,'[1]TERMELŐ_11.30.'!$A:$A,[1]publikáció!$B585)</f>
        <v>0.499</v>
      </c>
      <c r="M585" s="12">
        <f>+_xlfn.MAXIFS('[1]TERMELŐ_11.30.'!$Q:$Q,'[1]TERMELŐ_11.30.'!$A:$A,[1]publikáció!$B585)</f>
        <v>0.01</v>
      </c>
      <c r="N585" s="10" t="str">
        <f>+IF(VLOOKUP(B585,'[1]TERMELŐ_11.30.'!A:G,7,FALSE)="","",VLOOKUP(B585,'[1]TERMELŐ_11.30.'!A:G,7,FALSE))</f>
        <v>APAJ</v>
      </c>
      <c r="O585" s="10">
        <f>+VLOOKUP(B585,'[1]TERMELŐ_11.30.'!A:I,9,FALSE)</f>
        <v>22</v>
      </c>
      <c r="P585" s="10" t="str">
        <f>+IF(OR(VLOOKUP(B585,'[1]TERMELŐ_11.30.'!A:D,4,FALSE)="elutasított",(VLOOKUP(B585,'[1]TERMELŐ_11.30.'!A:D,4,FALSE)="kiesett")),"igen","nem")</f>
        <v>igen</v>
      </c>
      <c r="Q585" s="10" t="str">
        <f>+_xlfn.IFNA(VLOOKUP(IF(VLOOKUP(B585,'[1]TERMELŐ_11.30.'!A:BQ,69,FALSE)="","",VLOOKUP(B585,'[1]TERMELŐ_11.30.'!A:BQ,69,FALSE)),'[1]publikáció segéd tábla'!$D$1:$E$16,2,FALSE),"")</f>
        <v>54/2024 kormány rendelet</v>
      </c>
      <c r="R585" s="10" t="str">
        <f>IF(VLOOKUP(B585,'[1]TERMELŐ_11.30.'!A:AT,46,FALSE)="","",VLOOKUP(B585,'[1]TERMELŐ_11.30.'!A:AT,46,FALSE))</f>
        <v/>
      </c>
      <c r="S585" s="10"/>
      <c r="T585" s="13">
        <f>+VLOOKUP(B585,'[1]TERMELŐ_11.30.'!$A:$AR,37,FALSE)</f>
        <v>0</v>
      </c>
      <c r="U585" s="13">
        <f>+VLOOKUP(B585,'[1]TERMELŐ_11.30.'!$A:$AR,38,FALSE)+VLOOKUP(B585,'[1]TERMELŐ_11.30.'!$A:$AR,39,FALSE)+VLOOKUP(B585,'[1]TERMELŐ_11.30.'!$A:$AR,40,FALSE)+VLOOKUP(B585,'[1]TERMELŐ_11.30.'!$A:$AR,41,FALSE)+VLOOKUP(B585,'[1]TERMELŐ_11.30.'!$A:$AR,42,FALSE)+VLOOKUP(B585,'[1]TERMELŐ_11.30.'!$A:$AR,43,FALSE)+VLOOKUP(B585,'[1]TERMELŐ_11.30.'!$A:$AR,44,FALSE)</f>
        <v>0</v>
      </c>
      <c r="V585" s="14" t="str">
        <f>+IF(VLOOKUP(B585,'[1]TERMELŐ_11.30.'!A:AS,45,FALSE)="","",VLOOKUP(B585,'[1]TERMELŐ_11.30.'!A:AS,45,FALSE))</f>
        <v/>
      </c>
      <c r="W585" s="14" t="str">
        <f>IF(VLOOKUP(B585,'[1]TERMELŐ_11.30.'!A:AJ,36,FALSE)="","",VLOOKUP(B585,'[1]TERMELŐ_11.30.'!A:AJ,36,FALSE))</f>
        <v/>
      </c>
      <c r="X585" s="10"/>
      <c r="Y585" s="13">
        <f>+VLOOKUP(B585,'[1]TERMELŐ_11.30.'!$A:$BH,53,FALSE)</f>
        <v>0</v>
      </c>
      <c r="Z585" s="13">
        <f>+VLOOKUP(B585,'[1]TERMELŐ_11.30.'!$A:$BH,54,FALSE)+VLOOKUP(B585,'[1]TERMELŐ_11.30.'!$A:$BH,55,FALSE)+VLOOKUP(B585,'[1]TERMELŐ_11.30.'!$A:$BH,56,FALSE)+VLOOKUP(B585,'[1]TERMELŐ_11.30.'!$A:$BH,57,FALSE)+VLOOKUP(B585,'[1]TERMELŐ_11.30.'!$A:$BH,58,FALSE)+VLOOKUP(B585,'[1]TERMELŐ_11.30.'!$A:$BH,59,FALSE)+VLOOKUP(B585,'[1]TERMELŐ_11.30.'!$A:$BH,60,FALSE)</f>
        <v>0</v>
      </c>
      <c r="AA585" s="14" t="str">
        <f>IF(VLOOKUP(B585,'[1]TERMELŐ_11.30.'!A:AZ,51,FALSE)="","",VLOOKUP(B585,'[1]TERMELŐ_11.30.'!A:AZ,51,FALSE))</f>
        <v/>
      </c>
      <c r="AB585" s="14" t="str">
        <f>IF(VLOOKUP(B585,'[1]TERMELŐ_11.30.'!A:AZ,52,FALSE)="","",VLOOKUP(B585,'[1]TERMELŐ_11.30.'!A:AZ,52,FALSE))</f>
        <v/>
      </c>
    </row>
    <row r="586" spans="1:28" x14ac:dyDescent="0.3">
      <c r="A586" s="10" t="str">
        <f>VLOOKUP(VLOOKUP(B586,'[1]TERMELŐ_11.30.'!A:F,6,FALSE),'[1]publikáció segéd tábla'!$A$1:$B$7,2,FALSE)</f>
        <v>ELMŰ Hálózati Kft.</v>
      </c>
      <c r="B586" s="10" t="s">
        <v>552</v>
      </c>
      <c r="C586" s="11">
        <f>+SUMIFS('[1]TERMELŐ_11.30.'!$H:$H,'[1]TERMELŐ_11.30.'!$A:$A,[1]publikáció!$B586,'[1]TERMELŐ_11.30.'!$L:$L,[1]publikáció!C$4)</f>
        <v>0.499</v>
      </c>
      <c r="D586" s="11">
        <f>+SUMIFS('[1]TERMELŐ_11.30.'!$H:$H,'[1]TERMELŐ_11.30.'!$A:$A,[1]publikáció!$B586,'[1]TERMELŐ_11.30.'!$L:$L,[1]publikáció!D$4)</f>
        <v>0</v>
      </c>
      <c r="E586" s="11">
        <f>+SUMIFS('[1]TERMELŐ_11.30.'!$H:$H,'[1]TERMELŐ_11.30.'!$A:$A,[1]publikáció!$B586,'[1]TERMELŐ_11.30.'!$L:$L,[1]publikáció!E$4)</f>
        <v>0</v>
      </c>
      <c r="F586" s="11">
        <f>+SUMIFS('[1]TERMELŐ_11.30.'!$H:$H,'[1]TERMELŐ_11.30.'!$A:$A,[1]publikáció!$B586,'[1]TERMELŐ_11.30.'!$L:$L,[1]publikáció!F$4)</f>
        <v>0</v>
      </c>
      <c r="G586" s="11">
        <f>+SUMIFS('[1]TERMELŐ_11.30.'!$H:$H,'[1]TERMELŐ_11.30.'!$A:$A,[1]publikáció!$B586,'[1]TERMELŐ_11.30.'!$L:$L,[1]publikáció!G$4)</f>
        <v>0</v>
      </c>
      <c r="H586" s="11">
        <f>+SUMIFS('[1]TERMELŐ_11.30.'!$H:$H,'[1]TERMELŐ_11.30.'!$A:$A,[1]publikáció!$B586,'[1]TERMELŐ_11.30.'!$L:$L,[1]publikáció!H$4)</f>
        <v>0</v>
      </c>
      <c r="I586" s="11">
        <f>+SUMIFS('[1]TERMELŐ_11.30.'!$H:$H,'[1]TERMELŐ_11.30.'!$A:$A,[1]publikáció!$B586,'[1]TERMELŐ_11.30.'!$L:$L,[1]publikáció!I$4)</f>
        <v>0</v>
      </c>
      <c r="J586" s="11">
        <f>+SUMIFS('[1]TERMELŐ_11.30.'!$H:$H,'[1]TERMELŐ_11.30.'!$A:$A,[1]publikáció!$B586,'[1]TERMELŐ_11.30.'!$L:$L,[1]publikáció!J$4)</f>
        <v>0</v>
      </c>
      <c r="K586" s="11" t="str">
        <f>+IF(VLOOKUP(B586,'[1]TERMELŐ_11.30.'!A:U,21,FALSE)="igen","Technológia módosítás",IF(VLOOKUP(B586,'[1]TERMELŐ_11.30.'!A:U,20,FALSE)&lt;&gt;"nem","Ismétlő","Új igény"))</f>
        <v>Új igény</v>
      </c>
      <c r="L586" s="12">
        <f>+_xlfn.MAXIFS('[1]TERMELŐ_11.30.'!$P:$P,'[1]TERMELŐ_11.30.'!$A:$A,[1]publikáció!$B586)</f>
        <v>0.499</v>
      </c>
      <c r="M586" s="12">
        <f>+_xlfn.MAXIFS('[1]TERMELŐ_11.30.'!$Q:$Q,'[1]TERMELŐ_11.30.'!$A:$A,[1]publikáció!$B586)</f>
        <v>0.01</v>
      </c>
      <c r="N586" s="10" t="str">
        <f>+IF(VLOOKUP(B586,'[1]TERMELŐ_11.30.'!A:G,7,FALSE)="","",VLOOKUP(B586,'[1]TERMELŐ_11.30.'!A:G,7,FALSE))</f>
        <v>APAJ</v>
      </c>
      <c r="O586" s="10">
        <f>+VLOOKUP(B586,'[1]TERMELŐ_11.30.'!A:I,9,FALSE)</f>
        <v>22</v>
      </c>
      <c r="P586" s="10" t="str">
        <f>+IF(OR(VLOOKUP(B586,'[1]TERMELŐ_11.30.'!A:D,4,FALSE)="elutasított",(VLOOKUP(B586,'[1]TERMELŐ_11.30.'!A:D,4,FALSE)="kiesett")),"igen","nem")</f>
        <v>igen</v>
      </c>
      <c r="Q586" s="10" t="str">
        <f>+_xlfn.IFNA(VLOOKUP(IF(VLOOKUP(B586,'[1]TERMELŐ_11.30.'!A:BQ,69,FALSE)="","",VLOOKUP(B586,'[1]TERMELŐ_11.30.'!A:BQ,69,FALSE)),'[1]publikáció segéd tábla'!$D$1:$E$16,2,FALSE),"")</f>
        <v>54/2024 kormány rendelet</v>
      </c>
      <c r="R586" s="10" t="str">
        <f>IF(VLOOKUP(B586,'[1]TERMELŐ_11.30.'!A:AT,46,FALSE)="","",VLOOKUP(B586,'[1]TERMELŐ_11.30.'!A:AT,46,FALSE))</f>
        <v/>
      </c>
      <c r="S586" s="10"/>
      <c r="T586" s="13">
        <f>+VLOOKUP(B586,'[1]TERMELŐ_11.30.'!$A:$AR,37,FALSE)</f>
        <v>0</v>
      </c>
      <c r="U586" s="13">
        <f>+VLOOKUP(B586,'[1]TERMELŐ_11.30.'!$A:$AR,38,FALSE)+VLOOKUP(B586,'[1]TERMELŐ_11.30.'!$A:$AR,39,FALSE)+VLOOKUP(B586,'[1]TERMELŐ_11.30.'!$A:$AR,40,FALSE)+VLOOKUP(B586,'[1]TERMELŐ_11.30.'!$A:$AR,41,FALSE)+VLOOKUP(B586,'[1]TERMELŐ_11.30.'!$A:$AR,42,FALSE)+VLOOKUP(B586,'[1]TERMELŐ_11.30.'!$A:$AR,43,FALSE)+VLOOKUP(B586,'[1]TERMELŐ_11.30.'!$A:$AR,44,FALSE)</f>
        <v>0</v>
      </c>
      <c r="V586" s="14" t="str">
        <f>+IF(VLOOKUP(B586,'[1]TERMELŐ_11.30.'!A:AS,45,FALSE)="","",VLOOKUP(B586,'[1]TERMELŐ_11.30.'!A:AS,45,FALSE))</f>
        <v/>
      </c>
      <c r="W586" s="14" t="str">
        <f>IF(VLOOKUP(B586,'[1]TERMELŐ_11.30.'!A:AJ,36,FALSE)="","",VLOOKUP(B586,'[1]TERMELŐ_11.30.'!A:AJ,36,FALSE))</f>
        <v/>
      </c>
      <c r="X586" s="10"/>
      <c r="Y586" s="13">
        <f>+VLOOKUP(B586,'[1]TERMELŐ_11.30.'!$A:$BH,53,FALSE)</f>
        <v>0</v>
      </c>
      <c r="Z586" s="13">
        <f>+VLOOKUP(B586,'[1]TERMELŐ_11.30.'!$A:$BH,54,FALSE)+VLOOKUP(B586,'[1]TERMELŐ_11.30.'!$A:$BH,55,FALSE)+VLOOKUP(B586,'[1]TERMELŐ_11.30.'!$A:$BH,56,FALSE)+VLOOKUP(B586,'[1]TERMELŐ_11.30.'!$A:$BH,57,FALSE)+VLOOKUP(B586,'[1]TERMELŐ_11.30.'!$A:$BH,58,FALSE)+VLOOKUP(B586,'[1]TERMELŐ_11.30.'!$A:$BH,59,FALSE)+VLOOKUP(B586,'[1]TERMELŐ_11.30.'!$A:$BH,60,FALSE)</f>
        <v>0</v>
      </c>
      <c r="AA586" s="14" t="str">
        <f>IF(VLOOKUP(B586,'[1]TERMELŐ_11.30.'!A:AZ,51,FALSE)="","",VLOOKUP(B586,'[1]TERMELŐ_11.30.'!A:AZ,51,FALSE))</f>
        <v/>
      </c>
      <c r="AB586" s="14" t="str">
        <f>IF(VLOOKUP(B586,'[1]TERMELŐ_11.30.'!A:AZ,52,FALSE)="","",VLOOKUP(B586,'[1]TERMELŐ_11.30.'!A:AZ,52,FALSE))</f>
        <v/>
      </c>
    </row>
    <row r="587" spans="1:28" x14ac:dyDescent="0.3">
      <c r="A587" s="10" t="str">
        <f>VLOOKUP(VLOOKUP(B587,'[1]TERMELŐ_11.30.'!A:F,6,FALSE),'[1]publikáció segéd tábla'!$A$1:$B$7,2,FALSE)</f>
        <v>ELMŰ Hálózati Kft.</v>
      </c>
      <c r="B587" s="10" t="s">
        <v>553</v>
      </c>
      <c r="C587" s="11">
        <f>+SUMIFS('[1]TERMELŐ_11.30.'!$H:$H,'[1]TERMELŐ_11.30.'!$A:$A,[1]publikáció!$B587,'[1]TERMELŐ_11.30.'!$L:$L,[1]publikáció!C$4)</f>
        <v>0.499</v>
      </c>
      <c r="D587" s="11">
        <f>+SUMIFS('[1]TERMELŐ_11.30.'!$H:$H,'[1]TERMELŐ_11.30.'!$A:$A,[1]publikáció!$B587,'[1]TERMELŐ_11.30.'!$L:$L,[1]publikáció!D$4)</f>
        <v>0</v>
      </c>
      <c r="E587" s="11">
        <f>+SUMIFS('[1]TERMELŐ_11.30.'!$H:$H,'[1]TERMELŐ_11.30.'!$A:$A,[1]publikáció!$B587,'[1]TERMELŐ_11.30.'!$L:$L,[1]publikáció!E$4)</f>
        <v>0</v>
      </c>
      <c r="F587" s="11">
        <f>+SUMIFS('[1]TERMELŐ_11.30.'!$H:$H,'[1]TERMELŐ_11.30.'!$A:$A,[1]publikáció!$B587,'[1]TERMELŐ_11.30.'!$L:$L,[1]publikáció!F$4)</f>
        <v>0</v>
      </c>
      <c r="G587" s="11">
        <f>+SUMIFS('[1]TERMELŐ_11.30.'!$H:$H,'[1]TERMELŐ_11.30.'!$A:$A,[1]publikáció!$B587,'[1]TERMELŐ_11.30.'!$L:$L,[1]publikáció!G$4)</f>
        <v>0</v>
      </c>
      <c r="H587" s="11">
        <f>+SUMIFS('[1]TERMELŐ_11.30.'!$H:$H,'[1]TERMELŐ_11.30.'!$A:$A,[1]publikáció!$B587,'[1]TERMELŐ_11.30.'!$L:$L,[1]publikáció!H$4)</f>
        <v>0</v>
      </c>
      <c r="I587" s="11">
        <f>+SUMIFS('[1]TERMELŐ_11.30.'!$H:$H,'[1]TERMELŐ_11.30.'!$A:$A,[1]publikáció!$B587,'[1]TERMELŐ_11.30.'!$L:$L,[1]publikáció!I$4)</f>
        <v>0</v>
      </c>
      <c r="J587" s="11">
        <f>+SUMIFS('[1]TERMELŐ_11.30.'!$H:$H,'[1]TERMELŐ_11.30.'!$A:$A,[1]publikáció!$B587,'[1]TERMELŐ_11.30.'!$L:$L,[1]publikáció!J$4)</f>
        <v>0</v>
      </c>
      <c r="K587" s="11" t="str">
        <f>+IF(VLOOKUP(B587,'[1]TERMELŐ_11.30.'!A:U,21,FALSE)="igen","Technológia módosítás",IF(VLOOKUP(B587,'[1]TERMELŐ_11.30.'!A:U,20,FALSE)&lt;&gt;"nem","Ismétlő","Új igény"))</f>
        <v>Új igény</v>
      </c>
      <c r="L587" s="12">
        <f>+_xlfn.MAXIFS('[1]TERMELŐ_11.30.'!$P:$P,'[1]TERMELŐ_11.30.'!$A:$A,[1]publikáció!$B587)</f>
        <v>0.499</v>
      </c>
      <c r="M587" s="12">
        <f>+_xlfn.MAXIFS('[1]TERMELŐ_11.30.'!$Q:$Q,'[1]TERMELŐ_11.30.'!$A:$A,[1]publikáció!$B587)</f>
        <v>0.01</v>
      </c>
      <c r="N587" s="10" t="str">
        <f>+IF(VLOOKUP(B587,'[1]TERMELŐ_11.30.'!A:G,7,FALSE)="","",VLOOKUP(B587,'[1]TERMELŐ_11.30.'!A:G,7,FALSE))</f>
        <v>APAJ</v>
      </c>
      <c r="O587" s="10">
        <f>+VLOOKUP(B587,'[1]TERMELŐ_11.30.'!A:I,9,FALSE)</f>
        <v>22</v>
      </c>
      <c r="P587" s="10" t="str">
        <f>+IF(OR(VLOOKUP(B587,'[1]TERMELŐ_11.30.'!A:D,4,FALSE)="elutasított",(VLOOKUP(B587,'[1]TERMELŐ_11.30.'!A:D,4,FALSE)="kiesett")),"igen","nem")</f>
        <v>igen</v>
      </c>
      <c r="Q587" s="10" t="str">
        <f>+_xlfn.IFNA(VLOOKUP(IF(VLOOKUP(B587,'[1]TERMELŐ_11.30.'!A:BQ,69,FALSE)="","",VLOOKUP(B587,'[1]TERMELŐ_11.30.'!A:BQ,69,FALSE)),'[1]publikáció segéd tábla'!$D$1:$E$16,2,FALSE),"")</f>
        <v>54/2024 kormány rendelet</v>
      </c>
      <c r="R587" s="10" t="str">
        <f>IF(VLOOKUP(B587,'[1]TERMELŐ_11.30.'!A:AT,46,FALSE)="","",VLOOKUP(B587,'[1]TERMELŐ_11.30.'!A:AT,46,FALSE))</f>
        <v/>
      </c>
      <c r="S587" s="10"/>
      <c r="T587" s="13">
        <f>+VLOOKUP(B587,'[1]TERMELŐ_11.30.'!$A:$AR,37,FALSE)</f>
        <v>0</v>
      </c>
      <c r="U587" s="13">
        <f>+VLOOKUP(B587,'[1]TERMELŐ_11.30.'!$A:$AR,38,FALSE)+VLOOKUP(B587,'[1]TERMELŐ_11.30.'!$A:$AR,39,FALSE)+VLOOKUP(B587,'[1]TERMELŐ_11.30.'!$A:$AR,40,FALSE)+VLOOKUP(B587,'[1]TERMELŐ_11.30.'!$A:$AR,41,FALSE)+VLOOKUP(B587,'[1]TERMELŐ_11.30.'!$A:$AR,42,FALSE)+VLOOKUP(B587,'[1]TERMELŐ_11.30.'!$A:$AR,43,FALSE)+VLOOKUP(B587,'[1]TERMELŐ_11.30.'!$A:$AR,44,FALSE)</f>
        <v>0</v>
      </c>
      <c r="V587" s="14" t="str">
        <f>+IF(VLOOKUP(B587,'[1]TERMELŐ_11.30.'!A:AS,45,FALSE)="","",VLOOKUP(B587,'[1]TERMELŐ_11.30.'!A:AS,45,FALSE))</f>
        <v/>
      </c>
      <c r="W587" s="14" t="str">
        <f>IF(VLOOKUP(B587,'[1]TERMELŐ_11.30.'!A:AJ,36,FALSE)="","",VLOOKUP(B587,'[1]TERMELŐ_11.30.'!A:AJ,36,FALSE))</f>
        <v/>
      </c>
      <c r="X587" s="10"/>
      <c r="Y587" s="13">
        <f>+VLOOKUP(B587,'[1]TERMELŐ_11.30.'!$A:$BH,53,FALSE)</f>
        <v>0</v>
      </c>
      <c r="Z587" s="13">
        <f>+VLOOKUP(B587,'[1]TERMELŐ_11.30.'!$A:$BH,54,FALSE)+VLOOKUP(B587,'[1]TERMELŐ_11.30.'!$A:$BH,55,FALSE)+VLOOKUP(B587,'[1]TERMELŐ_11.30.'!$A:$BH,56,FALSE)+VLOOKUP(B587,'[1]TERMELŐ_11.30.'!$A:$BH,57,FALSE)+VLOOKUP(B587,'[1]TERMELŐ_11.30.'!$A:$BH,58,FALSE)+VLOOKUP(B587,'[1]TERMELŐ_11.30.'!$A:$BH,59,FALSE)+VLOOKUP(B587,'[1]TERMELŐ_11.30.'!$A:$BH,60,FALSE)</f>
        <v>0</v>
      </c>
      <c r="AA587" s="14" t="str">
        <f>IF(VLOOKUP(B587,'[1]TERMELŐ_11.30.'!A:AZ,51,FALSE)="","",VLOOKUP(B587,'[1]TERMELŐ_11.30.'!A:AZ,51,FALSE))</f>
        <v/>
      </c>
      <c r="AB587" s="14" t="str">
        <f>IF(VLOOKUP(B587,'[1]TERMELŐ_11.30.'!A:AZ,52,FALSE)="","",VLOOKUP(B587,'[1]TERMELŐ_11.30.'!A:AZ,52,FALSE))</f>
        <v/>
      </c>
    </row>
    <row r="588" spans="1:28" x14ac:dyDescent="0.3">
      <c r="A588" s="10" t="str">
        <f>VLOOKUP(VLOOKUP(B588,'[1]TERMELŐ_11.30.'!A:F,6,FALSE),'[1]publikáció segéd tábla'!$A$1:$B$7,2,FALSE)</f>
        <v>ELMŰ Hálózati Kft.</v>
      </c>
      <c r="B588" s="10" t="s">
        <v>554</v>
      </c>
      <c r="C588" s="11">
        <f>+SUMIFS('[1]TERMELŐ_11.30.'!$H:$H,'[1]TERMELŐ_11.30.'!$A:$A,[1]publikáció!$B588,'[1]TERMELŐ_11.30.'!$L:$L,[1]publikáció!C$4)</f>
        <v>0.499</v>
      </c>
      <c r="D588" s="11">
        <f>+SUMIFS('[1]TERMELŐ_11.30.'!$H:$H,'[1]TERMELŐ_11.30.'!$A:$A,[1]publikáció!$B588,'[1]TERMELŐ_11.30.'!$L:$L,[1]publikáció!D$4)</f>
        <v>0</v>
      </c>
      <c r="E588" s="11">
        <f>+SUMIFS('[1]TERMELŐ_11.30.'!$H:$H,'[1]TERMELŐ_11.30.'!$A:$A,[1]publikáció!$B588,'[1]TERMELŐ_11.30.'!$L:$L,[1]publikáció!E$4)</f>
        <v>0</v>
      </c>
      <c r="F588" s="11">
        <f>+SUMIFS('[1]TERMELŐ_11.30.'!$H:$H,'[1]TERMELŐ_11.30.'!$A:$A,[1]publikáció!$B588,'[1]TERMELŐ_11.30.'!$L:$L,[1]publikáció!F$4)</f>
        <v>0</v>
      </c>
      <c r="G588" s="11">
        <f>+SUMIFS('[1]TERMELŐ_11.30.'!$H:$H,'[1]TERMELŐ_11.30.'!$A:$A,[1]publikáció!$B588,'[1]TERMELŐ_11.30.'!$L:$L,[1]publikáció!G$4)</f>
        <v>0</v>
      </c>
      <c r="H588" s="11">
        <f>+SUMIFS('[1]TERMELŐ_11.30.'!$H:$H,'[1]TERMELŐ_11.30.'!$A:$A,[1]publikáció!$B588,'[1]TERMELŐ_11.30.'!$L:$L,[1]publikáció!H$4)</f>
        <v>0</v>
      </c>
      <c r="I588" s="11">
        <f>+SUMIFS('[1]TERMELŐ_11.30.'!$H:$H,'[1]TERMELŐ_11.30.'!$A:$A,[1]publikáció!$B588,'[1]TERMELŐ_11.30.'!$L:$L,[1]publikáció!I$4)</f>
        <v>0</v>
      </c>
      <c r="J588" s="11">
        <f>+SUMIFS('[1]TERMELŐ_11.30.'!$H:$H,'[1]TERMELŐ_11.30.'!$A:$A,[1]publikáció!$B588,'[1]TERMELŐ_11.30.'!$L:$L,[1]publikáció!J$4)</f>
        <v>0</v>
      </c>
      <c r="K588" s="11" t="str">
        <f>+IF(VLOOKUP(B588,'[1]TERMELŐ_11.30.'!A:U,21,FALSE)="igen","Technológia módosítás",IF(VLOOKUP(B588,'[1]TERMELŐ_11.30.'!A:U,20,FALSE)&lt;&gt;"nem","Ismétlő","Új igény"))</f>
        <v>Új igény</v>
      </c>
      <c r="L588" s="12">
        <f>+_xlfn.MAXIFS('[1]TERMELŐ_11.30.'!$P:$P,'[1]TERMELŐ_11.30.'!$A:$A,[1]publikáció!$B588)</f>
        <v>0.499</v>
      </c>
      <c r="M588" s="12">
        <f>+_xlfn.MAXIFS('[1]TERMELŐ_11.30.'!$Q:$Q,'[1]TERMELŐ_11.30.'!$A:$A,[1]publikáció!$B588)</f>
        <v>0.01</v>
      </c>
      <c r="N588" s="10" t="str">
        <f>+IF(VLOOKUP(B588,'[1]TERMELŐ_11.30.'!A:G,7,FALSE)="","",VLOOKUP(B588,'[1]TERMELŐ_11.30.'!A:G,7,FALSE))</f>
        <v>APAJ</v>
      </c>
      <c r="O588" s="10">
        <f>+VLOOKUP(B588,'[1]TERMELŐ_11.30.'!A:I,9,FALSE)</f>
        <v>22</v>
      </c>
      <c r="P588" s="10" t="str">
        <f>+IF(OR(VLOOKUP(B588,'[1]TERMELŐ_11.30.'!A:D,4,FALSE)="elutasított",(VLOOKUP(B588,'[1]TERMELŐ_11.30.'!A:D,4,FALSE)="kiesett")),"igen","nem")</f>
        <v>igen</v>
      </c>
      <c r="Q588" s="10" t="str">
        <f>+_xlfn.IFNA(VLOOKUP(IF(VLOOKUP(B588,'[1]TERMELŐ_11.30.'!A:BQ,69,FALSE)="","",VLOOKUP(B588,'[1]TERMELŐ_11.30.'!A:BQ,69,FALSE)),'[1]publikáció segéd tábla'!$D$1:$E$16,2,FALSE),"")</f>
        <v>54/2024 kormány rendelet</v>
      </c>
      <c r="R588" s="10" t="str">
        <f>IF(VLOOKUP(B588,'[1]TERMELŐ_11.30.'!A:AT,46,FALSE)="","",VLOOKUP(B588,'[1]TERMELŐ_11.30.'!A:AT,46,FALSE))</f>
        <v/>
      </c>
      <c r="S588" s="10"/>
      <c r="T588" s="13">
        <f>+VLOOKUP(B588,'[1]TERMELŐ_11.30.'!$A:$AR,37,FALSE)</f>
        <v>0</v>
      </c>
      <c r="U588" s="13">
        <f>+VLOOKUP(B588,'[1]TERMELŐ_11.30.'!$A:$AR,38,FALSE)+VLOOKUP(B588,'[1]TERMELŐ_11.30.'!$A:$AR,39,FALSE)+VLOOKUP(B588,'[1]TERMELŐ_11.30.'!$A:$AR,40,FALSE)+VLOOKUP(B588,'[1]TERMELŐ_11.30.'!$A:$AR,41,FALSE)+VLOOKUP(B588,'[1]TERMELŐ_11.30.'!$A:$AR,42,FALSE)+VLOOKUP(B588,'[1]TERMELŐ_11.30.'!$A:$AR,43,FALSE)+VLOOKUP(B588,'[1]TERMELŐ_11.30.'!$A:$AR,44,FALSE)</f>
        <v>0</v>
      </c>
      <c r="V588" s="14" t="str">
        <f>+IF(VLOOKUP(B588,'[1]TERMELŐ_11.30.'!A:AS,45,FALSE)="","",VLOOKUP(B588,'[1]TERMELŐ_11.30.'!A:AS,45,FALSE))</f>
        <v/>
      </c>
      <c r="W588" s="14" t="str">
        <f>IF(VLOOKUP(B588,'[1]TERMELŐ_11.30.'!A:AJ,36,FALSE)="","",VLOOKUP(B588,'[1]TERMELŐ_11.30.'!A:AJ,36,FALSE))</f>
        <v/>
      </c>
      <c r="X588" s="10"/>
      <c r="Y588" s="13">
        <f>+VLOOKUP(B588,'[1]TERMELŐ_11.30.'!$A:$BH,53,FALSE)</f>
        <v>0</v>
      </c>
      <c r="Z588" s="13">
        <f>+VLOOKUP(B588,'[1]TERMELŐ_11.30.'!$A:$BH,54,FALSE)+VLOOKUP(B588,'[1]TERMELŐ_11.30.'!$A:$BH,55,FALSE)+VLOOKUP(B588,'[1]TERMELŐ_11.30.'!$A:$BH,56,FALSE)+VLOOKUP(B588,'[1]TERMELŐ_11.30.'!$A:$BH,57,FALSE)+VLOOKUP(B588,'[1]TERMELŐ_11.30.'!$A:$BH,58,FALSE)+VLOOKUP(B588,'[1]TERMELŐ_11.30.'!$A:$BH,59,FALSE)+VLOOKUP(B588,'[1]TERMELŐ_11.30.'!$A:$BH,60,FALSE)</f>
        <v>0</v>
      </c>
      <c r="AA588" s="14" t="str">
        <f>IF(VLOOKUP(B588,'[1]TERMELŐ_11.30.'!A:AZ,51,FALSE)="","",VLOOKUP(B588,'[1]TERMELŐ_11.30.'!A:AZ,51,FALSE))</f>
        <v/>
      </c>
      <c r="AB588" s="14" t="str">
        <f>IF(VLOOKUP(B588,'[1]TERMELŐ_11.30.'!A:AZ,52,FALSE)="","",VLOOKUP(B588,'[1]TERMELŐ_11.30.'!A:AZ,52,FALSE))</f>
        <v/>
      </c>
    </row>
    <row r="589" spans="1:28" x14ac:dyDescent="0.3">
      <c r="A589" s="10" t="str">
        <f>VLOOKUP(VLOOKUP(B589,'[1]TERMELŐ_11.30.'!A:F,6,FALSE),'[1]publikáció segéd tábla'!$A$1:$B$7,2,FALSE)</f>
        <v>ELMŰ Hálózati Kft.</v>
      </c>
      <c r="B589" s="10" t="s">
        <v>555</v>
      </c>
      <c r="C589" s="11">
        <f>+SUMIFS('[1]TERMELŐ_11.30.'!$H:$H,'[1]TERMELŐ_11.30.'!$A:$A,[1]publikáció!$B589,'[1]TERMELŐ_11.30.'!$L:$L,[1]publikáció!C$4)</f>
        <v>0.499</v>
      </c>
      <c r="D589" s="11">
        <f>+SUMIFS('[1]TERMELŐ_11.30.'!$H:$H,'[1]TERMELŐ_11.30.'!$A:$A,[1]publikáció!$B589,'[1]TERMELŐ_11.30.'!$L:$L,[1]publikáció!D$4)</f>
        <v>0</v>
      </c>
      <c r="E589" s="11">
        <f>+SUMIFS('[1]TERMELŐ_11.30.'!$H:$H,'[1]TERMELŐ_11.30.'!$A:$A,[1]publikáció!$B589,'[1]TERMELŐ_11.30.'!$L:$L,[1]publikáció!E$4)</f>
        <v>0</v>
      </c>
      <c r="F589" s="11">
        <f>+SUMIFS('[1]TERMELŐ_11.30.'!$H:$H,'[1]TERMELŐ_11.30.'!$A:$A,[1]publikáció!$B589,'[1]TERMELŐ_11.30.'!$L:$L,[1]publikáció!F$4)</f>
        <v>0</v>
      </c>
      <c r="G589" s="11">
        <f>+SUMIFS('[1]TERMELŐ_11.30.'!$H:$H,'[1]TERMELŐ_11.30.'!$A:$A,[1]publikáció!$B589,'[1]TERMELŐ_11.30.'!$L:$L,[1]publikáció!G$4)</f>
        <v>0</v>
      </c>
      <c r="H589" s="11">
        <f>+SUMIFS('[1]TERMELŐ_11.30.'!$H:$H,'[1]TERMELŐ_11.30.'!$A:$A,[1]publikáció!$B589,'[1]TERMELŐ_11.30.'!$L:$L,[1]publikáció!H$4)</f>
        <v>0</v>
      </c>
      <c r="I589" s="11">
        <f>+SUMIFS('[1]TERMELŐ_11.30.'!$H:$H,'[1]TERMELŐ_11.30.'!$A:$A,[1]publikáció!$B589,'[1]TERMELŐ_11.30.'!$L:$L,[1]publikáció!I$4)</f>
        <v>0</v>
      </c>
      <c r="J589" s="11">
        <f>+SUMIFS('[1]TERMELŐ_11.30.'!$H:$H,'[1]TERMELŐ_11.30.'!$A:$A,[1]publikáció!$B589,'[1]TERMELŐ_11.30.'!$L:$L,[1]publikáció!J$4)</f>
        <v>0</v>
      </c>
      <c r="K589" s="11" t="str">
        <f>+IF(VLOOKUP(B589,'[1]TERMELŐ_11.30.'!A:U,21,FALSE)="igen","Technológia módosítás",IF(VLOOKUP(B589,'[1]TERMELŐ_11.30.'!A:U,20,FALSE)&lt;&gt;"nem","Ismétlő","Új igény"))</f>
        <v>Új igény</v>
      </c>
      <c r="L589" s="12">
        <f>+_xlfn.MAXIFS('[1]TERMELŐ_11.30.'!$P:$P,'[1]TERMELŐ_11.30.'!$A:$A,[1]publikáció!$B589)</f>
        <v>0.499</v>
      </c>
      <c r="M589" s="12">
        <f>+_xlfn.MAXIFS('[1]TERMELŐ_11.30.'!$Q:$Q,'[1]TERMELŐ_11.30.'!$A:$A,[1]publikáció!$B589)</f>
        <v>0.01</v>
      </c>
      <c r="N589" s="10" t="str">
        <f>+IF(VLOOKUP(B589,'[1]TERMELŐ_11.30.'!A:G,7,FALSE)="","",VLOOKUP(B589,'[1]TERMELŐ_11.30.'!A:G,7,FALSE))</f>
        <v>APAJ</v>
      </c>
      <c r="O589" s="10">
        <f>+VLOOKUP(B589,'[1]TERMELŐ_11.30.'!A:I,9,FALSE)</f>
        <v>22</v>
      </c>
      <c r="P589" s="10" t="str">
        <f>+IF(OR(VLOOKUP(B589,'[1]TERMELŐ_11.30.'!A:D,4,FALSE)="elutasított",(VLOOKUP(B589,'[1]TERMELŐ_11.30.'!A:D,4,FALSE)="kiesett")),"igen","nem")</f>
        <v>igen</v>
      </c>
      <c r="Q589" s="10" t="str">
        <f>+_xlfn.IFNA(VLOOKUP(IF(VLOOKUP(B589,'[1]TERMELŐ_11.30.'!A:BQ,69,FALSE)="","",VLOOKUP(B589,'[1]TERMELŐ_11.30.'!A:BQ,69,FALSE)),'[1]publikáció segéd tábla'!$D$1:$E$16,2,FALSE),"")</f>
        <v>54/2024 kormány rendelet</v>
      </c>
      <c r="R589" s="10" t="str">
        <f>IF(VLOOKUP(B589,'[1]TERMELŐ_11.30.'!A:AT,46,FALSE)="","",VLOOKUP(B589,'[1]TERMELŐ_11.30.'!A:AT,46,FALSE))</f>
        <v/>
      </c>
      <c r="S589" s="10"/>
      <c r="T589" s="13">
        <f>+VLOOKUP(B589,'[1]TERMELŐ_11.30.'!$A:$AR,37,FALSE)</f>
        <v>0</v>
      </c>
      <c r="U589" s="13">
        <f>+VLOOKUP(B589,'[1]TERMELŐ_11.30.'!$A:$AR,38,FALSE)+VLOOKUP(B589,'[1]TERMELŐ_11.30.'!$A:$AR,39,FALSE)+VLOOKUP(B589,'[1]TERMELŐ_11.30.'!$A:$AR,40,FALSE)+VLOOKUP(B589,'[1]TERMELŐ_11.30.'!$A:$AR,41,FALSE)+VLOOKUP(B589,'[1]TERMELŐ_11.30.'!$A:$AR,42,FALSE)+VLOOKUP(B589,'[1]TERMELŐ_11.30.'!$A:$AR,43,FALSE)+VLOOKUP(B589,'[1]TERMELŐ_11.30.'!$A:$AR,44,FALSE)</f>
        <v>0</v>
      </c>
      <c r="V589" s="14" t="str">
        <f>+IF(VLOOKUP(B589,'[1]TERMELŐ_11.30.'!A:AS,45,FALSE)="","",VLOOKUP(B589,'[1]TERMELŐ_11.30.'!A:AS,45,FALSE))</f>
        <v/>
      </c>
      <c r="W589" s="14" t="str">
        <f>IF(VLOOKUP(B589,'[1]TERMELŐ_11.30.'!A:AJ,36,FALSE)="","",VLOOKUP(B589,'[1]TERMELŐ_11.30.'!A:AJ,36,FALSE))</f>
        <v/>
      </c>
      <c r="X589" s="10"/>
      <c r="Y589" s="13">
        <f>+VLOOKUP(B589,'[1]TERMELŐ_11.30.'!$A:$BH,53,FALSE)</f>
        <v>0</v>
      </c>
      <c r="Z589" s="13">
        <f>+VLOOKUP(B589,'[1]TERMELŐ_11.30.'!$A:$BH,54,FALSE)+VLOOKUP(B589,'[1]TERMELŐ_11.30.'!$A:$BH,55,FALSE)+VLOOKUP(B589,'[1]TERMELŐ_11.30.'!$A:$BH,56,FALSE)+VLOOKUP(B589,'[1]TERMELŐ_11.30.'!$A:$BH,57,FALSE)+VLOOKUP(B589,'[1]TERMELŐ_11.30.'!$A:$BH,58,FALSE)+VLOOKUP(B589,'[1]TERMELŐ_11.30.'!$A:$BH,59,FALSE)+VLOOKUP(B589,'[1]TERMELŐ_11.30.'!$A:$BH,60,FALSE)</f>
        <v>0</v>
      </c>
      <c r="AA589" s="14" t="str">
        <f>IF(VLOOKUP(B589,'[1]TERMELŐ_11.30.'!A:AZ,51,FALSE)="","",VLOOKUP(B589,'[1]TERMELŐ_11.30.'!A:AZ,51,FALSE))</f>
        <v/>
      </c>
      <c r="AB589" s="14" t="str">
        <f>IF(VLOOKUP(B589,'[1]TERMELŐ_11.30.'!A:AZ,52,FALSE)="","",VLOOKUP(B589,'[1]TERMELŐ_11.30.'!A:AZ,52,FALSE))</f>
        <v/>
      </c>
    </row>
    <row r="590" spans="1:28" x14ac:dyDescent="0.3">
      <c r="A590" s="10" t="str">
        <f>VLOOKUP(VLOOKUP(B590,'[1]TERMELŐ_11.30.'!A:F,6,FALSE),'[1]publikáció segéd tábla'!$A$1:$B$7,2,FALSE)</f>
        <v>ELMŰ Hálózati Kft.</v>
      </c>
      <c r="B590" s="10" t="s">
        <v>556</v>
      </c>
      <c r="C590" s="11">
        <f>+SUMIFS('[1]TERMELŐ_11.30.'!$H:$H,'[1]TERMELŐ_11.30.'!$A:$A,[1]publikáció!$B590,'[1]TERMELŐ_11.30.'!$L:$L,[1]publikáció!C$4)</f>
        <v>0.499</v>
      </c>
      <c r="D590" s="11">
        <f>+SUMIFS('[1]TERMELŐ_11.30.'!$H:$H,'[1]TERMELŐ_11.30.'!$A:$A,[1]publikáció!$B590,'[1]TERMELŐ_11.30.'!$L:$L,[1]publikáció!D$4)</f>
        <v>0</v>
      </c>
      <c r="E590" s="11">
        <f>+SUMIFS('[1]TERMELŐ_11.30.'!$H:$H,'[1]TERMELŐ_11.30.'!$A:$A,[1]publikáció!$B590,'[1]TERMELŐ_11.30.'!$L:$L,[1]publikáció!E$4)</f>
        <v>0</v>
      </c>
      <c r="F590" s="11">
        <f>+SUMIFS('[1]TERMELŐ_11.30.'!$H:$H,'[1]TERMELŐ_11.30.'!$A:$A,[1]publikáció!$B590,'[1]TERMELŐ_11.30.'!$L:$L,[1]publikáció!F$4)</f>
        <v>0</v>
      </c>
      <c r="G590" s="11">
        <f>+SUMIFS('[1]TERMELŐ_11.30.'!$H:$H,'[1]TERMELŐ_11.30.'!$A:$A,[1]publikáció!$B590,'[1]TERMELŐ_11.30.'!$L:$L,[1]publikáció!G$4)</f>
        <v>0</v>
      </c>
      <c r="H590" s="11">
        <f>+SUMIFS('[1]TERMELŐ_11.30.'!$H:$H,'[1]TERMELŐ_11.30.'!$A:$A,[1]publikáció!$B590,'[1]TERMELŐ_11.30.'!$L:$L,[1]publikáció!H$4)</f>
        <v>0</v>
      </c>
      <c r="I590" s="11">
        <f>+SUMIFS('[1]TERMELŐ_11.30.'!$H:$H,'[1]TERMELŐ_11.30.'!$A:$A,[1]publikáció!$B590,'[1]TERMELŐ_11.30.'!$L:$L,[1]publikáció!I$4)</f>
        <v>0</v>
      </c>
      <c r="J590" s="11">
        <f>+SUMIFS('[1]TERMELŐ_11.30.'!$H:$H,'[1]TERMELŐ_11.30.'!$A:$A,[1]publikáció!$B590,'[1]TERMELŐ_11.30.'!$L:$L,[1]publikáció!J$4)</f>
        <v>0</v>
      </c>
      <c r="K590" s="11" t="str">
        <f>+IF(VLOOKUP(B590,'[1]TERMELŐ_11.30.'!A:U,21,FALSE)="igen","Technológia módosítás",IF(VLOOKUP(B590,'[1]TERMELŐ_11.30.'!A:U,20,FALSE)&lt;&gt;"nem","Ismétlő","Új igény"))</f>
        <v>Új igény</v>
      </c>
      <c r="L590" s="12">
        <f>+_xlfn.MAXIFS('[1]TERMELŐ_11.30.'!$P:$P,'[1]TERMELŐ_11.30.'!$A:$A,[1]publikáció!$B590)</f>
        <v>0.499</v>
      </c>
      <c r="M590" s="12">
        <f>+_xlfn.MAXIFS('[1]TERMELŐ_11.30.'!$Q:$Q,'[1]TERMELŐ_11.30.'!$A:$A,[1]publikáció!$B590)</f>
        <v>0.01</v>
      </c>
      <c r="N590" s="10" t="str">
        <f>+IF(VLOOKUP(B590,'[1]TERMELŐ_11.30.'!A:G,7,FALSE)="","",VLOOKUP(B590,'[1]TERMELŐ_11.30.'!A:G,7,FALSE))</f>
        <v>APAJ</v>
      </c>
      <c r="O590" s="10">
        <f>+VLOOKUP(B590,'[1]TERMELŐ_11.30.'!A:I,9,FALSE)</f>
        <v>22</v>
      </c>
      <c r="P590" s="10" t="str">
        <f>+IF(OR(VLOOKUP(B590,'[1]TERMELŐ_11.30.'!A:D,4,FALSE)="elutasított",(VLOOKUP(B590,'[1]TERMELŐ_11.30.'!A:D,4,FALSE)="kiesett")),"igen","nem")</f>
        <v>igen</v>
      </c>
      <c r="Q590" s="10" t="str">
        <f>+_xlfn.IFNA(VLOOKUP(IF(VLOOKUP(B590,'[1]TERMELŐ_11.30.'!A:BQ,69,FALSE)="","",VLOOKUP(B590,'[1]TERMELŐ_11.30.'!A:BQ,69,FALSE)),'[1]publikáció segéd tábla'!$D$1:$E$16,2,FALSE),"")</f>
        <v>54/2024 kormány rendelet</v>
      </c>
      <c r="R590" s="10" t="str">
        <f>IF(VLOOKUP(B590,'[1]TERMELŐ_11.30.'!A:AT,46,FALSE)="","",VLOOKUP(B590,'[1]TERMELŐ_11.30.'!A:AT,46,FALSE))</f>
        <v/>
      </c>
      <c r="S590" s="10"/>
      <c r="T590" s="13">
        <f>+VLOOKUP(B590,'[1]TERMELŐ_11.30.'!$A:$AR,37,FALSE)</f>
        <v>0</v>
      </c>
      <c r="U590" s="13">
        <f>+VLOOKUP(B590,'[1]TERMELŐ_11.30.'!$A:$AR,38,FALSE)+VLOOKUP(B590,'[1]TERMELŐ_11.30.'!$A:$AR,39,FALSE)+VLOOKUP(B590,'[1]TERMELŐ_11.30.'!$A:$AR,40,FALSE)+VLOOKUP(B590,'[1]TERMELŐ_11.30.'!$A:$AR,41,FALSE)+VLOOKUP(B590,'[1]TERMELŐ_11.30.'!$A:$AR,42,FALSE)+VLOOKUP(B590,'[1]TERMELŐ_11.30.'!$A:$AR,43,FALSE)+VLOOKUP(B590,'[1]TERMELŐ_11.30.'!$A:$AR,44,FALSE)</f>
        <v>0</v>
      </c>
      <c r="V590" s="14" t="str">
        <f>+IF(VLOOKUP(B590,'[1]TERMELŐ_11.30.'!A:AS,45,FALSE)="","",VLOOKUP(B590,'[1]TERMELŐ_11.30.'!A:AS,45,FALSE))</f>
        <v/>
      </c>
      <c r="W590" s="14" t="str">
        <f>IF(VLOOKUP(B590,'[1]TERMELŐ_11.30.'!A:AJ,36,FALSE)="","",VLOOKUP(B590,'[1]TERMELŐ_11.30.'!A:AJ,36,FALSE))</f>
        <v/>
      </c>
      <c r="X590" s="10"/>
      <c r="Y590" s="13">
        <f>+VLOOKUP(B590,'[1]TERMELŐ_11.30.'!$A:$BH,53,FALSE)</f>
        <v>0</v>
      </c>
      <c r="Z590" s="13">
        <f>+VLOOKUP(B590,'[1]TERMELŐ_11.30.'!$A:$BH,54,FALSE)+VLOOKUP(B590,'[1]TERMELŐ_11.30.'!$A:$BH,55,FALSE)+VLOOKUP(B590,'[1]TERMELŐ_11.30.'!$A:$BH,56,FALSE)+VLOOKUP(B590,'[1]TERMELŐ_11.30.'!$A:$BH,57,FALSE)+VLOOKUP(B590,'[1]TERMELŐ_11.30.'!$A:$BH,58,FALSE)+VLOOKUP(B590,'[1]TERMELŐ_11.30.'!$A:$BH,59,FALSE)+VLOOKUP(B590,'[1]TERMELŐ_11.30.'!$A:$BH,60,FALSE)</f>
        <v>0</v>
      </c>
      <c r="AA590" s="14" t="str">
        <f>IF(VLOOKUP(B590,'[1]TERMELŐ_11.30.'!A:AZ,51,FALSE)="","",VLOOKUP(B590,'[1]TERMELŐ_11.30.'!A:AZ,51,FALSE))</f>
        <v/>
      </c>
      <c r="AB590" s="14" t="str">
        <f>IF(VLOOKUP(B590,'[1]TERMELŐ_11.30.'!A:AZ,52,FALSE)="","",VLOOKUP(B590,'[1]TERMELŐ_11.30.'!A:AZ,52,FALSE))</f>
        <v/>
      </c>
    </row>
    <row r="591" spans="1:28" x14ac:dyDescent="0.3">
      <c r="A591" s="10" t="str">
        <f>VLOOKUP(VLOOKUP(B591,'[1]TERMELŐ_11.30.'!A:F,6,FALSE),'[1]publikáció segéd tábla'!$A$1:$B$7,2,FALSE)</f>
        <v>ELMŰ Hálózati Kft.</v>
      </c>
      <c r="B591" s="10" t="s">
        <v>557</v>
      </c>
      <c r="C591" s="11">
        <f>+SUMIFS('[1]TERMELŐ_11.30.'!$H:$H,'[1]TERMELŐ_11.30.'!$A:$A,[1]publikáció!$B591,'[1]TERMELŐ_11.30.'!$L:$L,[1]publikáció!C$4)</f>
        <v>0.999</v>
      </c>
      <c r="D591" s="11">
        <f>+SUMIFS('[1]TERMELŐ_11.30.'!$H:$H,'[1]TERMELŐ_11.30.'!$A:$A,[1]publikáció!$B591,'[1]TERMELŐ_11.30.'!$L:$L,[1]publikáció!D$4)</f>
        <v>0</v>
      </c>
      <c r="E591" s="11">
        <f>+SUMIFS('[1]TERMELŐ_11.30.'!$H:$H,'[1]TERMELŐ_11.30.'!$A:$A,[1]publikáció!$B591,'[1]TERMELŐ_11.30.'!$L:$L,[1]publikáció!E$4)</f>
        <v>0</v>
      </c>
      <c r="F591" s="11">
        <f>+SUMIFS('[1]TERMELŐ_11.30.'!$H:$H,'[1]TERMELŐ_11.30.'!$A:$A,[1]publikáció!$B591,'[1]TERMELŐ_11.30.'!$L:$L,[1]publikáció!F$4)</f>
        <v>0</v>
      </c>
      <c r="G591" s="11">
        <f>+SUMIFS('[1]TERMELŐ_11.30.'!$H:$H,'[1]TERMELŐ_11.30.'!$A:$A,[1]publikáció!$B591,'[1]TERMELŐ_11.30.'!$L:$L,[1]publikáció!G$4)</f>
        <v>0</v>
      </c>
      <c r="H591" s="11">
        <f>+SUMIFS('[1]TERMELŐ_11.30.'!$H:$H,'[1]TERMELŐ_11.30.'!$A:$A,[1]publikáció!$B591,'[1]TERMELŐ_11.30.'!$L:$L,[1]publikáció!H$4)</f>
        <v>0</v>
      </c>
      <c r="I591" s="11">
        <f>+SUMIFS('[1]TERMELŐ_11.30.'!$H:$H,'[1]TERMELŐ_11.30.'!$A:$A,[1]publikáció!$B591,'[1]TERMELŐ_11.30.'!$L:$L,[1]publikáció!I$4)</f>
        <v>0</v>
      </c>
      <c r="J591" s="11">
        <f>+SUMIFS('[1]TERMELŐ_11.30.'!$H:$H,'[1]TERMELŐ_11.30.'!$A:$A,[1]publikáció!$B591,'[1]TERMELŐ_11.30.'!$L:$L,[1]publikáció!J$4)</f>
        <v>0</v>
      </c>
      <c r="K591" s="11" t="str">
        <f>+IF(VLOOKUP(B591,'[1]TERMELŐ_11.30.'!A:U,21,FALSE)="igen","Technológia módosítás",IF(VLOOKUP(B591,'[1]TERMELŐ_11.30.'!A:U,20,FALSE)&lt;&gt;"nem","Ismétlő","Új igény"))</f>
        <v>Új igény</v>
      </c>
      <c r="L591" s="12">
        <f>+_xlfn.MAXIFS('[1]TERMELŐ_11.30.'!$P:$P,'[1]TERMELŐ_11.30.'!$A:$A,[1]publikáció!$B591)</f>
        <v>0.999</v>
      </c>
      <c r="M591" s="12">
        <f>+_xlfn.MAXIFS('[1]TERMELŐ_11.30.'!$Q:$Q,'[1]TERMELŐ_11.30.'!$A:$A,[1]publikáció!$B591)</f>
        <v>0.01</v>
      </c>
      <c r="N591" s="10" t="str">
        <f>+IF(VLOOKUP(B591,'[1]TERMELŐ_11.30.'!A:G,7,FALSE)="","",VLOOKUP(B591,'[1]TERMELŐ_11.30.'!A:G,7,FALSE))</f>
        <v>APAJ</v>
      </c>
      <c r="O591" s="10">
        <f>+VLOOKUP(B591,'[1]TERMELŐ_11.30.'!A:I,9,FALSE)</f>
        <v>22</v>
      </c>
      <c r="P591" s="10" t="str">
        <f>+IF(OR(VLOOKUP(B591,'[1]TERMELŐ_11.30.'!A:D,4,FALSE)="elutasított",(VLOOKUP(B591,'[1]TERMELŐ_11.30.'!A:D,4,FALSE)="kiesett")),"igen","nem")</f>
        <v>igen</v>
      </c>
      <c r="Q591" s="10" t="str">
        <f>+_xlfn.IFNA(VLOOKUP(IF(VLOOKUP(B591,'[1]TERMELŐ_11.30.'!A:BQ,69,FALSE)="","",VLOOKUP(B591,'[1]TERMELŐ_11.30.'!A:BQ,69,FALSE)),'[1]publikáció segéd tábla'!$D$1:$E$16,2,FALSE),"")</f>
        <v>54/2024 kormány rendelet</v>
      </c>
      <c r="R591" s="10" t="str">
        <f>IF(VLOOKUP(B591,'[1]TERMELŐ_11.30.'!A:AT,46,FALSE)="","",VLOOKUP(B591,'[1]TERMELŐ_11.30.'!A:AT,46,FALSE))</f>
        <v/>
      </c>
      <c r="S591" s="10"/>
      <c r="T591" s="13">
        <f>+VLOOKUP(B591,'[1]TERMELŐ_11.30.'!$A:$AR,37,FALSE)</f>
        <v>0</v>
      </c>
      <c r="U591" s="13">
        <f>+VLOOKUP(B591,'[1]TERMELŐ_11.30.'!$A:$AR,38,FALSE)+VLOOKUP(B591,'[1]TERMELŐ_11.30.'!$A:$AR,39,FALSE)+VLOOKUP(B591,'[1]TERMELŐ_11.30.'!$A:$AR,40,FALSE)+VLOOKUP(B591,'[1]TERMELŐ_11.30.'!$A:$AR,41,FALSE)+VLOOKUP(B591,'[1]TERMELŐ_11.30.'!$A:$AR,42,FALSE)+VLOOKUP(B591,'[1]TERMELŐ_11.30.'!$A:$AR,43,FALSE)+VLOOKUP(B591,'[1]TERMELŐ_11.30.'!$A:$AR,44,FALSE)</f>
        <v>0</v>
      </c>
      <c r="V591" s="14" t="str">
        <f>+IF(VLOOKUP(B591,'[1]TERMELŐ_11.30.'!A:AS,45,FALSE)="","",VLOOKUP(B591,'[1]TERMELŐ_11.30.'!A:AS,45,FALSE))</f>
        <v/>
      </c>
      <c r="W591" s="14" t="str">
        <f>IF(VLOOKUP(B591,'[1]TERMELŐ_11.30.'!A:AJ,36,FALSE)="","",VLOOKUP(B591,'[1]TERMELŐ_11.30.'!A:AJ,36,FALSE))</f>
        <v/>
      </c>
      <c r="X591" s="10"/>
      <c r="Y591" s="13">
        <f>+VLOOKUP(B591,'[1]TERMELŐ_11.30.'!$A:$BH,53,FALSE)</f>
        <v>0</v>
      </c>
      <c r="Z591" s="13">
        <f>+VLOOKUP(B591,'[1]TERMELŐ_11.30.'!$A:$BH,54,FALSE)+VLOOKUP(B591,'[1]TERMELŐ_11.30.'!$A:$BH,55,FALSE)+VLOOKUP(B591,'[1]TERMELŐ_11.30.'!$A:$BH,56,FALSE)+VLOOKUP(B591,'[1]TERMELŐ_11.30.'!$A:$BH,57,FALSE)+VLOOKUP(B591,'[1]TERMELŐ_11.30.'!$A:$BH,58,FALSE)+VLOOKUP(B591,'[1]TERMELŐ_11.30.'!$A:$BH,59,FALSE)+VLOOKUP(B591,'[1]TERMELŐ_11.30.'!$A:$BH,60,FALSE)</f>
        <v>0</v>
      </c>
      <c r="AA591" s="14" t="str">
        <f>IF(VLOOKUP(B591,'[1]TERMELŐ_11.30.'!A:AZ,51,FALSE)="","",VLOOKUP(B591,'[1]TERMELŐ_11.30.'!A:AZ,51,FALSE))</f>
        <v/>
      </c>
      <c r="AB591" s="14" t="str">
        <f>IF(VLOOKUP(B591,'[1]TERMELŐ_11.30.'!A:AZ,52,FALSE)="","",VLOOKUP(B591,'[1]TERMELŐ_11.30.'!A:AZ,52,FALSE))</f>
        <v/>
      </c>
    </row>
    <row r="592" spans="1:28" x14ac:dyDescent="0.3">
      <c r="A592" s="10" t="str">
        <f>VLOOKUP(VLOOKUP(B592,'[1]TERMELŐ_11.30.'!A:F,6,FALSE),'[1]publikáció segéd tábla'!$A$1:$B$7,2,FALSE)</f>
        <v>ELMŰ Hálózati Kft.</v>
      </c>
      <c r="B592" s="10" t="s">
        <v>558</v>
      </c>
      <c r="C592" s="11">
        <f>+SUMIFS('[1]TERMELŐ_11.30.'!$H:$H,'[1]TERMELŐ_11.30.'!$A:$A,[1]publikáció!$B592,'[1]TERMELŐ_11.30.'!$L:$L,[1]publikáció!C$4)</f>
        <v>4</v>
      </c>
      <c r="D592" s="11">
        <f>+SUMIFS('[1]TERMELŐ_11.30.'!$H:$H,'[1]TERMELŐ_11.30.'!$A:$A,[1]publikáció!$B592,'[1]TERMELŐ_11.30.'!$L:$L,[1]publikáció!D$4)</f>
        <v>0</v>
      </c>
      <c r="E592" s="11">
        <f>+SUMIFS('[1]TERMELŐ_11.30.'!$H:$H,'[1]TERMELŐ_11.30.'!$A:$A,[1]publikáció!$B592,'[1]TERMELŐ_11.30.'!$L:$L,[1]publikáció!E$4)</f>
        <v>0</v>
      </c>
      <c r="F592" s="11">
        <f>+SUMIFS('[1]TERMELŐ_11.30.'!$H:$H,'[1]TERMELŐ_11.30.'!$A:$A,[1]publikáció!$B592,'[1]TERMELŐ_11.30.'!$L:$L,[1]publikáció!F$4)</f>
        <v>0</v>
      </c>
      <c r="G592" s="11">
        <f>+SUMIFS('[1]TERMELŐ_11.30.'!$H:$H,'[1]TERMELŐ_11.30.'!$A:$A,[1]publikáció!$B592,'[1]TERMELŐ_11.30.'!$L:$L,[1]publikáció!G$4)</f>
        <v>0</v>
      </c>
      <c r="H592" s="11">
        <f>+SUMIFS('[1]TERMELŐ_11.30.'!$H:$H,'[1]TERMELŐ_11.30.'!$A:$A,[1]publikáció!$B592,'[1]TERMELŐ_11.30.'!$L:$L,[1]publikáció!H$4)</f>
        <v>0</v>
      </c>
      <c r="I592" s="11">
        <f>+SUMIFS('[1]TERMELŐ_11.30.'!$H:$H,'[1]TERMELŐ_11.30.'!$A:$A,[1]publikáció!$B592,'[1]TERMELŐ_11.30.'!$L:$L,[1]publikáció!I$4)</f>
        <v>0</v>
      </c>
      <c r="J592" s="11">
        <f>+SUMIFS('[1]TERMELŐ_11.30.'!$H:$H,'[1]TERMELŐ_11.30.'!$A:$A,[1]publikáció!$B592,'[1]TERMELŐ_11.30.'!$L:$L,[1]publikáció!J$4)</f>
        <v>0</v>
      </c>
      <c r="K592" s="11" t="str">
        <f>+IF(VLOOKUP(B592,'[1]TERMELŐ_11.30.'!A:U,21,FALSE)="igen","Technológia módosítás",IF(VLOOKUP(B592,'[1]TERMELŐ_11.30.'!A:U,20,FALSE)&lt;&gt;"nem","Ismétlő","Új igény"))</f>
        <v>Új igény</v>
      </c>
      <c r="L592" s="12">
        <f>+_xlfn.MAXIFS('[1]TERMELŐ_11.30.'!$P:$P,'[1]TERMELŐ_11.30.'!$A:$A,[1]publikáció!$B592)</f>
        <v>4</v>
      </c>
      <c r="M592" s="12">
        <f>+_xlfn.MAXIFS('[1]TERMELŐ_11.30.'!$Q:$Q,'[1]TERMELŐ_11.30.'!$A:$A,[1]publikáció!$B592)</f>
        <v>0.01</v>
      </c>
      <c r="N592" s="10" t="str">
        <f>+IF(VLOOKUP(B592,'[1]TERMELŐ_11.30.'!A:G,7,FALSE)="","",VLOOKUP(B592,'[1]TERMELŐ_11.30.'!A:G,7,FALSE))</f>
        <v>APAJ</v>
      </c>
      <c r="O592" s="10">
        <f>+VLOOKUP(B592,'[1]TERMELŐ_11.30.'!A:I,9,FALSE)</f>
        <v>22</v>
      </c>
      <c r="P592" s="10" t="str">
        <f>+IF(OR(VLOOKUP(B592,'[1]TERMELŐ_11.30.'!A:D,4,FALSE)="elutasított",(VLOOKUP(B592,'[1]TERMELŐ_11.30.'!A:D,4,FALSE)="kiesett")),"igen","nem")</f>
        <v>igen</v>
      </c>
      <c r="Q592" s="10" t="str">
        <f>+_xlfn.IFNA(VLOOKUP(IF(VLOOKUP(B592,'[1]TERMELŐ_11.30.'!A:BQ,69,FALSE)="","",VLOOKUP(B592,'[1]TERMELŐ_11.30.'!A:BQ,69,FALSE)),'[1]publikáció segéd tábla'!$D$1:$E$16,2,FALSE),"")</f>
        <v>54/2024 kormány rendelet</v>
      </c>
      <c r="R592" s="10" t="str">
        <f>IF(VLOOKUP(B592,'[1]TERMELŐ_11.30.'!A:AT,46,FALSE)="","",VLOOKUP(B592,'[1]TERMELŐ_11.30.'!A:AT,46,FALSE))</f>
        <v/>
      </c>
      <c r="S592" s="10"/>
      <c r="T592" s="13">
        <f>+VLOOKUP(B592,'[1]TERMELŐ_11.30.'!$A:$AR,37,FALSE)</f>
        <v>0</v>
      </c>
      <c r="U592" s="13">
        <f>+VLOOKUP(B592,'[1]TERMELŐ_11.30.'!$A:$AR,38,FALSE)+VLOOKUP(B592,'[1]TERMELŐ_11.30.'!$A:$AR,39,FALSE)+VLOOKUP(B592,'[1]TERMELŐ_11.30.'!$A:$AR,40,FALSE)+VLOOKUP(B592,'[1]TERMELŐ_11.30.'!$A:$AR,41,FALSE)+VLOOKUP(B592,'[1]TERMELŐ_11.30.'!$A:$AR,42,FALSE)+VLOOKUP(B592,'[1]TERMELŐ_11.30.'!$A:$AR,43,FALSE)+VLOOKUP(B592,'[1]TERMELŐ_11.30.'!$A:$AR,44,FALSE)</f>
        <v>0</v>
      </c>
      <c r="V592" s="14" t="str">
        <f>+IF(VLOOKUP(B592,'[1]TERMELŐ_11.30.'!A:AS,45,FALSE)="","",VLOOKUP(B592,'[1]TERMELŐ_11.30.'!A:AS,45,FALSE))</f>
        <v/>
      </c>
      <c r="W592" s="14" t="str">
        <f>IF(VLOOKUP(B592,'[1]TERMELŐ_11.30.'!A:AJ,36,FALSE)="","",VLOOKUP(B592,'[1]TERMELŐ_11.30.'!A:AJ,36,FALSE))</f>
        <v/>
      </c>
      <c r="X592" s="10"/>
      <c r="Y592" s="13">
        <f>+VLOOKUP(B592,'[1]TERMELŐ_11.30.'!$A:$BH,53,FALSE)</f>
        <v>0</v>
      </c>
      <c r="Z592" s="13">
        <f>+VLOOKUP(B592,'[1]TERMELŐ_11.30.'!$A:$BH,54,FALSE)+VLOOKUP(B592,'[1]TERMELŐ_11.30.'!$A:$BH,55,FALSE)+VLOOKUP(B592,'[1]TERMELŐ_11.30.'!$A:$BH,56,FALSE)+VLOOKUP(B592,'[1]TERMELŐ_11.30.'!$A:$BH,57,FALSE)+VLOOKUP(B592,'[1]TERMELŐ_11.30.'!$A:$BH,58,FALSE)+VLOOKUP(B592,'[1]TERMELŐ_11.30.'!$A:$BH,59,FALSE)+VLOOKUP(B592,'[1]TERMELŐ_11.30.'!$A:$BH,60,FALSE)</f>
        <v>0</v>
      </c>
      <c r="AA592" s="14" t="str">
        <f>IF(VLOOKUP(B592,'[1]TERMELŐ_11.30.'!A:AZ,51,FALSE)="","",VLOOKUP(B592,'[1]TERMELŐ_11.30.'!A:AZ,51,FALSE))</f>
        <v/>
      </c>
      <c r="AB592" s="14" t="str">
        <f>IF(VLOOKUP(B592,'[1]TERMELŐ_11.30.'!A:AZ,52,FALSE)="","",VLOOKUP(B592,'[1]TERMELŐ_11.30.'!A:AZ,52,FALSE))</f>
        <v/>
      </c>
    </row>
    <row r="593" spans="1:28" x14ac:dyDescent="0.3">
      <c r="A593" s="10" t="str">
        <f>VLOOKUP(VLOOKUP(B593,'[1]TERMELŐ_11.30.'!A:F,6,FALSE),'[1]publikáció segéd tábla'!$A$1:$B$7,2,FALSE)</f>
        <v>ELMŰ Hálózati Kft.</v>
      </c>
      <c r="B593" s="10" t="s">
        <v>559</v>
      </c>
      <c r="C593" s="11">
        <f>+SUMIFS('[1]TERMELŐ_11.30.'!$H:$H,'[1]TERMELŐ_11.30.'!$A:$A,[1]publikáció!$B593,'[1]TERMELŐ_11.30.'!$L:$L,[1]publikáció!C$4)</f>
        <v>0.999</v>
      </c>
      <c r="D593" s="11">
        <f>+SUMIFS('[1]TERMELŐ_11.30.'!$H:$H,'[1]TERMELŐ_11.30.'!$A:$A,[1]publikáció!$B593,'[1]TERMELŐ_11.30.'!$L:$L,[1]publikáció!D$4)</f>
        <v>0</v>
      </c>
      <c r="E593" s="11">
        <f>+SUMIFS('[1]TERMELŐ_11.30.'!$H:$H,'[1]TERMELŐ_11.30.'!$A:$A,[1]publikáció!$B593,'[1]TERMELŐ_11.30.'!$L:$L,[1]publikáció!E$4)</f>
        <v>0</v>
      </c>
      <c r="F593" s="11">
        <f>+SUMIFS('[1]TERMELŐ_11.30.'!$H:$H,'[1]TERMELŐ_11.30.'!$A:$A,[1]publikáció!$B593,'[1]TERMELŐ_11.30.'!$L:$L,[1]publikáció!F$4)</f>
        <v>0</v>
      </c>
      <c r="G593" s="11">
        <f>+SUMIFS('[1]TERMELŐ_11.30.'!$H:$H,'[1]TERMELŐ_11.30.'!$A:$A,[1]publikáció!$B593,'[1]TERMELŐ_11.30.'!$L:$L,[1]publikáció!G$4)</f>
        <v>0</v>
      </c>
      <c r="H593" s="11">
        <f>+SUMIFS('[1]TERMELŐ_11.30.'!$H:$H,'[1]TERMELŐ_11.30.'!$A:$A,[1]publikáció!$B593,'[1]TERMELŐ_11.30.'!$L:$L,[1]publikáció!H$4)</f>
        <v>0</v>
      </c>
      <c r="I593" s="11">
        <f>+SUMIFS('[1]TERMELŐ_11.30.'!$H:$H,'[1]TERMELŐ_11.30.'!$A:$A,[1]publikáció!$B593,'[1]TERMELŐ_11.30.'!$L:$L,[1]publikáció!I$4)</f>
        <v>0</v>
      </c>
      <c r="J593" s="11">
        <f>+SUMIFS('[1]TERMELŐ_11.30.'!$H:$H,'[1]TERMELŐ_11.30.'!$A:$A,[1]publikáció!$B593,'[1]TERMELŐ_11.30.'!$L:$L,[1]publikáció!J$4)</f>
        <v>0</v>
      </c>
      <c r="K593" s="11" t="str">
        <f>+IF(VLOOKUP(B593,'[1]TERMELŐ_11.30.'!A:U,21,FALSE)="igen","Technológia módosítás",IF(VLOOKUP(B593,'[1]TERMELŐ_11.30.'!A:U,20,FALSE)&lt;&gt;"nem","Ismétlő","Új igény"))</f>
        <v>Új igény</v>
      </c>
      <c r="L593" s="12">
        <f>+_xlfn.MAXIFS('[1]TERMELŐ_11.30.'!$P:$P,'[1]TERMELŐ_11.30.'!$A:$A,[1]publikáció!$B593)</f>
        <v>0.999</v>
      </c>
      <c r="M593" s="12">
        <f>+_xlfn.MAXIFS('[1]TERMELŐ_11.30.'!$Q:$Q,'[1]TERMELŐ_11.30.'!$A:$A,[1]publikáció!$B593)</f>
        <v>0.01</v>
      </c>
      <c r="N593" s="10" t="str">
        <f>+IF(VLOOKUP(B593,'[1]TERMELŐ_11.30.'!A:G,7,FALSE)="","",VLOOKUP(B593,'[1]TERMELŐ_11.30.'!A:G,7,FALSE))</f>
        <v>APAJ</v>
      </c>
      <c r="O593" s="10">
        <f>+VLOOKUP(B593,'[1]TERMELŐ_11.30.'!A:I,9,FALSE)</f>
        <v>22</v>
      </c>
      <c r="P593" s="10" t="str">
        <f>+IF(OR(VLOOKUP(B593,'[1]TERMELŐ_11.30.'!A:D,4,FALSE)="elutasított",(VLOOKUP(B593,'[1]TERMELŐ_11.30.'!A:D,4,FALSE)="kiesett")),"igen","nem")</f>
        <v>igen</v>
      </c>
      <c r="Q593" s="10" t="str">
        <f>+_xlfn.IFNA(VLOOKUP(IF(VLOOKUP(B593,'[1]TERMELŐ_11.30.'!A:BQ,69,FALSE)="","",VLOOKUP(B593,'[1]TERMELŐ_11.30.'!A:BQ,69,FALSE)),'[1]publikáció segéd tábla'!$D$1:$E$16,2,FALSE),"")</f>
        <v>54/2024 kormány rendelet</v>
      </c>
      <c r="R593" s="10" t="str">
        <f>IF(VLOOKUP(B593,'[1]TERMELŐ_11.30.'!A:AT,46,FALSE)="","",VLOOKUP(B593,'[1]TERMELŐ_11.30.'!A:AT,46,FALSE))</f>
        <v/>
      </c>
      <c r="S593" s="10"/>
      <c r="T593" s="13">
        <f>+VLOOKUP(B593,'[1]TERMELŐ_11.30.'!$A:$AR,37,FALSE)</f>
        <v>0</v>
      </c>
      <c r="U593" s="13">
        <f>+VLOOKUP(B593,'[1]TERMELŐ_11.30.'!$A:$AR,38,FALSE)+VLOOKUP(B593,'[1]TERMELŐ_11.30.'!$A:$AR,39,FALSE)+VLOOKUP(B593,'[1]TERMELŐ_11.30.'!$A:$AR,40,FALSE)+VLOOKUP(B593,'[1]TERMELŐ_11.30.'!$A:$AR,41,FALSE)+VLOOKUP(B593,'[1]TERMELŐ_11.30.'!$A:$AR,42,FALSE)+VLOOKUP(B593,'[1]TERMELŐ_11.30.'!$A:$AR,43,FALSE)+VLOOKUP(B593,'[1]TERMELŐ_11.30.'!$A:$AR,44,FALSE)</f>
        <v>0</v>
      </c>
      <c r="V593" s="14" t="str">
        <f>+IF(VLOOKUP(B593,'[1]TERMELŐ_11.30.'!A:AS,45,FALSE)="","",VLOOKUP(B593,'[1]TERMELŐ_11.30.'!A:AS,45,FALSE))</f>
        <v/>
      </c>
      <c r="W593" s="14" t="str">
        <f>IF(VLOOKUP(B593,'[1]TERMELŐ_11.30.'!A:AJ,36,FALSE)="","",VLOOKUP(B593,'[1]TERMELŐ_11.30.'!A:AJ,36,FALSE))</f>
        <v/>
      </c>
      <c r="X593" s="10"/>
      <c r="Y593" s="13">
        <f>+VLOOKUP(B593,'[1]TERMELŐ_11.30.'!$A:$BH,53,FALSE)</f>
        <v>0</v>
      </c>
      <c r="Z593" s="13">
        <f>+VLOOKUP(B593,'[1]TERMELŐ_11.30.'!$A:$BH,54,FALSE)+VLOOKUP(B593,'[1]TERMELŐ_11.30.'!$A:$BH,55,FALSE)+VLOOKUP(B593,'[1]TERMELŐ_11.30.'!$A:$BH,56,FALSE)+VLOOKUP(B593,'[1]TERMELŐ_11.30.'!$A:$BH,57,FALSE)+VLOOKUP(B593,'[1]TERMELŐ_11.30.'!$A:$BH,58,FALSE)+VLOOKUP(B593,'[1]TERMELŐ_11.30.'!$A:$BH,59,FALSE)+VLOOKUP(B593,'[1]TERMELŐ_11.30.'!$A:$BH,60,FALSE)</f>
        <v>0</v>
      </c>
      <c r="AA593" s="14" t="str">
        <f>IF(VLOOKUP(B593,'[1]TERMELŐ_11.30.'!A:AZ,51,FALSE)="","",VLOOKUP(B593,'[1]TERMELŐ_11.30.'!A:AZ,51,FALSE))</f>
        <v/>
      </c>
      <c r="AB593" s="14" t="str">
        <f>IF(VLOOKUP(B593,'[1]TERMELŐ_11.30.'!A:AZ,52,FALSE)="","",VLOOKUP(B593,'[1]TERMELŐ_11.30.'!A:AZ,52,FALSE))</f>
        <v/>
      </c>
    </row>
    <row r="594" spans="1:28" x14ac:dyDescent="0.3">
      <c r="A594" s="10" t="str">
        <f>VLOOKUP(VLOOKUP(B594,'[1]TERMELŐ_11.30.'!A:F,6,FALSE),'[1]publikáció segéd tábla'!$A$1:$B$7,2,FALSE)</f>
        <v>ELMŰ Hálózati Kft.</v>
      </c>
      <c r="B594" s="10" t="s">
        <v>560</v>
      </c>
      <c r="C594" s="11">
        <f>+SUMIFS('[1]TERMELŐ_11.30.'!$H:$H,'[1]TERMELŐ_11.30.'!$A:$A,[1]publikáció!$B594,'[1]TERMELŐ_11.30.'!$L:$L,[1]publikáció!C$4)</f>
        <v>0.999</v>
      </c>
      <c r="D594" s="11">
        <f>+SUMIFS('[1]TERMELŐ_11.30.'!$H:$H,'[1]TERMELŐ_11.30.'!$A:$A,[1]publikáció!$B594,'[1]TERMELŐ_11.30.'!$L:$L,[1]publikáció!D$4)</f>
        <v>0</v>
      </c>
      <c r="E594" s="11">
        <f>+SUMIFS('[1]TERMELŐ_11.30.'!$H:$H,'[1]TERMELŐ_11.30.'!$A:$A,[1]publikáció!$B594,'[1]TERMELŐ_11.30.'!$L:$L,[1]publikáció!E$4)</f>
        <v>0</v>
      </c>
      <c r="F594" s="11">
        <f>+SUMIFS('[1]TERMELŐ_11.30.'!$H:$H,'[1]TERMELŐ_11.30.'!$A:$A,[1]publikáció!$B594,'[1]TERMELŐ_11.30.'!$L:$L,[1]publikáció!F$4)</f>
        <v>0</v>
      </c>
      <c r="G594" s="11">
        <f>+SUMIFS('[1]TERMELŐ_11.30.'!$H:$H,'[1]TERMELŐ_11.30.'!$A:$A,[1]publikáció!$B594,'[1]TERMELŐ_11.30.'!$L:$L,[1]publikáció!G$4)</f>
        <v>0</v>
      </c>
      <c r="H594" s="11">
        <f>+SUMIFS('[1]TERMELŐ_11.30.'!$H:$H,'[1]TERMELŐ_11.30.'!$A:$A,[1]publikáció!$B594,'[1]TERMELŐ_11.30.'!$L:$L,[1]publikáció!H$4)</f>
        <v>0</v>
      </c>
      <c r="I594" s="11">
        <f>+SUMIFS('[1]TERMELŐ_11.30.'!$H:$H,'[1]TERMELŐ_11.30.'!$A:$A,[1]publikáció!$B594,'[1]TERMELŐ_11.30.'!$L:$L,[1]publikáció!I$4)</f>
        <v>0</v>
      </c>
      <c r="J594" s="11">
        <f>+SUMIFS('[1]TERMELŐ_11.30.'!$H:$H,'[1]TERMELŐ_11.30.'!$A:$A,[1]publikáció!$B594,'[1]TERMELŐ_11.30.'!$L:$L,[1]publikáció!J$4)</f>
        <v>0</v>
      </c>
      <c r="K594" s="11" t="str">
        <f>+IF(VLOOKUP(B594,'[1]TERMELŐ_11.30.'!A:U,21,FALSE)="igen","Technológia módosítás",IF(VLOOKUP(B594,'[1]TERMELŐ_11.30.'!A:U,20,FALSE)&lt;&gt;"nem","Ismétlő","Új igény"))</f>
        <v>Új igény</v>
      </c>
      <c r="L594" s="12">
        <f>+_xlfn.MAXIFS('[1]TERMELŐ_11.30.'!$P:$P,'[1]TERMELŐ_11.30.'!$A:$A,[1]publikáció!$B594)</f>
        <v>0.999</v>
      </c>
      <c r="M594" s="12">
        <f>+_xlfn.MAXIFS('[1]TERMELŐ_11.30.'!$Q:$Q,'[1]TERMELŐ_11.30.'!$A:$A,[1]publikáció!$B594)</f>
        <v>0.01</v>
      </c>
      <c r="N594" s="10" t="str">
        <f>+IF(VLOOKUP(B594,'[1]TERMELŐ_11.30.'!A:G,7,FALSE)="","",VLOOKUP(B594,'[1]TERMELŐ_11.30.'!A:G,7,FALSE))</f>
        <v>APAJ</v>
      </c>
      <c r="O594" s="10">
        <f>+VLOOKUP(B594,'[1]TERMELŐ_11.30.'!A:I,9,FALSE)</f>
        <v>22</v>
      </c>
      <c r="P594" s="10" t="str">
        <f>+IF(OR(VLOOKUP(B594,'[1]TERMELŐ_11.30.'!A:D,4,FALSE)="elutasított",(VLOOKUP(B594,'[1]TERMELŐ_11.30.'!A:D,4,FALSE)="kiesett")),"igen","nem")</f>
        <v>igen</v>
      </c>
      <c r="Q594" s="10" t="str">
        <f>+_xlfn.IFNA(VLOOKUP(IF(VLOOKUP(B594,'[1]TERMELŐ_11.30.'!A:BQ,69,FALSE)="","",VLOOKUP(B594,'[1]TERMELŐ_11.30.'!A:BQ,69,FALSE)),'[1]publikáció segéd tábla'!$D$1:$E$16,2,FALSE),"")</f>
        <v>54/2024 kormány rendelet</v>
      </c>
      <c r="R594" s="10" t="str">
        <f>IF(VLOOKUP(B594,'[1]TERMELŐ_11.30.'!A:AT,46,FALSE)="","",VLOOKUP(B594,'[1]TERMELŐ_11.30.'!A:AT,46,FALSE))</f>
        <v/>
      </c>
      <c r="S594" s="10"/>
      <c r="T594" s="13">
        <f>+VLOOKUP(B594,'[1]TERMELŐ_11.30.'!$A:$AR,37,FALSE)</f>
        <v>0</v>
      </c>
      <c r="U594" s="13">
        <f>+VLOOKUP(B594,'[1]TERMELŐ_11.30.'!$A:$AR,38,FALSE)+VLOOKUP(B594,'[1]TERMELŐ_11.30.'!$A:$AR,39,FALSE)+VLOOKUP(B594,'[1]TERMELŐ_11.30.'!$A:$AR,40,FALSE)+VLOOKUP(B594,'[1]TERMELŐ_11.30.'!$A:$AR,41,FALSE)+VLOOKUP(B594,'[1]TERMELŐ_11.30.'!$A:$AR,42,FALSE)+VLOOKUP(B594,'[1]TERMELŐ_11.30.'!$A:$AR,43,FALSE)+VLOOKUP(B594,'[1]TERMELŐ_11.30.'!$A:$AR,44,FALSE)</f>
        <v>0</v>
      </c>
      <c r="V594" s="14" t="str">
        <f>+IF(VLOOKUP(B594,'[1]TERMELŐ_11.30.'!A:AS,45,FALSE)="","",VLOOKUP(B594,'[1]TERMELŐ_11.30.'!A:AS,45,FALSE))</f>
        <v/>
      </c>
      <c r="W594" s="14" t="str">
        <f>IF(VLOOKUP(B594,'[1]TERMELŐ_11.30.'!A:AJ,36,FALSE)="","",VLOOKUP(B594,'[1]TERMELŐ_11.30.'!A:AJ,36,FALSE))</f>
        <v/>
      </c>
      <c r="X594" s="10"/>
      <c r="Y594" s="13">
        <f>+VLOOKUP(B594,'[1]TERMELŐ_11.30.'!$A:$BH,53,FALSE)</f>
        <v>0</v>
      </c>
      <c r="Z594" s="13">
        <f>+VLOOKUP(B594,'[1]TERMELŐ_11.30.'!$A:$BH,54,FALSE)+VLOOKUP(B594,'[1]TERMELŐ_11.30.'!$A:$BH,55,FALSE)+VLOOKUP(B594,'[1]TERMELŐ_11.30.'!$A:$BH,56,FALSE)+VLOOKUP(B594,'[1]TERMELŐ_11.30.'!$A:$BH,57,FALSE)+VLOOKUP(B594,'[1]TERMELŐ_11.30.'!$A:$BH,58,FALSE)+VLOOKUP(B594,'[1]TERMELŐ_11.30.'!$A:$BH,59,FALSE)+VLOOKUP(B594,'[1]TERMELŐ_11.30.'!$A:$BH,60,FALSE)</f>
        <v>0</v>
      </c>
      <c r="AA594" s="14" t="str">
        <f>IF(VLOOKUP(B594,'[1]TERMELŐ_11.30.'!A:AZ,51,FALSE)="","",VLOOKUP(B594,'[1]TERMELŐ_11.30.'!A:AZ,51,FALSE))</f>
        <v/>
      </c>
      <c r="AB594" s="14" t="str">
        <f>IF(VLOOKUP(B594,'[1]TERMELŐ_11.30.'!A:AZ,52,FALSE)="","",VLOOKUP(B594,'[1]TERMELŐ_11.30.'!A:AZ,52,FALSE))</f>
        <v/>
      </c>
    </row>
    <row r="595" spans="1:28" x14ac:dyDescent="0.3">
      <c r="A595" s="10" t="str">
        <f>VLOOKUP(VLOOKUP(B595,'[1]TERMELŐ_11.30.'!A:F,6,FALSE),'[1]publikáció segéd tábla'!$A$1:$B$7,2,FALSE)</f>
        <v>ELMŰ Hálózati Kft.</v>
      </c>
      <c r="B595" s="10" t="s">
        <v>561</v>
      </c>
      <c r="C595" s="11">
        <f>+SUMIFS('[1]TERMELŐ_11.30.'!$H:$H,'[1]TERMELŐ_11.30.'!$A:$A,[1]publikáció!$B595,'[1]TERMELŐ_11.30.'!$L:$L,[1]publikáció!C$4)</f>
        <v>4.9000000000000004</v>
      </c>
      <c r="D595" s="11">
        <f>+SUMIFS('[1]TERMELŐ_11.30.'!$H:$H,'[1]TERMELŐ_11.30.'!$A:$A,[1]publikáció!$B595,'[1]TERMELŐ_11.30.'!$L:$L,[1]publikáció!D$4)</f>
        <v>0</v>
      </c>
      <c r="E595" s="11">
        <f>+SUMIFS('[1]TERMELŐ_11.30.'!$H:$H,'[1]TERMELŐ_11.30.'!$A:$A,[1]publikáció!$B595,'[1]TERMELŐ_11.30.'!$L:$L,[1]publikáció!E$4)</f>
        <v>0</v>
      </c>
      <c r="F595" s="11">
        <f>+SUMIFS('[1]TERMELŐ_11.30.'!$H:$H,'[1]TERMELŐ_11.30.'!$A:$A,[1]publikáció!$B595,'[1]TERMELŐ_11.30.'!$L:$L,[1]publikáció!F$4)</f>
        <v>0</v>
      </c>
      <c r="G595" s="11">
        <f>+SUMIFS('[1]TERMELŐ_11.30.'!$H:$H,'[1]TERMELŐ_11.30.'!$A:$A,[1]publikáció!$B595,'[1]TERMELŐ_11.30.'!$L:$L,[1]publikáció!G$4)</f>
        <v>0</v>
      </c>
      <c r="H595" s="11">
        <f>+SUMIFS('[1]TERMELŐ_11.30.'!$H:$H,'[1]TERMELŐ_11.30.'!$A:$A,[1]publikáció!$B595,'[1]TERMELŐ_11.30.'!$L:$L,[1]publikáció!H$4)</f>
        <v>0</v>
      </c>
      <c r="I595" s="11">
        <f>+SUMIFS('[1]TERMELŐ_11.30.'!$H:$H,'[1]TERMELŐ_11.30.'!$A:$A,[1]publikáció!$B595,'[1]TERMELŐ_11.30.'!$L:$L,[1]publikáció!I$4)</f>
        <v>0</v>
      </c>
      <c r="J595" s="11">
        <f>+SUMIFS('[1]TERMELŐ_11.30.'!$H:$H,'[1]TERMELŐ_11.30.'!$A:$A,[1]publikáció!$B595,'[1]TERMELŐ_11.30.'!$L:$L,[1]publikáció!J$4)</f>
        <v>0</v>
      </c>
      <c r="K595" s="11" t="str">
        <f>+IF(VLOOKUP(B595,'[1]TERMELŐ_11.30.'!A:U,21,FALSE)="igen","Technológia módosítás",IF(VLOOKUP(B595,'[1]TERMELŐ_11.30.'!A:U,20,FALSE)&lt;&gt;"nem","Ismétlő","Új igény"))</f>
        <v>Új igény</v>
      </c>
      <c r="L595" s="12">
        <f>+_xlfn.MAXIFS('[1]TERMELŐ_11.30.'!$P:$P,'[1]TERMELŐ_11.30.'!$A:$A,[1]publikáció!$B595)</f>
        <v>4.9000000000000004</v>
      </c>
      <c r="M595" s="12">
        <f>+_xlfn.MAXIFS('[1]TERMELŐ_11.30.'!$Q:$Q,'[1]TERMELŐ_11.30.'!$A:$A,[1]publikáció!$B595)</f>
        <v>0.01</v>
      </c>
      <c r="N595" s="10" t="str">
        <f>+IF(VLOOKUP(B595,'[1]TERMELŐ_11.30.'!A:G,7,FALSE)="","",VLOOKUP(B595,'[1]TERMELŐ_11.30.'!A:G,7,FALSE))</f>
        <v>APAJ</v>
      </c>
      <c r="O595" s="10">
        <f>+VLOOKUP(B595,'[1]TERMELŐ_11.30.'!A:I,9,FALSE)</f>
        <v>22</v>
      </c>
      <c r="P595" s="10" t="str">
        <f>+IF(OR(VLOOKUP(B595,'[1]TERMELŐ_11.30.'!A:D,4,FALSE)="elutasított",(VLOOKUP(B595,'[1]TERMELŐ_11.30.'!A:D,4,FALSE)="kiesett")),"igen","nem")</f>
        <v>igen</v>
      </c>
      <c r="Q595" s="10" t="str">
        <f>+_xlfn.IFNA(VLOOKUP(IF(VLOOKUP(B595,'[1]TERMELŐ_11.30.'!A:BQ,69,FALSE)="","",VLOOKUP(B595,'[1]TERMELŐ_11.30.'!A:BQ,69,FALSE)),'[1]publikáció segéd tábla'!$D$1:$E$16,2,FALSE),"")</f>
        <v>54/2024 kormány rendelet</v>
      </c>
      <c r="R595" s="10" t="str">
        <f>IF(VLOOKUP(B595,'[1]TERMELŐ_11.30.'!A:AT,46,FALSE)="","",VLOOKUP(B595,'[1]TERMELŐ_11.30.'!A:AT,46,FALSE))</f>
        <v/>
      </c>
      <c r="S595" s="10"/>
      <c r="T595" s="13">
        <f>+VLOOKUP(B595,'[1]TERMELŐ_11.30.'!$A:$AR,37,FALSE)</f>
        <v>0</v>
      </c>
      <c r="U595" s="13">
        <f>+VLOOKUP(B595,'[1]TERMELŐ_11.30.'!$A:$AR,38,FALSE)+VLOOKUP(B595,'[1]TERMELŐ_11.30.'!$A:$AR,39,FALSE)+VLOOKUP(B595,'[1]TERMELŐ_11.30.'!$A:$AR,40,FALSE)+VLOOKUP(B595,'[1]TERMELŐ_11.30.'!$A:$AR,41,FALSE)+VLOOKUP(B595,'[1]TERMELŐ_11.30.'!$A:$AR,42,FALSE)+VLOOKUP(B595,'[1]TERMELŐ_11.30.'!$A:$AR,43,FALSE)+VLOOKUP(B595,'[1]TERMELŐ_11.30.'!$A:$AR,44,FALSE)</f>
        <v>0</v>
      </c>
      <c r="V595" s="14" t="str">
        <f>+IF(VLOOKUP(B595,'[1]TERMELŐ_11.30.'!A:AS,45,FALSE)="","",VLOOKUP(B595,'[1]TERMELŐ_11.30.'!A:AS,45,FALSE))</f>
        <v/>
      </c>
      <c r="W595" s="14" t="str">
        <f>IF(VLOOKUP(B595,'[1]TERMELŐ_11.30.'!A:AJ,36,FALSE)="","",VLOOKUP(B595,'[1]TERMELŐ_11.30.'!A:AJ,36,FALSE))</f>
        <v/>
      </c>
      <c r="X595" s="10"/>
      <c r="Y595" s="13">
        <f>+VLOOKUP(B595,'[1]TERMELŐ_11.30.'!$A:$BH,53,FALSE)</f>
        <v>0</v>
      </c>
      <c r="Z595" s="13">
        <f>+VLOOKUP(B595,'[1]TERMELŐ_11.30.'!$A:$BH,54,FALSE)+VLOOKUP(B595,'[1]TERMELŐ_11.30.'!$A:$BH,55,FALSE)+VLOOKUP(B595,'[1]TERMELŐ_11.30.'!$A:$BH,56,FALSE)+VLOOKUP(B595,'[1]TERMELŐ_11.30.'!$A:$BH,57,FALSE)+VLOOKUP(B595,'[1]TERMELŐ_11.30.'!$A:$BH,58,FALSE)+VLOOKUP(B595,'[1]TERMELŐ_11.30.'!$A:$BH,59,FALSE)+VLOOKUP(B595,'[1]TERMELŐ_11.30.'!$A:$BH,60,FALSE)</f>
        <v>0</v>
      </c>
      <c r="AA595" s="14" t="str">
        <f>IF(VLOOKUP(B595,'[1]TERMELŐ_11.30.'!A:AZ,51,FALSE)="","",VLOOKUP(B595,'[1]TERMELŐ_11.30.'!A:AZ,51,FALSE))</f>
        <v/>
      </c>
      <c r="AB595" s="14" t="str">
        <f>IF(VLOOKUP(B595,'[1]TERMELŐ_11.30.'!A:AZ,52,FALSE)="","",VLOOKUP(B595,'[1]TERMELŐ_11.30.'!A:AZ,52,FALSE))</f>
        <v/>
      </c>
    </row>
    <row r="596" spans="1:28" x14ac:dyDescent="0.3">
      <c r="A596" s="10" t="str">
        <f>VLOOKUP(VLOOKUP(B596,'[1]TERMELŐ_11.30.'!A:F,6,FALSE),'[1]publikáció segéd tábla'!$A$1:$B$7,2,FALSE)</f>
        <v>ELMŰ Hálózati Kft.</v>
      </c>
      <c r="B596" s="10" t="s">
        <v>562</v>
      </c>
      <c r="C596" s="11">
        <f>+SUMIFS('[1]TERMELŐ_11.30.'!$H:$H,'[1]TERMELŐ_11.30.'!$A:$A,[1]publikáció!$B596,'[1]TERMELŐ_11.30.'!$L:$L,[1]publikáció!C$4)</f>
        <v>3.2</v>
      </c>
      <c r="D596" s="11">
        <f>+SUMIFS('[1]TERMELŐ_11.30.'!$H:$H,'[1]TERMELŐ_11.30.'!$A:$A,[1]publikáció!$B596,'[1]TERMELŐ_11.30.'!$L:$L,[1]publikáció!D$4)</f>
        <v>0</v>
      </c>
      <c r="E596" s="11">
        <f>+SUMIFS('[1]TERMELŐ_11.30.'!$H:$H,'[1]TERMELŐ_11.30.'!$A:$A,[1]publikáció!$B596,'[1]TERMELŐ_11.30.'!$L:$L,[1]publikáció!E$4)</f>
        <v>0</v>
      </c>
      <c r="F596" s="11">
        <f>+SUMIFS('[1]TERMELŐ_11.30.'!$H:$H,'[1]TERMELŐ_11.30.'!$A:$A,[1]publikáció!$B596,'[1]TERMELŐ_11.30.'!$L:$L,[1]publikáció!F$4)</f>
        <v>0</v>
      </c>
      <c r="G596" s="11">
        <f>+SUMIFS('[1]TERMELŐ_11.30.'!$H:$H,'[1]TERMELŐ_11.30.'!$A:$A,[1]publikáció!$B596,'[1]TERMELŐ_11.30.'!$L:$L,[1]publikáció!G$4)</f>
        <v>0</v>
      </c>
      <c r="H596" s="11">
        <f>+SUMIFS('[1]TERMELŐ_11.30.'!$H:$H,'[1]TERMELŐ_11.30.'!$A:$A,[1]publikáció!$B596,'[1]TERMELŐ_11.30.'!$L:$L,[1]publikáció!H$4)</f>
        <v>0</v>
      </c>
      <c r="I596" s="11">
        <f>+SUMIFS('[1]TERMELŐ_11.30.'!$H:$H,'[1]TERMELŐ_11.30.'!$A:$A,[1]publikáció!$B596,'[1]TERMELŐ_11.30.'!$L:$L,[1]publikáció!I$4)</f>
        <v>0</v>
      </c>
      <c r="J596" s="11">
        <f>+SUMIFS('[1]TERMELŐ_11.30.'!$H:$H,'[1]TERMELŐ_11.30.'!$A:$A,[1]publikáció!$B596,'[1]TERMELŐ_11.30.'!$L:$L,[1]publikáció!J$4)</f>
        <v>0</v>
      </c>
      <c r="K596" s="11" t="str">
        <f>+IF(VLOOKUP(B596,'[1]TERMELŐ_11.30.'!A:U,21,FALSE)="igen","Technológia módosítás",IF(VLOOKUP(B596,'[1]TERMELŐ_11.30.'!A:U,20,FALSE)&lt;&gt;"nem","Ismétlő","Új igény"))</f>
        <v>Új igény</v>
      </c>
      <c r="L596" s="12">
        <f>+_xlfn.MAXIFS('[1]TERMELŐ_11.30.'!$P:$P,'[1]TERMELŐ_11.30.'!$A:$A,[1]publikáció!$B596)</f>
        <v>3.2</v>
      </c>
      <c r="M596" s="12">
        <f>+_xlfn.MAXIFS('[1]TERMELŐ_11.30.'!$Q:$Q,'[1]TERMELŐ_11.30.'!$A:$A,[1]publikáció!$B596)</f>
        <v>0.01</v>
      </c>
      <c r="N596" s="10" t="str">
        <f>+IF(VLOOKUP(B596,'[1]TERMELŐ_11.30.'!A:G,7,FALSE)="","",VLOOKUP(B596,'[1]TERMELŐ_11.30.'!A:G,7,FALSE))</f>
        <v>APAJ</v>
      </c>
      <c r="O596" s="10">
        <f>+VLOOKUP(B596,'[1]TERMELŐ_11.30.'!A:I,9,FALSE)</f>
        <v>22</v>
      </c>
      <c r="P596" s="10" t="str">
        <f>+IF(OR(VLOOKUP(B596,'[1]TERMELŐ_11.30.'!A:D,4,FALSE)="elutasított",(VLOOKUP(B596,'[1]TERMELŐ_11.30.'!A:D,4,FALSE)="kiesett")),"igen","nem")</f>
        <v>igen</v>
      </c>
      <c r="Q596" s="10" t="str">
        <f>+_xlfn.IFNA(VLOOKUP(IF(VLOOKUP(B596,'[1]TERMELŐ_11.30.'!A:BQ,69,FALSE)="","",VLOOKUP(B596,'[1]TERMELŐ_11.30.'!A:BQ,69,FALSE)),'[1]publikáció segéd tábla'!$D$1:$E$16,2,FALSE),"")</f>
        <v>54/2024 kormány rendelet</v>
      </c>
      <c r="R596" s="10" t="str">
        <f>IF(VLOOKUP(B596,'[1]TERMELŐ_11.30.'!A:AT,46,FALSE)="","",VLOOKUP(B596,'[1]TERMELŐ_11.30.'!A:AT,46,FALSE))</f>
        <v/>
      </c>
      <c r="S596" s="10"/>
      <c r="T596" s="13">
        <f>+VLOOKUP(B596,'[1]TERMELŐ_11.30.'!$A:$AR,37,FALSE)</f>
        <v>0</v>
      </c>
      <c r="U596" s="13">
        <f>+VLOOKUP(B596,'[1]TERMELŐ_11.30.'!$A:$AR,38,FALSE)+VLOOKUP(B596,'[1]TERMELŐ_11.30.'!$A:$AR,39,FALSE)+VLOOKUP(B596,'[1]TERMELŐ_11.30.'!$A:$AR,40,FALSE)+VLOOKUP(B596,'[1]TERMELŐ_11.30.'!$A:$AR,41,FALSE)+VLOOKUP(B596,'[1]TERMELŐ_11.30.'!$A:$AR,42,FALSE)+VLOOKUP(B596,'[1]TERMELŐ_11.30.'!$A:$AR,43,FALSE)+VLOOKUP(B596,'[1]TERMELŐ_11.30.'!$A:$AR,44,FALSE)</f>
        <v>0</v>
      </c>
      <c r="V596" s="14" t="str">
        <f>+IF(VLOOKUP(B596,'[1]TERMELŐ_11.30.'!A:AS,45,FALSE)="","",VLOOKUP(B596,'[1]TERMELŐ_11.30.'!A:AS,45,FALSE))</f>
        <v/>
      </c>
      <c r="W596" s="14" t="str">
        <f>IF(VLOOKUP(B596,'[1]TERMELŐ_11.30.'!A:AJ,36,FALSE)="","",VLOOKUP(B596,'[1]TERMELŐ_11.30.'!A:AJ,36,FALSE))</f>
        <v/>
      </c>
      <c r="X596" s="10"/>
      <c r="Y596" s="13">
        <f>+VLOOKUP(B596,'[1]TERMELŐ_11.30.'!$A:$BH,53,FALSE)</f>
        <v>0</v>
      </c>
      <c r="Z596" s="13">
        <f>+VLOOKUP(B596,'[1]TERMELŐ_11.30.'!$A:$BH,54,FALSE)+VLOOKUP(B596,'[1]TERMELŐ_11.30.'!$A:$BH,55,FALSE)+VLOOKUP(B596,'[1]TERMELŐ_11.30.'!$A:$BH,56,FALSE)+VLOOKUP(B596,'[1]TERMELŐ_11.30.'!$A:$BH,57,FALSE)+VLOOKUP(B596,'[1]TERMELŐ_11.30.'!$A:$BH,58,FALSE)+VLOOKUP(B596,'[1]TERMELŐ_11.30.'!$A:$BH,59,FALSE)+VLOOKUP(B596,'[1]TERMELŐ_11.30.'!$A:$BH,60,FALSE)</f>
        <v>0</v>
      </c>
      <c r="AA596" s="14" t="str">
        <f>IF(VLOOKUP(B596,'[1]TERMELŐ_11.30.'!A:AZ,51,FALSE)="","",VLOOKUP(B596,'[1]TERMELŐ_11.30.'!A:AZ,51,FALSE))</f>
        <v/>
      </c>
      <c r="AB596" s="14" t="str">
        <f>IF(VLOOKUP(B596,'[1]TERMELŐ_11.30.'!A:AZ,52,FALSE)="","",VLOOKUP(B596,'[1]TERMELŐ_11.30.'!A:AZ,52,FALSE))</f>
        <v/>
      </c>
    </row>
    <row r="597" spans="1:28" x14ac:dyDescent="0.3">
      <c r="A597" s="10" t="str">
        <f>VLOOKUP(VLOOKUP(B597,'[1]TERMELŐ_11.30.'!A:F,6,FALSE),'[1]publikáció segéd tábla'!$A$1:$B$7,2,FALSE)</f>
        <v>ELMŰ Hálózati Kft.</v>
      </c>
      <c r="B597" s="10" t="s">
        <v>563</v>
      </c>
      <c r="C597" s="11">
        <f>+SUMIFS('[1]TERMELŐ_11.30.'!$H:$H,'[1]TERMELŐ_11.30.'!$A:$A,[1]publikáció!$B597,'[1]TERMELŐ_11.30.'!$L:$L,[1]publikáció!C$4)</f>
        <v>4.5</v>
      </c>
      <c r="D597" s="11">
        <f>+SUMIFS('[1]TERMELŐ_11.30.'!$H:$H,'[1]TERMELŐ_11.30.'!$A:$A,[1]publikáció!$B597,'[1]TERMELŐ_11.30.'!$L:$L,[1]publikáció!D$4)</f>
        <v>0</v>
      </c>
      <c r="E597" s="11">
        <f>+SUMIFS('[1]TERMELŐ_11.30.'!$H:$H,'[1]TERMELŐ_11.30.'!$A:$A,[1]publikáció!$B597,'[1]TERMELŐ_11.30.'!$L:$L,[1]publikáció!E$4)</f>
        <v>0</v>
      </c>
      <c r="F597" s="11">
        <f>+SUMIFS('[1]TERMELŐ_11.30.'!$H:$H,'[1]TERMELŐ_11.30.'!$A:$A,[1]publikáció!$B597,'[1]TERMELŐ_11.30.'!$L:$L,[1]publikáció!F$4)</f>
        <v>0</v>
      </c>
      <c r="G597" s="11">
        <f>+SUMIFS('[1]TERMELŐ_11.30.'!$H:$H,'[1]TERMELŐ_11.30.'!$A:$A,[1]publikáció!$B597,'[1]TERMELŐ_11.30.'!$L:$L,[1]publikáció!G$4)</f>
        <v>0</v>
      </c>
      <c r="H597" s="11">
        <f>+SUMIFS('[1]TERMELŐ_11.30.'!$H:$H,'[1]TERMELŐ_11.30.'!$A:$A,[1]publikáció!$B597,'[1]TERMELŐ_11.30.'!$L:$L,[1]publikáció!H$4)</f>
        <v>0</v>
      </c>
      <c r="I597" s="11">
        <f>+SUMIFS('[1]TERMELŐ_11.30.'!$H:$H,'[1]TERMELŐ_11.30.'!$A:$A,[1]publikáció!$B597,'[1]TERMELŐ_11.30.'!$L:$L,[1]publikáció!I$4)</f>
        <v>0</v>
      </c>
      <c r="J597" s="11">
        <f>+SUMIFS('[1]TERMELŐ_11.30.'!$H:$H,'[1]TERMELŐ_11.30.'!$A:$A,[1]publikáció!$B597,'[1]TERMELŐ_11.30.'!$L:$L,[1]publikáció!J$4)</f>
        <v>0</v>
      </c>
      <c r="K597" s="11" t="str">
        <f>+IF(VLOOKUP(B597,'[1]TERMELŐ_11.30.'!A:U,21,FALSE)="igen","Technológia módosítás",IF(VLOOKUP(B597,'[1]TERMELŐ_11.30.'!A:U,20,FALSE)&lt;&gt;"nem","Ismétlő","Új igény"))</f>
        <v>Új igény</v>
      </c>
      <c r="L597" s="12">
        <f>+_xlfn.MAXIFS('[1]TERMELŐ_11.30.'!$P:$P,'[1]TERMELŐ_11.30.'!$A:$A,[1]publikáció!$B597)</f>
        <v>4.5</v>
      </c>
      <c r="M597" s="12">
        <f>+_xlfn.MAXIFS('[1]TERMELŐ_11.30.'!$Q:$Q,'[1]TERMELŐ_11.30.'!$A:$A,[1]publikáció!$B597)</f>
        <v>0.01</v>
      </c>
      <c r="N597" s="10" t="str">
        <f>+IF(VLOOKUP(B597,'[1]TERMELŐ_11.30.'!A:G,7,FALSE)="","",VLOOKUP(B597,'[1]TERMELŐ_11.30.'!A:G,7,FALSE))</f>
        <v>APAJ</v>
      </c>
      <c r="O597" s="10">
        <f>+VLOOKUP(B597,'[1]TERMELŐ_11.30.'!A:I,9,FALSE)</f>
        <v>22</v>
      </c>
      <c r="P597" s="10" t="str">
        <f>+IF(OR(VLOOKUP(B597,'[1]TERMELŐ_11.30.'!A:D,4,FALSE)="elutasított",(VLOOKUP(B597,'[1]TERMELŐ_11.30.'!A:D,4,FALSE)="kiesett")),"igen","nem")</f>
        <v>igen</v>
      </c>
      <c r="Q597" s="10" t="str">
        <f>+_xlfn.IFNA(VLOOKUP(IF(VLOOKUP(B597,'[1]TERMELŐ_11.30.'!A:BQ,69,FALSE)="","",VLOOKUP(B597,'[1]TERMELŐ_11.30.'!A:BQ,69,FALSE)),'[1]publikáció segéd tábla'!$D$1:$E$16,2,FALSE),"")</f>
        <v>54/2024 kormány rendelet</v>
      </c>
      <c r="R597" s="10" t="str">
        <f>IF(VLOOKUP(B597,'[1]TERMELŐ_11.30.'!A:AT,46,FALSE)="","",VLOOKUP(B597,'[1]TERMELŐ_11.30.'!A:AT,46,FALSE))</f>
        <v/>
      </c>
      <c r="S597" s="10"/>
      <c r="T597" s="13">
        <f>+VLOOKUP(B597,'[1]TERMELŐ_11.30.'!$A:$AR,37,FALSE)</f>
        <v>0</v>
      </c>
      <c r="U597" s="13">
        <f>+VLOOKUP(B597,'[1]TERMELŐ_11.30.'!$A:$AR,38,FALSE)+VLOOKUP(B597,'[1]TERMELŐ_11.30.'!$A:$AR,39,FALSE)+VLOOKUP(B597,'[1]TERMELŐ_11.30.'!$A:$AR,40,FALSE)+VLOOKUP(B597,'[1]TERMELŐ_11.30.'!$A:$AR,41,FALSE)+VLOOKUP(B597,'[1]TERMELŐ_11.30.'!$A:$AR,42,FALSE)+VLOOKUP(B597,'[1]TERMELŐ_11.30.'!$A:$AR,43,FALSE)+VLOOKUP(B597,'[1]TERMELŐ_11.30.'!$A:$AR,44,FALSE)</f>
        <v>0</v>
      </c>
      <c r="V597" s="14" t="str">
        <f>+IF(VLOOKUP(B597,'[1]TERMELŐ_11.30.'!A:AS,45,FALSE)="","",VLOOKUP(B597,'[1]TERMELŐ_11.30.'!A:AS,45,FALSE))</f>
        <v/>
      </c>
      <c r="W597" s="14" t="str">
        <f>IF(VLOOKUP(B597,'[1]TERMELŐ_11.30.'!A:AJ,36,FALSE)="","",VLOOKUP(B597,'[1]TERMELŐ_11.30.'!A:AJ,36,FALSE))</f>
        <v/>
      </c>
      <c r="X597" s="10"/>
      <c r="Y597" s="13">
        <f>+VLOOKUP(B597,'[1]TERMELŐ_11.30.'!$A:$BH,53,FALSE)</f>
        <v>0</v>
      </c>
      <c r="Z597" s="13">
        <f>+VLOOKUP(B597,'[1]TERMELŐ_11.30.'!$A:$BH,54,FALSE)+VLOOKUP(B597,'[1]TERMELŐ_11.30.'!$A:$BH,55,FALSE)+VLOOKUP(B597,'[1]TERMELŐ_11.30.'!$A:$BH,56,FALSE)+VLOOKUP(B597,'[1]TERMELŐ_11.30.'!$A:$BH,57,FALSE)+VLOOKUP(B597,'[1]TERMELŐ_11.30.'!$A:$BH,58,FALSE)+VLOOKUP(B597,'[1]TERMELŐ_11.30.'!$A:$BH,59,FALSE)+VLOOKUP(B597,'[1]TERMELŐ_11.30.'!$A:$BH,60,FALSE)</f>
        <v>0</v>
      </c>
      <c r="AA597" s="14" t="str">
        <f>IF(VLOOKUP(B597,'[1]TERMELŐ_11.30.'!A:AZ,51,FALSE)="","",VLOOKUP(B597,'[1]TERMELŐ_11.30.'!A:AZ,51,FALSE))</f>
        <v/>
      </c>
      <c r="AB597" s="14" t="str">
        <f>IF(VLOOKUP(B597,'[1]TERMELŐ_11.30.'!A:AZ,52,FALSE)="","",VLOOKUP(B597,'[1]TERMELŐ_11.30.'!A:AZ,52,FALSE))</f>
        <v/>
      </c>
    </row>
    <row r="598" spans="1:28" x14ac:dyDescent="0.3">
      <c r="A598" s="10" t="str">
        <f>VLOOKUP(VLOOKUP(B598,'[1]TERMELŐ_11.30.'!A:F,6,FALSE),'[1]publikáció segéd tábla'!$A$1:$B$7,2,FALSE)</f>
        <v>ELMŰ Hálózati Kft.</v>
      </c>
      <c r="B598" s="10" t="s">
        <v>564</v>
      </c>
      <c r="C598" s="11">
        <f>+SUMIFS('[1]TERMELŐ_11.30.'!$H:$H,'[1]TERMELŐ_11.30.'!$A:$A,[1]publikáció!$B598,'[1]TERMELŐ_11.30.'!$L:$L,[1]publikáció!C$4)</f>
        <v>4.5</v>
      </c>
      <c r="D598" s="11">
        <f>+SUMIFS('[1]TERMELŐ_11.30.'!$H:$H,'[1]TERMELŐ_11.30.'!$A:$A,[1]publikáció!$B598,'[1]TERMELŐ_11.30.'!$L:$L,[1]publikáció!D$4)</f>
        <v>0</v>
      </c>
      <c r="E598" s="11">
        <f>+SUMIFS('[1]TERMELŐ_11.30.'!$H:$H,'[1]TERMELŐ_11.30.'!$A:$A,[1]publikáció!$B598,'[1]TERMELŐ_11.30.'!$L:$L,[1]publikáció!E$4)</f>
        <v>0</v>
      </c>
      <c r="F598" s="11">
        <f>+SUMIFS('[1]TERMELŐ_11.30.'!$H:$H,'[1]TERMELŐ_11.30.'!$A:$A,[1]publikáció!$B598,'[1]TERMELŐ_11.30.'!$L:$L,[1]publikáció!F$4)</f>
        <v>0</v>
      </c>
      <c r="G598" s="11">
        <f>+SUMIFS('[1]TERMELŐ_11.30.'!$H:$H,'[1]TERMELŐ_11.30.'!$A:$A,[1]publikáció!$B598,'[1]TERMELŐ_11.30.'!$L:$L,[1]publikáció!G$4)</f>
        <v>0</v>
      </c>
      <c r="H598" s="11">
        <f>+SUMIFS('[1]TERMELŐ_11.30.'!$H:$H,'[1]TERMELŐ_11.30.'!$A:$A,[1]publikáció!$B598,'[1]TERMELŐ_11.30.'!$L:$L,[1]publikáció!H$4)</f>
        <v>0</v>
      </c>
      <c r="I598" s="11">
        <f>+SUMIFS('[1]TERMELŐ_11.30.'!$H:$H,'[1]TERMELŐ_11.30.'!$A:$A,[1]publikáció!$B598,'[1]TERMELŐ_11.30.'!$L:$L,[1]publikáció!I$4)</f>
        <v>0</v>
      </c>
      <c r="J598" s="11">
        <f>+SUMIFS('[1]TERMELŐ_11.30.'!$H:$H,'[1]TERMELŐ_11.30.'!$A:$A,[1]publikáció!$B598,'[1]TERMELŐ_11.30.'!$L:$L,[1]publikáció!J$4)</f>
        <v>0</v>
      </c>
      <c r="K598" s="11" t="str">
        <f>+IF(VLOOKUP(B598,'[1]TERMELŐ_11.30.'!A:U,21,FALSE)="igen","Technológia módosítás",IF(VLOOKUP(B598,'[1]TERMELŐ_11.30.'!A:U,20,FALSE)&lt;&gt;"nem","Ismétlő","Új igény"))</f>
        <v>Új igény</v>
      </c>
      <c r="L598" s="12">
        <f>+_xlfn.MAXIFS('[1]TERMELŐ_11.30.'!$P:$P,'[1]TERMELŐ_11.30.'!$A:$A,[1]publikáció!$B598)</f>
        <v>4.5</v>
      </c>
      <c r="M598" s="12">
        <f>+_xlfn.MAXIFS('[1]TERMELŐ_11.30.'!$Q:$Q,'[1]TERMELŐ_11.30.'!$A:$A,[1]publikáció!$B598)</f>
        <v>0.01</v>
      </c>
      <c r="N598" s="10" t="str">
        <f>+IF(VLOOKUP(B598,'[1]TERMELŐ_11.30.'!A:G,7,FALSE)="","",VLOOKUP(B598,'[1]TERMELŐ_11.30.'!A:G,7,FALSE))</f>
        <v>APAJ</v>
      </c>
      <c r="O598" s="10">
        <f>+VLOOKUP(B598,'[1]TERMELŐ_11.30.'!A:I,9,FALSE)</f>
        <v>22</v>
      </c>
      <c r="P598" s="10" t="str">
        <f>+IF(OR(VLOOKUP(B598,'[1]TERMELŐ_11.30.'!A:D,4,FALSE)="elutasított",(VLOOKUP(B598,'[1]TERMELŐ_11.30.'!A:D,4,FALSE)="kiesett")),"igen","nem")</f>
        <v>igen</v>
      </c>
      <c r="Q598" s="10" t="str">
        <f>+_xlfn.IFNA(VLOOKUP(IF(VLOOKUP(B598,'[1]TERMELŐ_11.30.'!A:BQ,69,FALSE)="","",VLOOKUP(B598,'[1]TERMELŐ_11.30.'!A:BQ,69,FALSE)),'[1]publikáció segéd tábla'!$D$1:$E$16,2,FALSE),"")</f>
        <v>54/2024 kormány rendelet</v>
      </c>
      <c r="R598" s="10" t="str">
        <f>IF(VLOOKUP(B598,'[1]TERMELŐ_11.30.'!A:AT,46,FALSE)="","",VLOOKUP(B598,'[1]TERMELŐ_11.30.'!A:AT,46,FALSE))</f>
        <v/>
      </c>
      <c r="S598" s="10"/>
      <c r="T598" s="13">
        <f>+VLOOKUP(B598,'[1]TERMELŐ_11.30.'!$A:$AR,37,FALSE)</f>
        <v>0</v>
      </c>
      <c r="U598" s="13">
        <f>+VLOOKUP(B598,'[1]TERMELŐ_11.30.'!$A:$AR,38,FALSE)+VLOOKUP(B598,'[1]TERMELŐ_11.30.'!$A:$AR,39,FALSE)+VLOOKUP(B598,'[1]TERMELŐ_11.30.'!$A:$AR,40,FALSE)+VLOOKUP(B598,'[1]TERMELŐ_11.30.'!$A:$AR,41,FALSE)+VLOOKUP(B598,'[1]TERMELŐ_11.30.'!$A:$AR,42,FALSE)+VLOOKUP(B598,'[1]TERMELŐ_11.30.'!$A:$AR,43,FALSE)+VLOOKUP(B598,'[1]TERMELŐ_11.30.'!$A:$AR,44,FALSE)</f>
        <v>0</v>
      </c>
      <c r="V598" s="14" t="str">
        <f>+IF(VLOOKUP(B598,'[1]TERMELŐ_11.30.'!A:AS,45,FALSE)="","",VLOOKUP(B598,'[1]TERMELŐ_11.30.'!A:AS,45,FALSE))</f>
        <v/>
      </c>
      <c r="W598" s="14" t="str">
        <f>IF(VLOOKUP(B598,'[1]TERMELŐ_11.30.'!A:AJ,36,FALSE)="","",VLOOKUP(B598,'[1]TERMELŐ_11.30.'!A:AJ,36,FALSE))</f>
        <v/>
      </c>
      <c r="X598" s="10"/>
      <c r="Y598" s="13">
        <f>+VLOOKUP(B598,'[1]TERMELŐ_11.30.'!$A:$BH,53,FALSE)</f>
        <v>0</v>
      </c>
      <c r="Z598" s="13">
        <f>+VLOOKUP(B598,'[1]TERMELŐ_11.30.'!$A:$BH,54,FALSE)+VLOOKUP(B598,'[1]TERMELŐ_11.30.'!$A:$BH,55,FALSE)+VLOOKUP(B598,'[1]TERMELŐ_11.30.'!$A:$BH,56,FALSE)+VLOOKUP(B598,'[1]TERMELŐ_11.30.'!$A:$BH,57,FALSE)+VLOOKUP(B598,'[1]TERMELŐ_11.30.'!$A:$BH,58,FALSE)+VLOOKUP(B598,'[1]TERMELŐ_11.30.'!$A:$BH,59,FALSE)+VLOOKUP(B598,'[1]TERMELŐ_11.30.'!$A:$BH,60,FALSE)</f>
        <v>0</v>
      </c>
      <c r="AA598" s="14" t="str">
        <f>IF(VLOOKUP(B598,'[1]TERMELŐ_11.30.'!A:AZ,51,FALSE)="","",VLOOKUP(B598,'[1]TERMELŐ_11.30.'!A:AZ,51,FALSE))</f>
        <v/>
      </c>
      <c r="AB598" s="14" t="str">
        <f>IF(VLOOKUP(B598,'[1]TERMELŐ_11.30.'!A:AZ,52,FALSE)="","",VLOOKUP(B598,'[1]TERMELŐ_11.30.'!A:AZ,52,FALSE))</f>
        <v/>
      </c>
    </row>
    <row r="599" spans="1:28" x14ac:dyDescent="0.3">
      <c r="A599" s="10" t="str">
        <f>VLOOKUP(VLOOKUP(B599,'[1]TERMELŐ_11.30.'!A:F,6,FALSE),'[1]publikáció segéd tábla'!$A$1:$B$7,2,FALSE)</f>
        <v>ELMŰ Hálózati Kft.</v>
      </c>
      <c r="B599" s="10" t="s">
        <v>565</v>
      </c>
      <c r="C599" s="11">
        <f>+SUMIFS('[1]TERMELŐ_11.30.'!$H:$H,'[1]TERMELŐ_11.30.'!$A:$A,[1]publikáció!$B599,'[1]TERMELŐ_11.30.'!$L:$L,[1]publikáció!C$4)</f>
        <v>3.6</v>
      </c>
      <c r="D599" s="11">
        <f>+SUMIFS('[1]TERMELŐ_11.30.'!$H:$H,'[1]TERMELŐ_11.30.'!$A:$A,[1]publikáció!$B599,'[1]TERMELŐ_11.30.'!$L:$L,[1]publikáció!D$4)</f>
        <v>0</v>
      </c>
      <c r="E599" s="11">
        <f>+SUMIFS('[1]TERMELŐ_11.30.'!$H:$H,'[1]TERMELŐ_11.30.'!$A:$A,[1]publikáció!$B599,'[1]TERMELŐ_11.30.'!$L:$L,[1]publikáció!E$4)</f>
        <v>0</v>
      </c>
      <c r="F599" s="11">
        <f>+SUMIFS('[1]TERMELŐ_11.30.'!$H:$H,'[1]TERMELŐ_11.30.'!$A:$A,[1]publikáció!$B599,'[1]TERMELŐ_11.30.'!$L:$L,[1]publikáció!F$4)</f>
        <v>0</v>
      </c>
      <c r="G599" s="11">
        <f>+SUMIFS('[1]TERMELŐ_11.30.'!$H:$H,'[1]TERMELŐ_11.30.'!$A:$A,[1]publikáció!$B599,'[1]TERMELŐ_11.30.'!$L:$L,[1]publikáció!G$4)</f>
        <v>0</v>
      </c>
      <c r="H599" s="11">
        <f>+SUMIFS('[1]TERMELŐ_11.30.'!$H:$H,'[1]TERMELŐ_11.30.'!$A:$A,[1]publikáció!$B599,'[1]TERMELŐ_11.30.'!$L:$L,[1]publikáció!H$4)</f>
        <v>0</v>
      </c>
      <c r="I599" s="11">
        <f>+SUMIFS('[1]TERMELŐ_11.30.'!$H:$H,'[1]TERMELŐ_11.30.'!$A:$A,[1]publikáció!$B599,'[1]TERMELŐ_11.30.'!$L:$L,[1]publikáció!I$4)</f>
        <v>0</v>
      </c>
      <c r="J599" s="11">
        <f>+SUMIFS('[1]TERMELŐ_11.30.'!$H:$H,'[1]TERMELŐ_11.30.'!$A:$A,[1]publikáció!$B599,'[1]TERMELŐ_11.30.'!$L:$L,[1]publikáció!J$4)</f>
        <v>0</v>
      </c>
      <c r="K599" s="11" t="str">
        <f>+IF(VLOOKUP(B599,'[1]TERMELŐ_11.30.'!A:U,21,FALSE)="igen","Technológia módosítás",IF(VLOOKUP(B599,'[1]TERMELŐ_11.30.'!A:U,20,FALSE)&lt;&gt;"nem","Ismétlő","Új igény"))</f>
        <v>Új igény</v>
      </c>
      <c r="L599" s="12">
        <f>+_xlfn.MAXIFS('[1]TERMELŐ_11.30.'!$P:$P,'[1]TERMELŐ_11.30.'!$A:$A,[1]publikáció!$B599)</f>
        <v>3.6</v>
      </c>
      <c r="M599" s="12">
        <f>+_xlfn.MAXIFS('[1]TERMELŐ_11.30.'!$Q:$Q,'[1]TERMELŐ_11.30.'!$A:$A,[1]publikáció!$B599)</f>
        <v>0.01</v>
      </c>
      <c r="N599" s="10" t="str">
        <f>+IF(VLOOKUP(B599,'[1]TERMELŐ_11.30.'!A:G,7,FALSE)="","",VLOOKUP(B599,'[1]TERMELŐ_11.30.'!A:G,7,FALSE))</f>
        <v>APAJ</v>
      </c>
      <c r="O599" s="10">
        <f>+VLOOKUP(B599,'[1]TERMELŐ_11.30.'!A:I,9,FALSE)</f>
        <v>22</v>
      </c>
      <c r="P599" s="10" t="str">
        <f>+IF(OR(VLOOKUP(B599,'[1]TERMELŐ_11.30.'!A:D,4,FALSE)="elutasított",(VLOOKUP(B599,'[1]TERMELŐ_11.30.'!A:D,4,FALSE)="kiesett")),"igen","nem")</f>
        <v>igen</v>
      </c>
      <c r="Q599" s="10" t="str">
        <f>+_xlfn.IFNA(VLOOKUP(IF(VLOOKUP(B599,'[1]TERMELŐ_11.30.'!A:BQ,69,FALSE)="","",VLOOKUP(B599,'[1]TERMELŐ_11.30.'!A:BQ,69,FALSE)),'[1]publikáció segéd tábla'!$D$1:$E$16,2,FALSE),"")</f>
        <v>54/2024 kormány rendelet</v>
      </c>
      <c r="R599" s="10" t="str">
        <f>IF(VLOOKUP(B599,'[1]TERMELŐ_11.30.'!A:AT,46,FALSE)="","",VLOOKUP(B599,'[1]TERMELŐ_11.30.'!A:AT,46,FALSE))</f>
        <v/>
      </c>
      <c r="S599" s="10"/>
      <c r="T599" s="13">
        <f>+VLOOKUP(B599,'[1]TERMELŐ_11.30.'!$A:$AR,37,FALSE)</f>
        <v>0</v>
      </c>
      <c r="U599" s="13">
        <f>+VLOOKUP(B599,'[1]TERMELŐ_11.30.'!$A:$AR,38,FALSE)+VLOOKUP(B599,'[1]TERMELŐ_11.30.'!$A:$AR,39,FALSE)+VLOOKUP(B599,'[1]TERMELŐ_11.30.'!$A:$AR,40,FALSE)+VLOOKUP(B599,'[1]TERMELŐ_11.30.'!$A:$AR,41,FALSE)+VLOOKUP(B599,'[1]TERMELŐ_11.30.'!$A:$AR,42,FALSE)+VLOOKUP(B599,'[1]TERMELŐ_11.30.'!$A:$AR,43,FALSE)+VLOOKUP(B599,'[1]TERMELŐ_11.30.'!$A:$AR,44,FALSE)</f>
        <v>0</v>
      </c>
      <c r="V599" s="14" t="str">
        <f>+IF(VLOOKUP(B599,'[1]TERMELŐ_11.30.'!A:AS,45,FALSE)="","",VLOOKUP(B599,'[1]TERMELŐ_11.30.'!A:AS,45,FALSE))</f>
        <v/>
      </c>
      <c r="W599" s="14" t="str">
        <f>IF(VLOOKUP(B599,'[1]TERMELŐ_11.30.'!A:AJ,36,FALSE)="","",VLOOKUP(B599,'[1]TERMELŐ_11.30.'!A:AJ,36,FALSE))</f>
        <v/>
      </c>
      <c r="X599" s="10"/>
      <c r="Y599" s="13">
        <f>+VLOOKUP(B599,'[1]TERMELŐ_11.30.'!$A:$BH,53,FALSE)</f>
        <v>0</v>
      </c>
      <c r="Z599" s="13">
        <f>+VLOOKUP(B599,'[1]TERMELŐ_11.30.'!$A:$BH,54,FALSE)+VLOOKUP(B599,'[1]TERMELŐ_11.30.'!$A:$BH,55,FALSE)+VLOOKUP(B599,'[1]TERMELŐ_11.30.'!$A:$BH,56,FALSE)+VLOOKUP(B599,'[1]TERMELŐ_11.30.'!$A:$BH,57,FALSE)+VLOOKUP(B599,'[1]TERMELŐ_11.30.'!$A:$BH,58,FALSE)+VLOOKUP(B599,'[1]TERMELŐ_11.30.'!$A:$BH,59,FALSE)+VLOOKUP(B599,'[1]TERMELŐ_11.30.'!$A:$BH,60,FALSE)</f>
        <v>0</v>
      </c>
      <c r="AA599" s="14" t="str">
        <f>IF(VLOOKUP(B599,'[1]TERMELŐ_11.30.'!A:AZ,51,FALSE)="","",VLOOKUP(B599,'[1]TERMELŐ_11.30.'!A:AZ,51,FALSE))</f>
        <v/>
      </c>
      <c r="AB599" s="14" t="str">
        <f>IF(VLOOKUP(B599,'[1]TERMELŐ_11.30.'!A:AZ,52,FALSE)="","",VLOOKUP(B599,'[1]TERMELŐ_11.30.'!A:AZ,52,FALSE))</f>
        <v/>
      </c>
    </row>
    <row r="600" spans="1:28" x14ac:dyDescent="0.3">
      <c r="A600" s="10" t="str">
        <f>VLOOKUP(VLOOKUP(B600,'[1]TERMELŐ_11.30.'!A:F,6,FALSE),'[1]publikáció segéd tábla'!$A$1:$B$7,2,FALSE)</f>
        <v>ELMŰ Hálózati Kft.</v>
      </c>
      <c r="B600" s="10" t="s">
        <v>566</v>
      </c>
      <c r="C600" s="11">
        <f>+SUMIFS('[1]TERMELŐ_11.30.'!$H:$H,'[1]TERMELŐ_11.30.'!$A:$A,[1]publikáció!$B600,'[1]TERMELŐ_11.30.'!$L:$L,[1]publikáció!C$4)</f>
        <v>0</v>
      </c>
      <c r="D600" s="11">
        <f>+SUMIFS('[1]TERMELŐ_11.30.'!$H:$H,'[1]TERMELŐ_11.30.'!$A:$A,[1]publikáció!$B600,'[1]TERMELŐ_11.30.'!$L:$L,[1]publikáció!D$4)</f>
        <v>0</v>
      </c>
      <c r="E600" s="11">
        <f>+SUMIFS('[1]TERMELŐ_11.30.'!$H:$H,'[1]TERMELŐ_11.30.'!$A:$A,[1]publikáció!$B600,'[1]TERMELŐ_11.30.'!$L:$L,[1]publikáció!E$4)</f>
        <v>4</v>
      </c>
      <c r="F600" s="11">
        <f>+SUMIFS('[1]TERMELŐ_11.30.'!$H:$H,'[1]TERMELŐ_11.30.'!$A:$A,[1]publikáció!$B600,'[1]TERMELŐ_11.30.'!$L:$L,[1]publikáció!F$4)</f>
        <v>0</v>
      </c>
      <c r="G600" s="11">
        <f>+SUMIFS('[1]TERMELŐ_11.30.'!$H:$H,'[1]TERMELŐ_11.30.'!$A:$A,[1]publikáció!$B600,'[1]TERMELŐ_11.30.'!$L:$L,[1]publikáció!G$4)</f>
        <v>0</v>
      </c>
      <c r="H600" s="11">
        <f>+SUMIFS('[1]TERMELŐ_11.30.'!$H:$H,'[1]TERMELŐ_11.30.'!$A:$A,[1]publikáció!$B600,'[1]TERMELŐ_11.30.'!$L:$L,[1]publikáció!H$4)</f>
        <v>0</v>
      </c>
      <c r="I600" s="11">
        <f>+SUMIFS('[1]TERMELŐ_11.30.'!$H:$H,'[1]TERMELŐ_11.30.'!$A:$A,[1]publikáció!$B600,'[1]TERMELŐ_11.30.'!$L:$L,[1]publikáció!I$4)</f>
        <v>0</v>
      </c>
      <c r="J600" s="11">
        <f>+SUMIFS('[1]TERMELŐ_11.30.'!$H:$H,'[1]TERMELŐ_11.30.'!$A:$A,[1]publikáció!$B600,'[1]TERMELŐ_11.30.'!$L:$L,[1]publikáció!J$4)</f>
        <v>0</v>
      </c>
      <c r="K600" s="11" t="str">
        <f>+IF(VLOOKUP(B600,'[1]TERMELŐ_11.30.'!A:U,21,FALSE)="igen","Technológia módosítás",IF(VLOOKUP(B600,'[1]TERMELŐ_11.30.'!A:U,20,FALSE)&lt;&gt;"nem","Ismétlő","Új igény"))</f>
        <v>Technológia módosítás</v>
      </c>
      <c r="L600" s="12">
        <f>+_xlfn.MAXIFS('[1]TERMELŐ_11.30.'!$P:$P,'[1]TERMELŐ_11.30.'!$A:$A,[1]publikáció!$B600)</f>
        <v>0</v>
      </c>
      <c r="M600" s="12">
        <f>+_xlfn.MAXIFS('[1]TERMELŐ_11.30.'!$Q:$Q,'[1]TERMELŐ_11.30.'!$A:$A,[1]publikáció!$B600)</f>
        <v>4</v>
      </c>
      <c r="N600" s="10" t="str">
        <f>+IF(VLOOKUP(B600,'[1]TERMELŐ_11.30.'!A:G,7,FALSE)="","",VLOOKUP(B600,'[1]TERMELŐ_11.30.'!A:G,7,FALSE))</f>
        <v>ŐRME</v>
      </c>
      <c r="O600" s="10">
        <f>+VLOOKUP(B600,'[1]TERMELŐ_11.30.'!A:I,9,FALSE)</f>
        <v>11</v>
      </c>
      <c r="P600" s="10" t="str">
        <f>+IF(OR(VLOOKUP(B600,'[1]TERMELŐ_11.30.'!A:D,4,FALSE)="elutasított",(VLOOKUP(B600,'[1]TERMELŐ_11.30.'!A:D,4,FALSE)="kiesett")),"igen","nem")</f>
        <v>nem</v>
      </c>
      <c r="Q600" s="10" t="str">
        <f>+_xlfn.IFNA(VLOOKUP(IF(VLOOKUP(B600,'[1]TERMELŐ_11.30.'!A:BQ,69,FALSE)="","",VLOOKUP(B600,'[1]TERMELŐ_11.30.'!A:BQ,69,FALSE)),'[1]publikáció segéd tábla'!$D$1:$E$16,2,FALSE),"")</f>
        <v/>
      </c>
      <c r="R600" s="10" t="str">
        <f>IF(VLOOKUP(B600,'[1]TERMELŐ_11.30.'!A:AT,46,FALSE)="","",VLOOKUP(B600,'[1]TERMELŐ_11.30.'!A:AT,46,FALSE))</f>
        <v>nem</v>
      </c>
      <c r="S600" s="10"/>
      <c r="T600" s="13">
        <f>+VLOOKUP(B600,'[1]TERMELŐ_11.30.'!$A:$AR,37,FALSE)</f>
        <v>88.396000000000001</v>
      </c>
      <c r="U600" s="13">
        <f>+VLOOKUP(B600,'[1]TERMELŐ_11.30.'!$A:$AR,38,FALSE)+VLOOKUP(B600,'[1]TERMELŐ_11.30.'!$A:$AR,39,FALSE)+VLOOKUP(B600,'[1]TERMELŐ_11.30.'!$A:$AR,40,FALSE)+VLOOKUP(B600,'[1]TERMELŐ_11.30.'!$A:$AR,41,FALSE)+VLOOKUP(B600,'[1]TERMELŐ_11.30.'!$A:$AR,42,FALSE)+VLOOKUP(B600,'[1]TERMELŐ_11.30.'!$A:$AR,43,FALSE)+VLOOKUP(B600,'[1]TERMELŐ_11.30.'!$A:$AR,44,FALSE)</f>
        <v>0</v>
      </c>
      <c r="V600" s="14">
        <f>+IF(VLOOKUP(B600,'[1]TERMELŐ_11.30.'!A:AS,45,FALSE)="","",VLOOKUP(B600,'[1]TERMELŐ_11.30.'!A:AS,45,FALSE))</f>
        <v>47483</v>
      </c>
      <c r="W600" s="14" t="str">
        <f>IF(VLOOKUP(B600,'[1]TERMELŐ_11.30.'!A:AJ,36,FALSE)="","",VLOOKUP(B600,'[1]TERMELŐ_11.30.'!A:AJ,36,FALSE))</f>
        <v/>
      </c>
      <c r="X600" s="10"/>
      <c r="Y600" s="13">
        <f>+VLOOKUP(B600,'[1]TERMELŐ_11.30.'!$A:$BH,53,FALSE)</f>
        <v>0</v>
      </c>
      <c r="Z600" s="13">
        <f>+VLOOKUP(B600,'[1]TERMELŐ_11.30.'!$A:$BH,54,FALSE)+VLOOKUP(B600,'[1]TERMELŐ_11.30.'!$A:$BH,55,FALSE)+VLOOKUP(B600,'[1]TERMELŐ_11.30.'!$A:$BH,56,FALSE)+VLOOKUP(B600,'[1]TERMELŐ_11.30.'!$A:$BH,57,FALSE)+VLOOKUP(B600,'[1]TERMELŐ_11.30.'!$A:$BH,58,FALSE)+VLOOKUP(B600,'[1]TERMELŐ_11.30.'!$A:$BH,59,FALSE)+VLOOKUP(B600,'[1]TERMELŐ_11.30.'!$A:$BH,60,FALSE)</f>
        <v>0</v>
      </c>
      <c r="AA600" s="14" t="str">
        <f>IF(VLOOKUP(B600,'[1]TERMELŐ_11.30.'!A:AZ,51,FALSE)="","",VLOOKUP(B600,'[1]TERMELŐ_11.30.'!A:AZ,51,FALSE))</f>
        <v/>
      </c>
      <c r="AB600" s="14" t="str">
        <f>IF(VLOOKUP(B600,'[1]TERMELŐ_11.30.'!A:AZ,52,FALSE)="","",VLOOKUP(B600,'[1]TERMELŐ_11.30.'!A:AZ,52,FALSE))</f>
        <v/>
      </c>
    </row>
    <row r="601" spans="1:28" x14ac:dyDescent="0.3">
      <c r="A601" s="10" t="str">
        <f>VLOOKUP(VLOOKUP(B601,'[1]TERMELŐ_11.30.'!A:F,6,FALSE),'[1]publikáció segéd tábla'!$A$1:$B$7,2,FALSE)</f>
        <v>ELMŰ Hálózati Kft.</v>
      </c>
      <c r="B601" s="10" t="s">
        <v>567</v>
      </c>
      <c r="C601" s="11">
        <f>+SUMIFS('[1]TERMELŐ_11.30.'!$H:$H,'[1]TERMELŐ_11.30.'!$A:$A,[1]publikáció!$B601,'[1]TERMELŐ_11.30.'!$L:$L,[1]publikáció!C$4)</f>
        <v>1</v>
      </c>
      <c r="D601" s="11">
        <f>+SUMIFS('[1]TERMELŐ_11.30.'!$H:$H,'[1]TERMELŐ_11.30.'!$A:$A,[1]publikáció!$B601,'[1]TERMELŐ_11.30.'!$L:$L,[1]publikáció!D$4)</f>
        <v>0</v>
      </c>
      <c r="E601" s="11">
        <f>+SUMIFS('[1]TERMELŐ_11.30.'!$H:$H,'[1]TERMELŐ_11.30.'!$A:$A,[1]publikáció!$B601,'[1]TERMELŐ_11.30.'!$L:$L,[1]publikáció!E$4)</f>
        <v>0.4</v>
      </c>
      <c r="F601" s="11">
        <f>+SUMIFS('[1]TERMELŐ_11.30.'!$H:$H,'[1]TERMELŐ_11.30.'!$A:$A,[1]publikáció!$B601,'[1]TERMELŐ_11.30.'!$L:$L,[1]publikáció!F$4)</f>
        <v>0</v>
      </c>
      <c r="G601" s="11">
        <f>+SUMIFS('[1]TERMELŐ_11.30.'!$H:$H,'[1]TERMELŐ_11.30.'!$A:$A,[1]publikáció!$B601,'[1]TERMELŐ_11.30.'!$L:$L,[1]publikáció!G$4)</f>
        <v>0</v>
      </c>
      <c r="H601" s="11">
        <f>+SUMIFS('[1]TERMELŐ_11.30.'!$H:$H,'[1]TERMELŐ_11.30.'!$A:$A,[1]publikáció!$B601,'[1]TERMELŐ_11.30.'!$L:$L,[1]publikáció!H$4)</f>
        <v>0</v>
      </c>
      <c r="I601" s="11">
        <f>+SUMIFS('[1]TERMELŐ_11.30.'!$H:$H,'[1]TERMELŐ_11.30.'!$A:$A,[1]publikáció!$B601,'[1]TERMELŐ_11.30.'!$L:$L,[1]publikáció!I$4)</f>
        <v>0</v>
      </c>
      <c r="J601" s="11">
        <f>+SUMIFS('[1]TERMELŐ_11.30.'!$H:$H,'[1]TERMELŐ_11.30.'!$A:$A,[1]publikáció!$B601,'[1]TERMELŐ_11.30.'!$L:$L,[1]publikáció!J$4)</f>
        <v>0</v>
      </c>
      <c r="K601" s="11" t="str">
        <f>+IF(VLOOKUP(B601,'[1]TERMELŐ_11.30.'!A:U,21,FALSE)="igen","Technológia módosítás",IF(VLOOKUP(B601,'[1]TERMELŐ_11.30.'!A:U,20,FALSE)&lt;&gt;"nem","Ismétlő","Új igény"))</f>
        <v>Új igény</v>
      </c>
      <c r="L601" s="12">
        <f>+_xlfn.MAXIFS('[1]TERMELŐ_11.30.'!$P:$P,'[1]TERMELŐ_11.30.'!$A:$A,[1]publikáció!$B601)</f>
        <v>1</v>
      </c>
      <c r="M601" s="12">
        <f>+_xlfn.MAXIFS('[1]TERMELŐ_11.30.'!$Q:$Q,'[1]TERMELŐ_11.30.'!$A:$A,[1]publikáció!$B601)</f>
        <v>0.1</v>
      </c>
      <c r="N601" s="10" t="str">
        <f>+IF(VLOOKUP(B601,'[1]TERMELŐ_11.30.'!A:G,7,FALSE)="","",VLOOKUP(B601,'[1]TERMELŐ_11.30.'!A:G,7,FALSE))</f>
        <v>DIOS</v>
      </c>
      <c r="O601" s="10">
        <f>+VLOOKUP(B601,'[1]TERMELŐ_11.30.'!A:I,9,FALSE)</f>
        <v>22</v>
      </c>
      <c r="P601" s="10" t="str">
        <f>+IF(OR(VLOOKUP(B601,'[1]TERMELŐ_11.30.'!A:D,4,FALSE)="elutasított",(VLOOKUP(B601,'[1]TERMELŐ_11.30.'!A:D,4,FALSE)="kiesett")),"igen","nem")</f>
        <v>igen</v>
      </c>
      <c r="Q601" s="10" t="str">
        <f>+_xlfn.IFNA(VLOOKUP(IF(VLOOKUP(B601,'[1]TERMELŐ_11.30.'!A:BQ,69,FALSE)="","",VLOOKUP(B601,'[1]TERMELŐ_11.30.'!A:BQ,69,FALSE)),'[1]publikáció segéd tábla'!$D$1:$E$16,2,FALSE),"")</f>
        <v>54/2024 kormány rendelet</v>
      </c>
      <c r="R601" s="10" t="str">
        <f>IF(VLOOKUP(B601,'[1]TERMELŐ_11.30.'!A:AT,46,FALSE)="","",VLOOKUP(B601,'[1]TERMELŐ_11.30.'!A:AT,46,FALSE))</f>
        <v/>
      </c>
      <c r="S601" s="10"/>
      <c r="T601" s="13">
        <f>+VLOOKUP(B601,'[1]TERMELŐ_11.30.'!$A:$AR,37,FALSE)</f>
        <v>0</v>
      </c>
      <c r="U601" s="13">
        <f>+VLOOKUP(B601,'[1]TERMELŐ_11.30.'!$A:$AR,38,FALSE)+VLOOKUP(B601,'[1]TERMELŐ_11.30.'!$A:$AR,39,FALSE)+VLOOKUP(B601,'[1]TERMELŐ_11.30.'!$A:$AR,40,FALSE)+VLOOKUP(B601,'[1]TERMELŐ_11.30.'!$A:$AR,41,FALSE)+VLOOKUP(B601,'[1]TERMELŐ_11.30.'!$A:$AR,42,FALSE)+VLOOKUP(B601,'[1]TERMELŐ_11.30.'!$A:$AR,43,FALSE)+VLOOKUP(B601,'[1]TERMELŐ_11.30.'!$A:$AR,44,FALSE)</f>
        <v>0</v>
      </c>
      <c r="V601" s="14" t="str">
        <f>+IF(VLOOKUP(B601,'[1]TERMELŐ_11.30.'!A:AS,45,FALSE)="","",VLOOKUP(B601,'[1]TERMELŐ_11.30.'!A:AS,45,FALSE))</f>
        <v/>
      </c>
      <c r="W601" s="14" t="str">
        <f>IF(VLOOKUP(B601,'[1]TERMELŐ_11.30.'!A:AJ,36,FALSE)="","",VLOOKUP(B601,'[1]TERMELŐ_11.30.'!A:AJ,36,FALSE))</f>
        <v/>
      </c>
      <c r="X601" s="10"/>
      <c r="Y601" s="13">
        <f>+VLOOKUP(B601,'[1]TERMELŐ_11.30.'!$A:$BH,53,FALSE)</f>
        <v>0</v>
      </c>
      <c r="Z601" s="13">
        <f>+VLOOKUP(B601,'[1]TERMELŐ_11.30.'!$A:$BH,54,FALSE)+VLOOKUP(B601,'[1]TERMELŐ_11.30.'!$A:$BH,55,FALSE)+VLOOKUP(B601,'[1]TERMELŐ_11.30.'!$A:$BH,56,FALSE)+VLOOKUP(B601,'[1]TERMELŐ_11.30.'!$A:$BH,57,FALSE)+VLOOKUP(B601,'[1]TERMELŐ_11.30.'!$A:$BH,58,FALSE)+VLOOKUP(B601,'[1]TERMELŐ_11.30.'!$A:$BH,59,FALSE)+VLOOKUP(B601,'[1]TERMELŐ_11.30.'!$A:$BH,60,FALSE)</f>
        <v>0</v>
      </c>
      <c r="AA601" s="14" t="str">
        <f>IF(VLOOKUP(B601,'[1]TERMELŐ_11.30.'!A:AZ,51,FALSE)="","",VLOOKUP(B601,'[1]TERMELŐ_11.30.'!A:AZ,51,FALSE))</f>
        <v/>
      </c>
      <c r="AB601" s="14" t="str">
        <f>IF(VLOOKUP(B601,'[1]TERMELŐ_11.30.'!A:AZ,52,FALSE)="","",VLOOKUP(B601,'[1]TERMELŐ_11.30.'!A:AZ,52,FALSE))</f>
        <v/>
      </c>
    </row>
    <row r="602" spans="1:28" x14ac:dyDescent="0.3">
      <c r="A602" s="10" t="str">
        <f>VLOOKUP(VLOOKUP(B602,'[1]TERMELŐ_11.30.'!A:F,6,FALSE),'[1]publikáció segéd tábla'!$A$1:$B$7,2,FALSE)</f>
        <v>ELMŰ Hálózati Kft.</v>
      </c>
      <c r="B602" s="10" t="s">
        <v>568</v>
      </c>
      <c r="C602" s="11">
        <f>+SUMIFS('[1]TERMELŐ_11.30.'!$H:$H,'[1]TERMELŐ_11.30.'!$A:$A,[1]publikáció!$B602,'[1]TERMELŐ_11.30.'!$L:$L,[1]publikáció!C$4)</f>
        <v>0</v>
      </c>
      <c r="D602" s="11">
        <f>+SUMIFS('[1]TERMELŐ_11.30.'!$H:$H,'[1]TERMELŐ_11.30.'!$A:$A,[1]publikáció!$B602,'[1]TERMELŐ_11.30.'!$L:$L,[1]publikáció!D$4)</f>
        <v>0</v>
      </c>
      <c r="E602" s="11">
        <f>+SUMIFS('[1]TERMELŐ_11.30.'!$H:$H,'[1]TERMELŐ_11.30.'!$A:$A,[1]publikáció!$B602,'[1]TERMELŐ_11.30.'!$L:$L,[1]publikáció!E$4)</f>
        <v>1.99</v>
      </c>
      <c r="F602" s="11">
        <f>+SUMIFS('[1]TERMELŐ_11.30.'!$H:$H,'[1]TERMELŐ_11.30.'!$A:$A,[1]publikáció!$B602,'[1]TERMELŐ_11.30.'!$L:$L,[1]publikáció!F$4)</f>
        <v>0</v>
      </c>
      <c r="G602" s="11">
        <f>+SUMIFS('[1]TERMELŐ_11.30.'!$H:$H,'[1]TERMELŐ_11.30.'!$A:$A,[1]publikáció!$B602,'[1]TERMELŐ_11.30.'!$L:$L,[1]publikáció!G$4)</f>
        <v>0</v>
      </c>
      <c r="H602" s="11">
        <f>+SUMIFS('[1]TERMELŐ_11.30.'!$H:$H,'[1]TERMELŐ_11.30.'!$A:$A,[1]publikáció!$B602,'[1]TERMELŐ_11.30.'!$L:$L,[1]publikáció!H$4)</f>
        <v>0</v>
      </c>
      <c r="I602" s="11">
        <f>+SUMIFS('[1]TERMELŐ_11.30.'!$H:$H,'[1]TERMELŐ_11.30.'!$A:$A,[1]publikáció!$B602,'[1]TERMELŐ_11.30.'!$L:$L,[1]publikáció!I$4)</f>
        <v>0</v>
      </c>
      <c r="J602" s="11">
        <f>+SUMIFS('[1]TERMELŐ_11.30.'!$H:$H,'[1]TERMELŐ_11.30.'!$A:$A,[1]publikáció!$B602,'[1]TERMELŐ_11.30.'!$L:$L,[1]publikáció!J$4)</f>
        <v>0</v>
      </c>
      <c r="K602" s="11" t="str">
        <f>+IF(VLOOKUP(B602,'[1]TERMELŐ_11.30.'!A:U,21,FALSE)="igen","Technológia módosítás",IF(VLOOKUP(B602,'[1]TERMELŐ_11.30.'!A:U,20,FALSE)&lt;&gt;"nem","Ismétlő","Új igény"))</f>
        <v>Technológia módosítás</v>
      </c>
      <c r="L602" s="12">
        <f>+_xlfn.MAXIFS('[1]TERMELŐ_11.30.'!$P:$P,'[1]TERMELŐ_11.30.'!$A:$A,[1]publikáció!$B602)</f>
        <v>0</v>
      </c>
      <c r="M602" s="12">
        <f>+_xlfn.MAXIFS('[1]TERMELŐ_11.30.'!$Q:$Q,'[1]TERMELŐ_11.30.'!$A:$A,[1]publikáció!$B602)</f>
        <v>1.99</v>
      </c>
      <c r="N602" s="10" t="str">
        <f>+IF(VLOOKUP(B602,'[1]TERMELŐ_11.30.'!A:G,7,FALSE)="","",VLOOKUP(B602,'[1]TERMELŐ_11.30.'!A:G,7,FALSE))</f>
        <v>FEBA</v>
      </c>
      <c r="O602" s="10">
        <f>+VLOOKUP(B602,'[1]TERMELŐ_11.30.'!A:I,9,FALSE)</f>
        <v>22</v>
      </c>
      <c r="P602" s="10" t="str">
        <f>+IF(OR(VLOOKUP(B602,'[1]TERMELŐ_11.30.'!A:D,4,FALSE)="elutasított",(VLOOKUP(B602,'[1]TERMELŐ_11.30.'!A:D,4,FALSE)="kiesett")),"igen","nem")</f>
        <v>nem</v>
      </c>
      <c r="Q602" s="10" t="str">
        <f>+_xlfn.IFNA(VLOOKUP(IF(VLOOKUP(B602,'[1]TERMELŐ_11.30.'!A:BQ,69,FALSE)="","",VLOOKUP(B602,'[1]TERMELŐ_11.30.'!A:BQ,69,FALSE)),'[1]publikáció segéd tábla'!$D$1:$E$16,2,FALSE),"")</f>
        <v/>
      </c>
      <c r="R602" s="10" t="str">
        <f>IF(VLOOKUP(B602,'[1]TERMELŐ_11.30.'!A:AT,46,FALSE)="","",VLOOKUP(B602,'[1]TERMELŐ_11.30.'!A:AT,46,FALSE))</f>
        <v>nem</v>
      </c>
      <c r="S602" s="10"/>
      <c r="T602" s="13">
        <f>+VLOOKUP(B602,'[1]TERMELŐ_11.30.'!$A:$AR,37,FALSE)</f>
        <v>24.675999999999998</v>
      </c>
      <c r="U602" s="13">
        <f>+VLOOKUP(B602,'[1]TERMELŐ_11.30.'!$A:$AR,38,FALSE)+VLOOKUP(B602,'[1]TERMELŐ_11.30.'!$A:$AR,39,FALSE)+VLOOKUP(B602,'[1]TERMELŐ_11.30.'!$A:$AR,40,FALSE)+VLOOKUP(B602,'[1]TERMELŐ_11.30.'!$A:$AR,41,FALSE)+VLOOKUP(B602,'[1]TERMELŐ_11.30.'!$A:$AR,42,FALSE)+VLOOKUP(B602,'[1]TERMELŐ_11.30.'!$A:$AR,43,FALSE)+VLOOKUP(B602,'[1]TERMELŐ_11.30.'!$A:$AR,44,FALSE)</f>
        <v>0</v>
      </c>
      <c r="V602" s="14">
        <f>+IF(VLOOKUP(B602,'[1]TERMELŐ_11.30.'!A:AS,45,FALSE)="","",VLOOKUP(B602,'[1]TERMELŐ_11.30.'!A:AS,45,FALSE))</f>
        <v>47118</v>
      </c>
      <c r="W602" s="14" t="str">
        <f>IF(VLOOKUP(B602,'[1]TERMELŐ_11.30.'!A:AJ,36,FALSE)="","",VLOOKUP(B602,'[1]TERMELŐ_11.30.'!A:AJ,36,FALSE))</f>
        <v/>
      </c>
      <c r="X602" s="10"/>
      <c r="Y602" s="13">
        <f>+VLOOKUP(B602,'[1]TERMELŐ_11.30.'!$A:$BH,53,FALSE)</f>
        <v>0</v>
      </c>
      <c r="Z602" s="13">
        <f>+VLOOKUP(B602,'[1]TERMELŐ_11.30.'!$A:$BH,54,FALSE)+VLOOKUP(B602,'[1]TERMELŐ_11.30.'!$A:$BH,55,FALSE)+VLOOKUP(B602,'[1]TERMELŐ_11.30.'!$A:$BH,56,FALSE)+VLOOKUP(B602,'[1]TERMELŐ_11.30.'!$A:$BH,57,FALSE)+VLOOKUP(B602,'[1]TERMELŐ_11.30.'!$A:$BH,58,FALSE)+VLOOKUP(B602,'[1]TERMELŐ_11.30.'!$A:$BH,59,FALSE)+VLOOKUP(B602,'[1]TERMELŐ_11.30.'!$A:$BH,60,FALSE)</f>
        <v>0</v>
      </c>
      <c r="AA602" s="14" t="str">
        <f>IF(VLOOKUP(B602,'[1]TERMELŐ_11.30.'!A:AZ,51,FALSE)="","",VLOOKUP(B602,'[1]TERMELŐ_11.30.'!A:AZ,51,FALSE))</f>
        <v/>
      </c>
      <c r="AB602" s="14" t="str">
        <f>IF(VLOOKUP(B602,'[1]TERMELŐ_11.30.'!A:AZ,52,FALSE)="","",VLOOKUP(B602,'[1]TERMELŐ_11.30.'!A:AZ,52,FALSE))</f>
        <v/>
      </c>
    </row>
    <row r="603" spans="1:28" x14ac:dyDescent="0.3">
      <c r="A603" s="10" t="str">
        <f>VLOOKUP(VLOOKUP(B603,'[1]TERMELŐ_11.30.'!A:F,6,FALSE),'[1]publikáció segéd tábla'!$A$1:$B$7,2,FALSE)</f>
        <v>ELMŰ Hálózati Kft.</v>
      </c>
      <c r="B603" s="10" t="s">
        <v>569</v>
      </c>
      <c r="C603" s="11">
        <f>+SUMIFS('[1]TERMELŐ_11.30.'!$H:$H,'[1]TERMELŐ_11.30.'!$A:$A,[1]publikáció!$B603,'[1]TERMELŐ_11.30.'!$L:$L,[1]publikáció!C$4)</f>
        <v>9.99</v>
      </c>
      <c r="D603" s="11">
        <f>+SUMIFS('[1]TERMELŐ_11.30.'!$H:$H,'[1]TERMELŐ_11.30.'!$A:$A,[1]publikáció!$B603,'[1]TERMELŐ_11.30.'!$L:$L,[1]publikáció!D$4)</f>
        <v>0</v>
      </c>
      <c r="E603" s="11">
        <f>+SUMIFS('[1]TERMELŐ_11.30.'!$H:$H,'[1]TERMELŐ_11.30.'!$A:$A,[1]publikáció!$B603,'[1]TERMELŐ_11.30.'!$L:$L,[1]publikáció!E$4)</f>
        <v>0</v>
      </c>
      <c r="F603" s="11">
        <f>+SUMIFS('[1]TERMELŐ_11.30.'!$H:$H,'[1]TERMELŐ_11.30.'!$A:$A,[1]publikáció!$B603,'[1]TERMELŐ_11.30.'!$L:$L,[1]publikáció!F$4)</f>
        <v>0</v>
      </c>
      <c r="G603" s="11">
        <f>+SUMIFS('[1]TERMELŐ_11.30.'!$H:$H,'[1]TERMELŐ_11.30.'!$A:$A,[1]publikáció!$B603,'[1]TERMELŐ_11.30.'!$L:$L,[1]publikáció!G$4)</f>
        <v>0</v>
      </c>
      <c r="H603" s="11">
        <f>+SUMIFS('[1]TERMELŐ_11.30.'!$H:$H,'[1]TERMELŐ_11.30.'!$A:$A,[1]publikáció!$B603,'[1]TERMELŐ_11.30.'!$L:$L,[1]publikáció!H$4)</f>
        <v>0</v>
      </c>
      <c r="I603" s="11">
        <f>+SUMIFS('[1]TERMELŐ_11.30.'!$H:$H,'[1]TERMELŐ_11.30.'!$A:$A,[1]publikáció!$B603,'[1]TERMELŐ_11.30.'!$L:$L,[1]publikáció!I$4)</f>
        <v>0</v>
      </c>
      <c r="J603" s="11">
        <f>+SUMIFS('[1]TERMELŐ_11.30.'!$H:$H,'[1]TERMELŐ_11.30.'!$A:$A,[1]publikáció!$B603,'[1]TERMELŐ_11.30.'!$L:$L,[1]publikáció!J$4)</f>
        <v>0</v>
      </c>
      <c r="K603" s="11" t="str">
        <f>+IF(VLOOKUP(B603,'[1]TERMELŐ_11.30.'!A:U,21,FALSE)="igen","Technológia módosítás",IF(VLOOKUP(B603,'[1]TERMELŐ_11.30.'!A:U,20,FALSE)&lt;&gt;"nem","Ismétlő","Új igény"))</f>
        <v>Új igény</v>
      </c>
      <c r="L603" s="12">
        <f>+_xlfn.MAXIFS('[1]TERMELŐ_11.30.'!$P:$P,'[1]TERMELŐ_11.30.'!$A:$A,[1]publikáció!$B603)</f>
        <v>9.99</v>
      </c>
      <c r="M603" s="12">
        <f>+_xlfn.MAXIFS('[1]TERMELŐ_11.30.'!$Q:$Q,'[1]TERMELŐ_11.30.'!$A:$A,[1]publikáció!$B603)</f>
        <v>0.16</v>
      </c>
      <c r="N603" s="10" t="str">
        <f>+IF(VLOOKUP(B603,'[1]TERMELŐ_11.30.'!A:G,7,FALSE)="","",VLOOKUP(B603,'[1]TERMELŐ_11.30.'!A:G,7,FALSE))</f>
        <v>FEBA</v>
      </c>
      <c r="O603" s="10">
        <f>+VLOOKUP(B603,'[1]TERMELŐ_11.30.'!A:I,9,FALSE)</f>
        <v>22</v>
      </c>
      <c r="P603" s="10" t="str">
        <f>+IF(OR(VLOOKUP(B603,'[1]TERMELŐ_11.30.'!A:D,4,FALSE)="elutasított",(VLOOKUP(B603,'[1]TERMELŐ_11.30.'!A:D,4,FALSE)="kiesett")),"igen","nem")</f>
        <v>igen</v>
      </c>
      <c r="Q603" s="10" t="str">
        <f>+_xlfn.IFNA(VLOOKUP(IF(VLOOKUP(B603,'[1]TERMELŐ_11.30.'!A:BQ,69,FALSE)="","",VLOOKUP(B603,'[1]TERMELŐ_11.30.'!A:BQ,69,FALSE)),'[1]publikáció segéd tábla'!$D$1:$E$16,2,FALSE),"")</f>
        <v>54/2024 kormány rendelet</v>
      </c>
      <c r="R603" s="10" t="str">
        <f>IF(VLOOKUP(B603,'[1]TERMELŐ_11.30.'!A:AT,46,FALSE)="","",VLOOKUP(B603,'[1]TERMELŐ_11.30.'!A:AT,46,FALSE))</f>
        <v/>
      </c>
      <c r="S603" s="10"/>
      <c r="T603" s="13">
        <f>+VLOOKUP(B603,'[1]TERMELŐ_11.30.'!$A:$AR,37,FALSE)</f>
        <v>0</v>
      </c>
      <c r="U603" s="13">
        <f>+VLOOKUP(B603,'[1]TERMELŐ_11.30.'!$A:$AR,38,FALSE)+VLOOKUP(B603,'[1]TERMELŐ_11.30.'!$A:$AR,39,FALSE)+VLOOKUP(B603,'[1]TERMELŐ_11.30.'!$A:$AR,40,FALSE)+VLOOKUP(B603,'[1]TERMELŐ_11.30.'!$A:$AR,41,FALSE)+VLOOKUP(B603,'[1]TERMELŐ_11.30.'!$A:$AR,42,FALSE)+VLOOKUP(B603,'[1]TERMELŐ_11.30.'!$A:$AR,43,FALSE)+VLOOKUP(B603,'[1]TERMELŐ_11.30.'!$A:$AR,44,FALSE)</f>
        <v>0</v>
      </c>
      <c r="V603" s="14" t="str">
        <f>+IF(VLOOKUP(B603,'[1]TERMELŐ_11.30.'!A:AS,45,FALSE)="","",VLOOKUP(B603,'[1]TERMELŐ_11.30.'!A:AS,45,FALSE))</f>
        <v/>
      </c>
      <c r="W603" s="14" t="str">
        <f>IF(VLOOKUP(B603,'[1]TERMELŐ_11.30.'!A:AJ,36,FALSE)="","",VLOOKUP(B603,'[1]TERMELŐ_11.30.'!A:AJ,36,FALSE))</f>
        <v/>
      </c>
      <c r="X603" s="10"/>
      <c r="Y603" s="13">
        <f>+VLOOKUP(B603,'[1]TERMELŐ_11.30.'!$A:$BH,53,FALSE)</f>
        <v>0</v>
      </c>
      <c r="Z603" s="13">
        <f>+VLOOKUP(B603,'[1]TERMELŐ_11.30.'!$A:$BH,54,FALSE)+VLOOKUP(B603,'[1]TERMELŐ_11.30.'!$A:$BH,55,FALSE)+VLOOKUP(B603,'[1]TERMELŐ_11.30.'!$A:$BH,56,FALSE)+VLOOKUP(B603,'[1]TERMELŐ_11.30.'!$A:$BH,57,FALSE)+VLOOKUP(B603,'[1]TERMELŐ_11.30.'!$A:$BH,58,FALSE)+VLOOKUP(B603,'[1]TERMELŐ_11.30.'!$A:$BH,59,FALSE)+VLOOKUP(B603,'[1]TERMELŐ_11.30.'!$A:$BH,60,FALSE)</f>
        <v>0</v>
      </c>
      <c r="AA603" s="14" t="str">
        <f>IF(VLOOKUP(B603,'[1]TERMELŐ_11.30.'!A:AZ,51,FALSE)="","",VLOOKUP(B603,'[1]TERMELŐ_11.30.'!A:AZ,51,FALSE))</f>
        <v/>
      </c>
      <c r="AB603" s="14" t="str">
        <f>IF(VLOOKUP(B603,'[1]TERMELŐ_11.30.'!A:AZ,52,FALSE)="","",VLOOKUP(B603,'[1]TERMELŐ_11.30.'!A:AZ,52,FALSE))</f>
        <v/>
      </c>
    </row>
    <row r="604" spans="1:28" x14ac:dyDescent="0.3">
      <c r="A604" s="10" t="str">
        <f>VLOOKUP(VLOOKUP(B604,'[1]TERMELŐ_11.30.'!A:F,6,FALSE),'[1]publikáció segéd tábla'!$A$1:$B$7,2,FALSE)</f>
        <v>ELMŰ Hálózati Kft.</v>
      </c>
      <c r="B604" s="10" t="s">
        <v>570</v>
      </c>
      <c r="C604" s="11">
        <f>+SUMIFS('[1]TERMELŐ_11.30.'!$H:$H,'[1]TERMELŐ_11.30.'!$A:$A,[1]publikáció!$B604,'[1]TERMELŐ_11.30.'!$L:$L,[1]publikáció!C$4)</f>
        <v>0</v>
      </c>
      <c r="D604" s="11">
        <f>+SUMIFS('[1]TERMELŐ_11.30.'!$H:$H,'[1]TERMELŐ_11.30.'!$A:$A,[1]publikáció!$B604,'[1]TERMELŐ_11.30.'!$L:$L,[1]publikáció!D$4)</f>
        <v>0</v>
      </c>
      <c r="E604" s="11">
        <f>+SUMIFS('[1]TERMELŐ_11.30.'!$H:$H,'[1]TERMELŐ_11.30.'!$A:$A,[1]publikáció!$B604,'[1]TERMELŐ_11.30.'!$L:$L,[1]publikáció!E$4)</f>
        <v>0.99</v>
      </c>
      <c r="F604" s="11">
        <f>+SUMIFS('[1]TERMELŐ_11.30.'!$H:$H,'[1]TERMELŐ_11.30.'!$A:$A,[1]publikáció!$B604,'[1]TERMELŐ_11.30.'!$L:$L,[1]publikáció!F$4)</f>
        <v>0</v>
      </c>
      <c r="G604" s="11">
        <f>+SUMIFS('[1]TERMELŐ_11.30.'!$H:$H,'[1]TERMELŐ_11.30.'!$A:$A,[1]publikáció!$B604,'[1]TERMELŐ_11.30.'!$L:$L,[1]publikáció!G$4)</f>
        <v>0</v>
      </c>
      <c r="H604" s="11">
        <f>+SUMIFS('[1]TERMELŐ_11.30.'!$H:$H,'[1]TERMELŐ_11.30.'!$A:$A,[1]publikáció!$B604,'[1]TERMELŐ_11.30.'!$L:$L,[1]publikáció!H$4)</f>
        <v>0</v>
      </c>
      <c r="I604" s="11">
        <f>+SUMIFS('[1]TERMELŐ_11.30.'!$H:$H,'[1]TERMELŐ_11.30.'!$A:$A,[1]publikáció!$B604,'[1]TERMELŐ_11.30.'!$L:$L,[1]publikáció!I$4)</f>
        <v>0</v>
      </c>
      <c r="J604" s="11">
        <f>+SUMIFS('[1]TERMELŐ_11.30.'!$H:$H,'[1]TERMELŐ_11.30.'!$A:$A,[1]publikáció!$B604,'[1]TERMELŐ_11.30.'!$L:$L,[1]publikáció!J$4)</f>
        <v>0</v>
      </c>
      <c r="K604" s="11" t="str">
        <f>+IF(VLOOKUP(B604,'[1]TERMELŐ_11.30.'!A:U,21,FALSE)="igen","Technológia módosítás",IF(VLOOKUP(B604,'[1]TERMELŐ_11.30.'!A:U,20,FALSE)&lt;&gt;"nem","Ismétlő","Új igény"))</f>
        <v>Új igény</v>
      </c>
      <c r="L604" s="12">
        <f>+_xlfn.MAXIFS('[1]TERMELŐ_11.30.'!$P:$P,'[1]TERMELŐ_11.30.'!$A:$A,[1]publikáció!$B604)</f>
        <v>0.99</v>
      </c>
      <c r="M604" s="12">
        <f>+_xlfn.MAXIFS('[1]TERMELŐ_11.30.'!$Q:$Q,'[1]TERMELŐ_11.30.'!$A:$A,[1]publikáció!$B604)</f>
        <v>0.99</v>
      </c>
      <c r="N604" s="10" t="str">
        <f>+IF(VLOOKUP(B604,'[1]TERMELŐ_11.30.'!A:G,7,FALSE)="","",VLOOKUP(B604,'[1]TERMELŐ_11.30.'!A:G,7,FALSE))</f>
        <v>MFÖL</v>
      </c>
      <c r="O604" s="10">
        <f>+VLOOKUP(B604,'[1]TERMELŐ_11.30.'!A:I,9,FALSE)</f>
        <v>22</v>
      </c>
      <c r="P604" s="10" t="str">
        <f>+IF(OR(VLOOKUP(B604,'[1]TERMELŐ_11.30.'!A:D,4,FALSE)="elutasított",(VLOOKUP(B604,'[1]TERMELŐ_11.30.'!A:D,4,FALSE)="kiesett")),"igen","nem")</f>
        <v>igen</v>
      </c>
      <c r="Q604" s="10" t="str">
        <f>+_xlfn.IFNA(VLOOKUP(IF(VLOOKUP(B604,'[1]TERMELŐ_11.30.'!A:BQ,69,FALSE)="","",VLOOKUP(B604,'[1]TERMELŐ_11.30.'!A:BQ,69,FALSE)),'[1]publikáció segéd tábla'!$D$1:$E$16,2,FALSE),"")</f>
        <v>54/2024 kormány rendelet</v>
      </c>
      <c r="R604" s="10" t="str">
        <f>IF(VLOOKUP(B604,'[1]TERMELŐ_11.30.'!A:AT,46,FALSE)="","",VLOOKUP(B604,'[1]TERMELŐ_11.30.'!A:AT,46,FALSE))</f>
        <v/>
      </c>
      <c r="S604" s="10"/>
      <c r="T604" s="13">
        <f>+VLOOKUP(B604,'[1]TERMELŐ_11.30.'!$A:$AR,37,FALSE)</f>
        <v>0</v>
      </c>
      <c r="U604" s="13">
        <f>+VLOOKUP(B604,'[1]TERMELŐ_11.30.'!$A:$AR,38,FALSE)+VLOOKUP(B604,'[1]TERMELŐ_11.30.'!$A:$AR,39,FALSE)+VLOOKUP(B604,'[1]TERMELŐ_11.30.'!$A:$AR,40,FALSE)+VLOOKUP(B604,'[1]TERMELŐ_11.30.'!$A:$AR,41,FALSE)+VLOOKUP(B604,'[1]TERMELŐ_11.30.'!$A:$AR,42,FALSE)+VLOOKUP(B604,'[1]TERMELŐ_11.30.'!$A:$AR,43,FALSE)+VLOOKUP(B604,'[1]TERMELŐ_11.30.'!$A:$AR,44,FALSE)</f>
        <v>0</v>
      </c>
      <c r="V604" s="14" t="str">
        <f>+IF(VLOOKUP(B604,'[1]TERMELŐ_11.30.'!A:AS,45,FALSE)="","",VLOOKUP(B604,'[1]TERMELŐ_11.30.'!A:AS,45,FALSE))</f>
        <v/>
      </c>
      <c r="W604" s="14" t="str">
        <f>IF(VLOOKUP(B604,'[1]TERMELŐ_11.30.'!A:AJ,36,FALSE)="","",VLOOKUP(B604,'[1]TERMELŐ_11.30.'!A:AJ,36,FALSE))</f>
        <v/>
      </c>
      <c r="X604" s="10"/>
      <c r="Y604" s="13">
        <f>+VLOOKUP(B604,'[1]TERMELŐ_11.30.'!$A:$BH,53,FALSE)</f>
        <v>0</v>
      </c>
      <c r="Z604" s="13">
        <f>+VLOOKUP(B604,'[1]TERMELŐ_11.30.'!$A:$BH,54,FALSE)+VLOOKUP(B604,'[1]TERMELŐ_11.30.'!$A:$BH,55,FALSE)+VLOOKUP(B604,'[1]TERMELŐ_11.30.'!$A:$BH,56,FALSE)+VLOOKUP(B604,'[1]TERMELŐ_11.30.'!$A:$BH,57,FALSE)+VLOOKUP(B604,'[1]TERMELŐ_11.30.'!$A:$BH,58,FALSE)+VLOOKUP(B604,'[1]TERMELŐ_11.30.'!$A:$BH,59,FALSE)+VLOOKUP(B604,'[1]TERMELŐ_11.30.'!$A:$BH,60,FALSE)</f>
        <v>0</v>
      </c>
      <c r="AA604" s="14" t="str">
        <f>IF(VLOOKUP(B604,'[1]TERMELŐ_11.30.'!A:AZ,51,FALSE)="","",VLOOKUP(B604,'[1]TERMELŐ_11.30.'!A:AZ,51,FALSE))</f>
        <v/>
      </c>
      <c r="AB604" s="14" t="str">
        <f>IF(VLOOKUP(B604,'[1]TERMELŐ_11.30.'!A:AZ,52,FALSE)="","",VLOOKUP(B604,'[1]TERMELŐ_11.30.'!A:AZ,52,FALSE))</f>
        <v/>
      </c>
    </row>
    <row r="605" spans="1:28" x14ac:dyDescent="0.3">
      <c r="A605" s="10" t="str">
        <f>VLOOKUP(VLOOKUP(B605,'[1]TERMELŐ_11.30.'!A:F,6,FALSE),'[1]publikáció segéd tábla'!$A$1:$B$7,2,FALSE)</f>
        <v>ELMŰ Hálózati Kft.</v>
      </c>
      <c r="B605" s="10" t="s">
        <v>571</v>
      </c>
      <c r="C605" s="11">
        <f>+SUMIFS('[1]TERMELŐ_11.30.'!$H:$H,'[1]TERMELŐ_11.30.'!$A:$A,[1]publikáció!$B605,'[1]TERMELŐ_11.30.'!$L:$L,[1]publikáció!C$4)</f>
        <v>0.496</v>
      </c>
      <c r="D605" s="11">
        <f>+SUMIFS('[1]TERMELŐ_11.30.'!$H:$H,'[1]TERMELŐ_11.30.'!$A:$A,[1]publikáció!$B605,'[1]TERMELŐ_11.30.'!$L:$L,[1]publikáció!D$4)</f>
        <v>0</v>
      </c>
      <c r="E605" s="11">
        <f>+SUMIFS('[1]TERMELŐ_11.30.'!$H:$H,'[1]TERMELŐ_11.30.'!$A:$A,[1]publikáció!$B605,'[1]TERMELŐ_11.30.'!$L:$L,[1]publikáció!E$4)</f>
        <v>0</v>
      </c>
      <c r="F605" s="11">
        <f>+SUMIFS('[1]TERMELŐ_11.30.'!$H:$H,'[1]TERMELŐ_11.30.'!$A:$A,[1]publikáció!$B605,'[1]TERMELŐ_11.30.'!$L:$L,[1]publikáció!F$4)</f>
        <v>0</v>
      </c>
      <c r="G605" s="11">
        <f>+SUMIFS('[1]TERMELŐ_11.30.'!$H:$H,'[1]TERMELŐ_11.30.'!$A:$A,[1]publikáció!$B605,'[1]TERMELŐ_11.30.'!$L:$L,[1]publikáció!G$4)</f>
        <v>0</v>
      </c>
      <c r="H605" s="11">
        <f>+SUMIFS('[1]TERMELŐ_11.30.'!$H:$H,'[1]TERMELŐ_11.30.'!$A:$A,[1]publikáció!$B605,'[1]TERMELŐ_11.30.'!$L:$L,[1]publikáció!H$4)</f>
        <v>0</v>
      </c>
      <c r="I605" s="11">
        <f>+SUMIFS('[1]TERMELŐ_11.30.'!$H:$H,'[1]TERMELŐ_11.30.'!$A:$A,[1]publikáció!$B605,'[1]TERMELŐ_11.30.'!$L:$L,[1]publikáció!I$4)</f>
        <v>0</v>
      </c>
      <c r="J605" s="11">
        <f>+SUMIFS('[1]TERMELŐ_11.30.'!$H:$H,'[1]TERMELŐ_11.30.'!$A:$A,[1]publikáció!$B605,'[1]TERMELŐ_11.30.'!$L:$L,[1]publikáció!J$4)</f>
        <v>0</v>
      </c>
      <c r="K605" s="11" t="str">
        <f>+IF(VLOOKUP(B605,'[1]TERMELŐ_11.30.'!A:U,21,FALSE)="igen","Technológia módosítás",IF(VLOOKUP(B605,'[1]TERMELŐ_11.30.'!A:U,20,FALSE)&lt;&gt;"nem","Ismétlő","Új igény"))</f>
        <v>Új igény</v>
      </c>
      <c r="L605" s="12">
        <f>+_xlfn.MAXIFS('[1]TERMELŐ_11.30.'!$P:$P,'[1]TERMELŐ_11.30.'!$A:$A,[1]publikáció!$B605)</f>
        <v>0.496</v>
      </c>
      <c r="M605" s="12">
        <f>+_xlfn.MAXIFS('[1]TERMELŐ_11.30.'!$Q:$Q,'[1]TERMELŐ_11.30.'!$A:$A,[1]publikáció!$B605)</f>
        <v>0.11</v>
      </c>
      <c r="N605" s="10" t="str">
        <f>+IF(VLOOKUP(B605,'[1]TERMELŐ_11.30.'!A:G,7,FALSE)="","",VLOOKUP(B605,'[1]TERMELŐ_11.30.'!A:G,7,FALSE))</f>
        <v>FEBA</v>
      </c>
      <c r="O605" s="10">
        <f>+VLOOKUP(B605,'[1]TERMELŐ_11.30.'!A:I,9,FALSE)</f>
        <v>22</v>
      </c>
      <c r="P605" s="10" t="str">
        <f>+IF(OR(VLOOKUP(B605,'[1]TERMELŐ_11.30.'!A:D,4,FALSE)="elutasított",(VLOOKUP(B605,'[1]TERMELŐ_11.30.'!A:D,4,FALSE)="kiesett")),"igen","nem")</f>
        <v>igen</v>
      </c>
      <c r="Q605" s="10" t="str">
        <f>+_xlfn.IFNA(VLOOKUP(IF(VLOOKUP(B605,'[1]TERMELŐ_11.30.'!A:BQ,69,FALSE)="","",VLOOKUP(B605,'[1]TERMELŐ_11.30.'!A:BQ,69,FALSE)),'[1]publikáció segéd tábla'!$D$1:$E$16,2,FALSE),"")</f>
        <v>54/2024 kormány rendelet</v>
      </c>
      <c r="R605" s="10" t="str">
        <f>IF(VLOOKUP(B605,'[1]TERMELŐ_11.30.'!A:AT,46,FALSE)="","",VLOOKUP(B605,'[1]TERMELŐ_11.30.'!A:AT,46,FALSE))</f>
        <v/>
      </c>
      <c r="S605" s="10"/>
      <c r="T605" s="13">
        <f>+VLOOKUP(B605,'[1]TERMELŐ_11.30.'!$A:$AR,37,FALSE)</f>
        <v>0</v>
      </c>
      <c r="U605" s="13">
        <f>+VLOOKUP(B605,'[1]TERMELŐ_11.30.'!$A:$AR,38,FALSE)+VLOOKUP(B605,'[1]TERMELŐ_11.30.'!$A:$AR,39,FALSE)+VLOOKUP(B605,'[1]TERMELŐ_11.30.'!$A:$AR,40,FALSE)+VLOOKUP(B605,'[1]TERMELŐ_11.30.'!$A:$AR,41,FALSE)+VLOOKUP(B605,'[1]TERMELŐ_11.30.'!$A:$AR,42,FALSE)+VLOOKUP(B605,'[1]TERMELŐ_11.30.'!$A:$AR,43,FALSE)+VLOOKUP(B605,'[1]TERMELŐ_11.30.'!$A:$AR,44,FALSE)</f>
        <v>0</v>
      </c>
      <c r="V605" s="14" t="str">
        <f>+IF(VLOOKUP(B605,'[1]TERMELŐ_11.30.'!A:AS,45,FALSE)="","",VLOOKUP(B605,'[1]TERMELŐ_11.30.'!A:AS,45,FALSE))</f>
        <v/>
      </c>
      <c r="W605" s="14" t="str">
        <f>IF(VLOOKUP(B605,'[1]TERMELŐ_11.30.'!A:AJ,36,FALSE)="","",VLOOKUP(B605,'[1]TERMELŐ_11.30.'!A:AJ,36,FALSE))</f>
        <v/>
      </c>
      <c r="X605" s="10"/>
      <c r="Y605" s="13">
        <f>+VLOOKUP(B605,'[1]TERMELŐ_11.30.'!$A:$BH,53,FALSE)</f>
        <v>0</v>
      </c>
      <c r="Z605" s="13">
        <f>+VLOOKUP(B605,'[1]TERMELŐ_11.30.'!$A:$BH,54,FALSE)+VLOOKUP(B605,'[1]TERMELŐ_11.30.'!$A:$BH,55,FALSE)+VLOOKUP(B605,'[1]TERMELŐ_11.30.'!$A:$BH,56,FALSE)+VLOOKUP(B605,'[1]TERMELŐ_11.30.'!$A:$BH,57,FALSE)+VLOOKUP(B605,'[1]TERMELŐ_11.30.'!$A:$BH,58,FALSE)+VLOOKUP(B605,'[1]TERMELŐ_11.30.'!$A:$BH,59,FALSE)+VLOOKUP(B605,'[1]TERMELŐ_11.30.'!$A:$BH,60,FALSE)</f>
        <v>0</v>
      </c>
      <c r="AA605" s="14" t="str">
        <f>IF(VLOOKUP(B605,'[1]TERMELŐ_11.30.'!A:AZ,51,FALSE)="","",VLOOKUP(B605,'[1]TERMELŐ_11.30.'!A:AZ,51,FALSE))</f>
        <v/>
      </c>
      <c r="AB605" s="14" t="str">
        <f>IF(VLOOKUP(B605,'[1]TERMELŐ_11.30.'!A:AZ,52,FALSE)="","",VLOOKUP(B605,'[1]TERMELŐ_11.30.'!A:AZ,52,FALSE))</f>
        <v/>
      </c>
    </row>
    <row r="606" spans="1:28" x14ac:dyDescent="0.3">
      <c r="A606" s="10" t="str">
        <f>VLOOKUP(VLOOKUP(B606,'[1]TERMELŐ_11.30.'!A:F,6,FALSE),'[1]publikáció segéd tábla'!$A$1:$B$7,2,FALSE)</f>
        <v>ELMŰ Hálózati Kft.</v>
      </c>
      <c r="B606" s="10" t="s">
        <v>572</v>
      </c>
      <c r="C606" s="11">
        <f>+SUMIFS('[1]TERMELŐ_11.30.'!$H:$H,'[1]TERMELŐ_11.30.'!$A:$A,[1]publikáció!$B606,'[1]TERMELŐ_11.30.'!$L:$L,[1]publikáció!C$4)</f>
        <v>0.999</v>
      </c>
      <c r="D606" s="11">
        <f>+SUMIFS('[1]TERMELŐ_11.30.'!$H:$H,'[1]TERMELŐ_11.30.'!$A:$A,[1]publikáció!$B606,'[1]TERMELŐ_11.30.'!$L:$L,[1]publikáció!D$4)</f>
        <v>0</v>
      </c>
      <c r="E606" s="11">
        <f>+SUMIFS('[1]TERMELŐ_11.30.'!$H:$H,'[1]TERMELŐ_11.30.'!$A:$A,[1]publikáció!$B606,'[1]TERMELŐ_11.30.'!$L:$L,[1]publikáció!E$4)</f>
        <v>0</v>
      </c>
      <c r="F606" s="11">
        <f>+SUMIFS('[1]TERMELŐ_11.30.'!$H:$H,'[1]TERMELŐ_11.30.'!$A:$A,[1]publikáció!$B606,'[1]TERMELŐ_11.30.'!$L:$L,[1]publikáció!F$4)</f>
        <v>0</v>
      </c>
      <c r="G606" s="11">
        <f>+SUMIFS('[1]TERMELŐ_11.30.'!$H:$H,'[1]TERMELŐ_11.30.'!$A:$A,[1]publikáció!$B606,'[1]TERMELŐ_11.30.'!$L:$L,[1]publikáció!G$4)</f>
        <v>0</v>
      </c>
      <c r="H606" s="11">
        <f>+SUMIFS('[1]TERMELŐ_11.30.'!$H:$H,'[1]TERMELŐ_11.30.'!$A:$A,[1]publikáció!$B606,'[1]TERMELŐ_11.30.'!$L:$L,[1]publikáció!H$4)</f>
        <v>0</v>
      </c>
      <c r="I606" s="11">
        <f>+SUMIFS('[1]TERMELŐ_11.30.'!$H:$H,'[1]TERMELŐ_11.30.'!$A:$A,[1]publikáció!$B606,'[1]TERMELŐ_11.30.'!$L:$L,[1]publikáció!I$4)</f>
        <v>0</v>
      </c>
      <c r="J606" s="11">
        <f>+SUMIFS('[1]TERMELŐ_11.30.'!$H:$H,'[1]TERMELŐ_11.30.'!$A:$A,[1]publikáció!$B606,'[1]TERMELŐ_11.30.'!$L:$L,[1]publikáció!J$4)</f>
        <v>0</v>
      </c>
      <c r="K606" s="11" t="str">
        <f>+IF(VLOOKUP(B606,'[1]TERMELŐ_11.30.'!A:U,21,FALSE)="igen","Technológia módosítás",IF(VLOOKUP(B606,'[1]TERMELŐ_11.30.'!A:U,20,FALSE)&lt;&gt;"nem","Ismétlő","Új igény"))</f>
        <v>Új igény</v>
      </c>
      <c r="L606" s="12">
        <f>+_xlfn.MAXIFS('[1]TERMELŐ_11.30.'!$P:$P,'[1]TERMELŐ_11.30.'!$A:$A,[1]publikáció!$B606)</f>
        <v>0.999</v>
      </c>
      <c r="M606" s="12">
        <f>+_xlfn.MAXIFS('[1]TERMELŐ_11.30.'!$Q:$Q,'[1]TERMELŐ_11.30.'!$A:$A,[1]publikáció!$B606)</f>
        <v>0.01</v>
      </c>
      <c r="N606" s="10" t="str">
        <f>+IF(VLOOKUP(B606,'[1]TERMELŐ_11.30.'!A:G,7,FALSE)="","",VLOOKUP(B606,'[1]TERMELŐ_11.30.'!A:G,7,FALSE))</f>
        <v>APAJ</v>
      </c>
      <c r="O606" s="10">
        <f>+VLOOKUP(B606,'[1]TERMELŐ_11.30.'!A:I,9,FALSE)</f>
        <v>22</v>
      </c>
      <c r="P606" s="10" t="str">
        <f>+IF(OR(VLOOKUP(B606,'[1]TERMELŐ_11.30.'!A:D,4,FALSE)="elutasított",(VLOOKUP(B606,'[1]TERMELŐ_11.30.'!A:D,4,FALSE)="kiesett")),"igen","nem")</f>
        <v>igen</v>
      </c>
      <c r="Q606" s="10" t="str">
        <f>+_xlfn.IFNA(VLOOKUP(IF(VLOOKUP(B606,'[1]TERMELŐ_11.30.'!A:BQ,69,FALSE)="","",VLOOKUP(B606,'[1]TERMELŐ_11.30.'!A:BQ,69,FALSE)),'[1]publikáció segéd tábla'!$D$1:$E$16,2,FALSE),"")</f>
        <v>54/2024 kormány rendelet</v>
      </c>
      <c r="R606" s="10" t="str">
        <f>IF(VLOOKUP(B606,'[1]TERMELŐ_11.30.'!A:AT,46,FALSE)="","",VLOOKUP(B606,'[1]TERMELŐ_11.30.'!A:AT,46,FALSE))</f>
        <v/>
      </c>
      <c r="S606" s="10"/>
      <c r="T606" s="13">
        <f>+VLOOKUP(B606,'[1]TERMELŐ_11.30.'!$A:$AR,37,FALSE)</f>
        <v>0</v>
      </c>
      <c r="U606" s="13">
        <f>+VLOOKUP(B606,'[1]TERMELŐ_11.30.'!$A:$AR,38,FALSE)+VLOOKUP(B606,'[1]TERMELŐ_11.30.'!$A:$AR,39,FALSE)+VLOOKUP(B606,'[1]TERMELŐ_11.30.'!$A:$AR,40,FALSE)+VLOOKUP(B606,'[1]TERMELŐ_11.30.'!$A:$AR,41,FALSE)+VLOOKUP(B606,'[1]TERMELŐ_11.30.'!$A:$AR,42,FALSE)+VLOOKUP(B606,'[1]TERMELŐ_11.30.'!$A:$AR,43,FALSE)+VLOOKUP(B606,'[1]TERMELŐ_11.30.'!$A:$AR,44,FALSE)</f>
        <v>0</v>
      </c>
      <c r="V606" s="14" t="str">
        <f>+IF(VLOOKUP(B606,'[1]TERMELŐ_11.30.'!A:AS,45,FALSE)="","",VLOOKUP(B606,'[1]TERMELŐ_11.30.'!A:AS,45,FALSE))</f>
        <v/>
      </c>
      <c r="W606" s="14" t="str">
        <f>IF(VLOOKUP(B606,'[1]TERMELŐ_11.30.'!A:AJ,36,FALSE)="","",VLOOKUP(B606,'[1]TERMELŐ_11.30.'!A:AJ,36,FALSE))</f>
        <v/>
      </c>
      <c r="X606" s="10"/>
      <c r="Y606" s="13">
        <f>+VLOOKUP(B606,'[1]TERMELŐ_11.30.'!$A:$BH,53,FALSE)</f>
        <v>0</v>
      </c>
      <c r="Z606" s="13">
        <f>+VLOOKUP(B606,'[1]TERMELŐ_11.30.'!$A:$BH,54,FALSE)+VLOOKUP(B606,'[1]TERMELŐ_11.30.'!$A:$BH,55,FALSE)+VLOOKUP(B606,'[1]TERMELŐ_11.30.'!$A:$BH,56,FALSE)+VLOOKUP(B606,'[1]TERMELŐ_11.30.'!$A:$BH,57,FALSE)+VLOOKUP(B606,'[1]TERMELŐ_11.30.'!$A:$BH,58,FALSE)+VLOOKUP(B606,'[1]TERMELŐ_11.30.'!$A:$BH,59,FALSE)+VLOOKUP(B606,'[1]TERMELŐ_11.30.'!$A:$BH,60,FALSE)</f>
        <v>0</v>
      </c>
      <c r="AA606" s="14" t="str">
        <f>IF(VLOOKUP(B606,'[1]TERMELŐ_11.30.'!A:AZ,51,FALSE)="","",VLOOKUP(B606,'[1]TERMELŐ_11.30.'!A:AZ,51,FALSE))</f>
        <v/>
      </c>
      <c r="AB606" s="14" t="str">
        <f>IF(VLOOKUP(B606,'[1]TERMELŐ_11.30.'!A:AZ,52,FALSE)="","",VLOOKUP(B606,'[1]TERMELŐ_11.30.'!A:AZ,52,FALSE))</f>
        <v/>
      </c>
    </row>
    <row r="607" spans="1:28" x14ac:dyDescent="0.3">
      <c r="A607" s="10" t="str">
        <f>VLOOKUP(VLOOKUP(B607,'[1]TERMELŐ_11.30.'!A:F,6,FALSE),'[1]publikáció segéd tábla'!$A$1:$B$7,2,FALSE)</f>
        <v>ELMŰ Hálózati Kft.</v>
      </c>
      <c r="B607" s="10" t="s">
        <v>573</v>
      </c>
      <c r="C607" s="11">
        <f>+SUMIFS('[1]TERMELŐ_11.30.'!$H:$H,'[1]TERMELŐ_11.30.'!$A:$A,[1]publikáció!$B607,'[1]TERMELŐ_11.30.'!$L:$L,[1]publikáció!C$4)</f>
        <v>0.999</v>
      </c>
      <c r="D607" s="11">
        <f>+SUMIFS('[1]TERMELŐ_11.30.'!$H:$H,'[1]TERMELŐ_11.30.'!$A:$A,[1]publikáció!$B607,'[1]TERMELŐ_11.30.'!$L:$L,[1]publikáció!D$4)</f>
        <v>0</v>
      </c>
      <c r="E607" s="11">
        <f>+SUMIFS('[1]TERMELŐ_11.30.'!$H:$H,'[1]TERMELŐ_11.30.'!$A:$A,[1]publikáció!$B607,'[1]TERMELŐ_11.30.'!$L:$L,[1]publikáció!E$4)</f>
        <v>0</v>
      </c>
      <c r="F607" s="11">
        <f>+SUMIFS('[1]TERMELŐ_11.30.'!$H:$H,'[1]TERMELŐ_11.30.'!$A:$A,[1]publikáció!$B607,'[1]TERMELŐ_11.30.'!$L:$L,[1]publikáció!F$4)</f>
        <v>0</v>
      </c>
      <c r="G607" s="11">
        <f>+SUMIFS('[1]TERMELŐ_11.30.'!$H:$H,'[1]TERMELŐ_11.30.'!$A:$A,[1]publikáció!$B607,'[1]TERMELŐ_11.30.'!$L:$L,[1]publikáció!G$4)</f>
        <v>0</v>
      </c>
      <c r="H607" s="11">
        <f>+SUMIFS('[1]TERMELŐ_11.30.'!$H:$H,'[1]TERMELŐ_11.30.'!$A:$A,[1]publikáció!$B607,'[1]TERMELŐ_11.30.'!$L:$L,[1]publikáció!H$4)</f>
        <v>0</v>
      </c>
      <c r="I607" s="11">
        <f>+SUMIFS('[1]TERMELŐ_11.30.'!$H:$H,'[1]TERMELŐ_11.30.'!$A:$A,[1]publikáció!$B607,'[1]TERMELŐ_11.30.'!$L:$L,[1]publikáció!I$4)</f>
        <v>0</v>
      </c>
      <c r="J607" s="11">
        <f>+SUMIFS('[1]TERMELŐ_11.30.'!$H:$H,'[1]TERMELŐ_11.30.'!$A:$A,[1]publikáció!$B607,'[1]TERMELŐ_11.30.'!$L:$L,[1]publikáció!J$4)</f>
        <v>0</v>
      </c>
      <c r="K607" s="11" t="str">
        <f>+IF(VLOOKUP(B607,'[1]TERMELŐ_11.30.'!A:U,21,FALSE)="igen","Technológia módosítás",IF(VLOOKUP(B607,'[1]TERMELŐ_11.30.'!A:U,20,FALSE)&lt;&gt;"nem","Ismétlő","Új igény"))</f>
        <v>Új igény</v>
      </c>
      <c r="L607" s="12">
        <f>+_xlfn.MAXIFS('[1]TERMELŐ_11.30.'!$P:$P,'[1]TERMELŐ_11.30.'!$A:$A,[1]publikáció!$B607)</f>
        <v>0.999</v>
      </c>
      <c r="M607" s="12">
        <f>+_xlfn.MAXIFS('[1]TERMELŐ_11.30.'!$Q:$Q,'[1]TERMELŐ_11.30.'!$A:$A,[1]publikáció!$B607)</f>
        <v>0.01</v>
      </c>
      <c r="N607" s="10" t="str">
        <f>+IF(VLOOKUP(B607,'[1]TERMELŐ_11.30.'!A:G,7,FALSE)="","",VLOOKUP(B607,'[1]TERMELŐ_11.30.'!A:G,7,FALSE))</f>
        <v>APAJ</v>
      </c>
      <c r="O607" s="10">
        <f>+VLOOKUP(B607,'[1]TERMELŐ_11.30.'!A:I,9,FALSE)</f>
        <v>22</v>
      </c>
      <c r="P607" s="10" t="str">
        <f>+IF(OR(VLOOKUP(B607,'[1]TERMELŐ_11.30.'!A:D,4,FALSE)="elutasított",(VLOOKUP(B607,'[1]TERMELŐ_11.30.'!A:D,4,FALSE)="kiesett")),"igen","nem")</f>
        <v>igen</v>
      </c>
      <c r="Q607" s="10" t="str">
        <f>+_xlfn.IFNA(VLOOKUP(IF(VLOOKUP(B607,'[1]TERMELŐ_11.30.'!A:BQ,69,FALSE)="","",VLOOKUP(B607,'[1]TERMELŐ_11.30.'!A:BQ,69,FALSE)),'[1]publikáció segéd tábla'!$D$1:$E$16,2,FALSE),"")</f>
        <v>54/2024 kormány rendelet</v>
      </c>
      <c r="R607" s="10" t="str">
        <f>IF(VLOOKUP(B607,'[1]TERMELŐ_11.30.'!A:AT,46,FALSE)="","",VLOOKUP(B607,'[1]TERMELŐ_11.30.'!A:AT,46,FALSE))</f>
        <v/>
      </c>
      <c r="S607" s="10"/>
      <c r="T607" s="13">
        <f>+VLOOKUP(B607,'[1]TERMELŐ_11.30.'!$A:$AR,37,FALSE)</f>
        <v>0</v>
      </c>
      <c r="U607" s="13">
        <f>+VLOOKUP(B607,'[1]TERMELŐ_11.30.'!$A:$AR,38,FALSE)+VLOOKUP(B607,'[1]TERMELŐ_11.30.'!$A:$AR,39,FALSE)+VLOOKUP(B607,'[1]TERMELŐ_11.30.'!$A:$AR,40,FALSE)+VLOOKUP(B607,'[1]TERMELŐ_11.30.'!$A:$AR,41,FALSE)+VLOOKUP(B607,'[1]TERMELŐ_11.30.'!$A:$AR,42,FALSE)+VLOOKUP(B607,'[1]TERMELŐ_11.30.'!$A:$AR,43,FALSE)+VLOOKUP(B607,'[1]TERMELŐ_11.30.'!$A:$AR,44,FALSE)</f>
        <v>0</v>
      </c>
      <c r="V607" s="14" t="str">
        <f>+IF(VLOOKUP(B607,'[1]TERMELŐ_11.30.'!A:AS,45,FALSE)="","",VLOOKUP(B607,'[1]TERMELŐ_11.30.'!A:AS,45,FALSE))</f>
        <v/>
      </c>
      <c r="W607" s="14" t="str">
        <f>IF(VLOOKUP(B607,'[1]TERMELŐ_11.30.'!A:AJ,36,FALSE)="","",VLOOKUP(B607,'[1]TERMELŐ_11.30.'!A:AJ,36,FALSE))</f>
        <v/>
      </c>
      <c r="X607" s="10"/>
      <c r="Y607" s="13">
        <f>+VLOOKUP(B607,'[1]TERMELŐ_11.30.'!$A:$BH,53,FALSE)</f>
        <v>0</v>
      </c>
      <c r="Z607" s="13">
        <f>+VLOOKUP(B607,'[1]TERMELŐ_11.30.'!$A:$BH,54,FALSE)+VLOOKUP(B607,'[1]TERMELŐ_11.30.'!$A:$BH,55,FALSE)+VLOOKUP(B607,'[1]TERMELŐ_11.30.'!$A:$BH,56,FALSE)+VLOOKUP(B607,'[1]TERMELŐ_11.30.'!$A:$BH,57,FALSE)+VLOOKUP(B607,'[1]TERMELŐ_11.30.'!$A:$BH,58,FALSE)+VLOOKUP(B607,'[1]TERMELŐ_11.30.'!$A:$BH,59,FALSE)+VLOOKUP(B607,'[1]TERMELŐ_11.30.'!$A:$BH,60,FALSE)</f>
        <v>0</v>
      </c>
      <c r="AA607" s="14" t="str">
        <f>IF(VLOOKUP(B607,'[1]TERMELŐ_11.30.'!A:AZ,51,FALSE)="","",VLOOKUP(B607,'[1]TERMELŐ_11.30.'!A:AZ,51,FALSE))</f>
        <v/>
      </c>
      <c r="AB607" s="14" t="str">
        <f>IF(VLOOKUP(B607,'[1]TERMELŐ_11.30.'!A:AZ,52,FALSE)="","",VLOOKUP(B607,'[1]TERMELŐ_11.30.'!A:AZ,52,FALSE))</f>
        <v/>
      </c>
    </row>
    <row r="608" spans="1:28" x14ac:dyDescent="0.3">
      <c r="A608" s="10" t="str">
        <f>VLOOKUP(VLOOKUP(B608,'[1]TERMELŐ_11.30.'!A:F,6,FALSE),'[1]publikáció segéd tábla'!$A$1:$B$7,2,FALSE)</f>
        <v>ELMŰ Hálózati Kft.</v>
      </c>
      <c r="B608" s="10" t="s">
        <v>574</v>
      </c>
      <c r="C608" s="11">
        <f>+SUMIFS('[1]TERMELŐ_11.30.'!$H:$H,'[1]TERMELŐ_11.30.'!$A:$A,[1]publikáció!$B608,'[1]TERMELŐ_11.30.'!$L:$L,[1]publikáció!C$4)</f>
        <v>49.9</v>
      </c>
      <c r="D608" s="11">
        <f>+SUMIFS('[1]TERMELŐ_11.30.'!$H:$H,'[1]TERMELŐ_11.30.'!$A:$A,[1]publikáció!$B608,'[1]TERMELŐ_11.30.'!$L:$L,[1]publikáció!D$4)</f>
        <v>0</v>
      </c>
      <c r="E608" s="11">
        <f>+SUMIFS('[1]TERMELŐ_11.30.'!$H:$H,'[1]TERMELŐ_11.30.'!$A:$A,[1]publikáció!$B608,'[1]TERMELŐ_11.30.'!$L:$L,[1]publikáció!E$4)</f>
        <v>0</v>
      </c>
      <c r="F608" s="11">
        <f>+SUMIFS('[1]TERMELŐ_11.30.'!$H:$H,'[1]TERMELŐ_11.30.'!$A:$A,[1]publikáció!$B608,'[1]TERMELŐ_11.30.'!$L:$L,[1]publikáció!F$4)</f>
        <v>0</v>
      </c>
      <c r="G608" s="11">
        <f>+SUMIFS('[1]TERMELŐ_11.30.'!$H:$H,'[1]TERMELŐ_11.30.'!$A:$A,[1]publikáció!$B608,'[1]TERMELŐ_11.30.'!$L:$L,[1]publikáció!G$4)</f>
        <v>0</v>
      </c>
      <c r="H608" s="11">
        <f>+SUMIFS('[1]TERMELŐ_11.30.'!$H:$H,'[1]TERMELŐ_11.30.'!$A:$A,[1]publikáció!$B608,'[1]TERMELŐ_11.30.'!$L:$L,[1]publikáció!H$4)</f>
        <v>0</v>
      </c>
      <c r="I608" s="11">
        <f>+SUMIFS('[1]TERMELŐ_11.30.'!$H:$H,'[1]TERMELŐ_11.30.'!$A:$A,[1]publikáció!$B608,'[1]TERMELŐ_11.30.'!$L:$L,[1]publikáció!I$4)</f>
        <v>0</v>
      </c>
      <c r="J608" s="11">
        <f>+SUMIFS('[1]TERMELŐ_11.30.'!$H:$H,'[1]TERMELŐ_11.30.'!$A:$A,[1]publikáció!$B608,'[1]TERMELŐ_11.30.'!$L:$L,[1]publikáció!J$4)</f>
        <v>0</v>
      </c>
      <c r="K608" s="11" t="str">
        <f>+IF(VLOOKUP(B608,'[1]TERMELŐ_11.30.'!A:U,21,FALSE)="igen","Technológia módosítás",IF(VLOOKUP(B608,'[1]TERMELŐ_11.30.'!A:U,20,FALSE)&lt;&gt;"nem","Ismétlő","Új igény"))</f>
        <v>Új igény</v>
      </c>
      <c r="L608" s="12">
        <f>+_xlfn.MAXIFS('[1]TERMELŐ_11.30.'!$P:$P,'[1]TERMELŐ_11.30.'!$A:$A,[1]publikáció!$B608)</f>
        <v>49.9</v>
      </c>
      <c r="M608" s="12">
        <f>+_xlfn.MAXIFS('[1]TERMELŐ_11.30.'!$Q:$Q,'[1]TERMELŐ_11.30.'!$A:$A,[1]publikáció!$B608)</f>
        <v>0.15</v>
      </c>
      <c r="N608" s="10" t="str">
        <f>+IF(VLOOKUP(B608,'[1]TERMELŐ_11.30.'!A:G,7,FALSE)="","",VLOOKUP(B608,'[1]TERMELŐ_11.30.'!A:G,7,FALSE))</f>
        <v>APAJ</v>
      </c>
      <c r="O608" s="10">
        <f>+VLOOKUP(B608,'[1]TERMELŐ_11.30.'!A:I,9,FALSE)</f>
        <v>132</v>
      </c>
      <c r="P608" s="10" t="str">
        <f>+IF(OR(VLOOKUP(B608,'[1]TERMELŐ_11.30.'!A:D,4,FALSE)="elutasított",(VLOOKUP(B608,'[1]TERMELŐ_11.30.'!A:D,4,FALSE)="kiesett")),"igen","nem")</f>
        <v>igen</v>
      </c>
      <c r="Q608" s="10" t="str">
        <f>+_xlfn.IFNA(VLOOKUP(IF(VLOOKUP(B608,'[1]TERMELŐ_11.30.'!A:BQ,69,FALSE)="","",VLOOKUP(B608,'[1]TERMELŐ_11.30.'!A:BQ,69,FALSE)),'[1]publikáció segéd tábla'!$D$1:$E$16,2,FALSE),"")</f>
        <v>54/2024 kormány rendelet</v>
      </c>
      <c r="R608" s="10" t="str">
        <f>IF(VLOOKUP(B608,'[1]TERMELŐ_11.30.'!A:AT,46,FALSE)="","",VLOOKUP(B608,'[1]TERMELŐ_11.30.'!A:AT,46,FALSE))</f>
        <v/>
      </c>
      <c r="S608" s="10"/>
      <c r="T608" s="13">
        <f>+VLOOKUP(B608,'[1]TERMELŐ_11.30.'!$A:$AR,37,FALSE)</f>
        <v>0</v>
      </c>
      <c r="U608" s="13">
        <f>+VLOOKUP(B608,'[1]TERMELŐ_11.30.'!$A:$AR,38,FALSE)+VLOOKUP(B608,'[1]TERMELŐ_11.30.'!$A:$AR,39,FALSE)+VLOOKUP(B608,'[1]TERMELŐ_11.30.'!$A:$AR,40,FALSE)+VLOOKUP(B608,'[1]TERMELŐ_11.30.'!$A:$AR,41,FALSE)+VLOOKUP(B608,'[1]TERMELŐ_11.30.'!$A:$AR,42,FALSE)+VLOOKUP(B608,'[1]TERMELŐ_11.30.'!$A:$AR,43,FALSE)+VLOOKUP(B608,'[1]TERMELŐ_11.30.'!$A:$AR,44,FALSE)</f>
        <v>0</v>
      </c>
      <c r="V608" s="14" t="str">
        <f>+IF(VLOOKUP(B608,'[1]TERMELŐ_11.30.'!A:AS,45,FALSE)="","",VLOOKUP(B608,'[1]TERMELŐ_11.30.'!A:AS,45,FALSE))</f>
        <v/>
      </c>
      <c r="W608" s="14" t="str">
        <f>IF(VLOOKUP(B608,'[1]TERMELŐ_11.30.'!A:AJ,36,FALSE)="","",VLOOKUP(B608,'[1]TERMELŐ_11.30.'!A:AJ,36,FALSE))</f>
        <v/>
      </c>
      <c r="X608" s="10"/>
      <c r="Y608" s="13">
        <f>+VLOOKUP(B608,'[1]TERMELŐ_11.30.'!$A:$BH,53,FALSE)</f>
        <v>0</v>
      </c>
      <c r="Z608" s="13">
        <f>+VLOOKUP(B608,'[1]TERMELŐ_11.30.'!$A:$BH,54,FALSE)+VLOOKUP(B608,'[1]TERMELŐ_11.30.'!$A:$BH,55,FALSE)+VLOOKUP(B608,'[1]TERMELŐ_11.30.'!$A:$BH,56,FALSE)+VLOOKUP(B608,'[1]TERMELŐ_11.30.'!$A:$BH,57,FALSE)+VLOOKUP(B608,'[1]TERMELŐ_11.30.'!$A:$BH,58,FALSE)+VLOOKUP(B608,'[1]TERMELŐ_11.30.'!$A:$BH,59,FALSE)+VLOOKUP(B608,'[1]TERMELŐ_11.30.'!$A:$BH,60,FALSE)</f>
        <v>0</v>
      </c>
      <c r="AA608" s="14" t="str">
        <f>IF(VLOOKUP(B608,'[1]TERMELŐ_11.30.'!A:AZ,51,FALSE)="","",VLOOKUP(B608,'[1]TERMELŐ_11.30.'!A:AZ,51,FALSE))</f>
        <v/>
      </c>
      <c r="AB608" s="14" t="str">
        <f>IF(VLOOKUP(B608,'[1]TERMELŐ_11.30.'!A:AZ,52,FALSE)="","",VLOOKUP(B608,'[1]TERMELŐ_11.30.'!A:AZ,52,FALSE))</f>
        <v/>
      </c>
    </row>
    <row r="609" spans="1:28" x14ac:dyDescent="0.3">
      <c r="A609" s="10" t="str">
        <f>VLOOKUP(VLOOKUP(B609,'[1]TERMELŐ_11.30.'!A:F,6,FALSE),'[1]publikáció segéd tábla'!$A$1:$B$7,2,FALSE)</f>
        <v>ELMŰ Hálózati Kft.</v>
      </c>
      <c r="B609" s="10" t="s">
        <v>575</v>
      </c>
      <c r="C609" s="11">
        <f>+SUMIFS('[1]TERMELŐ_11.30.'!$H:$H,'[1]TERMELŐ_11.30.'!$A:$A,[1]publikáció!$B609,'[1]TERMELŐ_11.30.'!$L:$L,[1]publikáció!C$4)</f>
        <v>4.99</v>
      </c>
      <c r="D609" s="11">
        <f>+SUMIFS('[1]TERMELŐ_11.30.'!$H:$H,'[1]TERMELŐ_11.30.'!$A:$A,[1]publikáció!$B609,'[1]TERMELŐ_11.30.'!$L:$L,[1]publikáció!D$4)</f>
        <v>0</v>
      </c>
      <c r="E609" s="11">
        <f>+SUMIFS('[1]TERMELŐ_11.30.'!$H:$H,'[1]TERMELŐ_11.30.'!$A:$A,[1]publikáció!$B609,'[1]TERMELŐ_11.30.'!$L:$L,[1]publikáció!E$4)</f>
        <v>0</v>
      </c>
      <c r="F609" s="11">
        <f>+SUMIFS('[1]TERMELŐ_11.30.'!$H:$H,'[1]TERMELŐ_11.30.'!$A:$A,[1]publikáció!$B609,'[1]TERMELŐ_11.30.'!$L:$L,[1]publikáció!F$4)</f>
        <v>0</v>
      </c>
      <c r="G609" s="11">
        <f>+SUMIFS('[1]TERMELŐ_11.30.'!$H:$H,'[1]TERMELŐ_11.30.'!$A:$A,[1]publikáció!$B609,'[1]TERMELŐ_11.30.'!$L:$L,[1]publikáció!G$4)</f>
        <v>0</v>
      </c>
      <c r="H609" s="11">
        <f>+SUMIFS('[1]TERMELŐ_11.30.'!$H:$H,'[1]TERMELŐ_11.30.'!$A:$A,[1]publikáció!$B609,'[1]TERMELŐ_11.30.'!$L:$L,[1]publikáció!H$4)</f>
        <v>0</v>
      </c>
      <c r="I609" s="11">
        <f>+SUMIFS('[1]TERMELŐ_11.30.'!$H:$H,'[1]TERMELŐ_11.30.'!$A:$A,[1]publikáció!$B609,'[1]TERMELŐ_11.30.'!$L:$L,[1]publikáció!I$4)</f>
        <v>0</v>
      </c>
      <c r="J609" s="11">
        <f>+SUMIFS('[1]TERMELŐ_11.30.'!$H:$H,'[1]TERMELŐ_11.30.'!$A:$A,[1]publikáció!$B609,'[1]TERMELŐ_11.30.'!$L:$L,[1]publikáció!J$4)</f>
        <v>0</v>
      </c>
      <c r="K609" s="11" t="str">
        <f>+IF(VLOOKUP(B609,'[1]TERMELŐ_11.30.'!A:U,21,FALSE)="igen","Technológia módosítás",IF(VLOOKUP(B609,'[1]TERMELŐ_11.30.'!A:U,20,FALSE)&lt;&gt;"nem","Ismétlő","Új igény"))</f>
        <v>Új igény</v>
      </c>
      <c r="L609" s="12">
        <f>+_xlfn.MAXIFS('[1]TERMELŐ_11.30.'!$P:$P,'[1]TERMELŐ_11.30.'!$A:$A,[1]publikáció!$B609)</f>
        <v>4.99</v>
      </c>
      <c r="M609" s="12">
        <f>+_xlfn.MAXIFS('[1]TERMELŐ_11.30.'!$Q:$Q,'[1]TERMELŐ_11.30.'!$A:$A,[1]publikáció!$B609)</f>
        <v>2.1999999999999999E-2</v>
      </c>
      <c r="N609" s="10" t="str">
        <f>+IF(VLOOKUP(B609,'[1]TERMELŐ_11.30.'!A:G,7,FALSE)="","",VLOOKUP(B609,'[1]TERMELŐ_11.30.'!A:G,7,FALSE))</f>
        <v>APAJ</v>
      </c>
      <c r="O609" s="10">
        <f>+VLOOKUP(B609,'[1]TERMELŐ_11.30.'!A:I,9,FALSE)</f>
        <v>22</v>
      </c>
      <c r="P609" s="10" t="str">
        <f>+IF(OR(VLOOKUP(B609,'[1]TERMELŐ_11.30.'!A:D,4,FALSE)="elutasított",(VLOOKUP(B609,'[1]TERMELŐ_11.30.'!A:D,4,FALSE)="kiesett")),"igen","nem")</f>
        <v>igen</v>
      </c>
      <c r="Q609" s="10" t="str">
        <f>+_xlfn.IFNA(VLOOKUP(IF(VLOOKUP(B609,'[1]TERMELŐ_11.30.'!A:BQ,69,FALSE)="","",VLOOKUP(B609,'[1]TERMELŐ_11.30.'!A:BQ,69,FALSE)),'[1]publikáció segéd tábla'!$D$1:$E$16,2,FALSE),"")</f>
        <v>54/2024 kormány rendelet</v>
      </c>
      <c r="R609" s="10" t="str">
        <f>IF(VLOOKUP(B609,'[1]TERMELŐ_11.30.'!A:AT,46,FALSE)="","",VLOOKUP(B609,'[1]TERMELŐ_11.30.'!A:AT,46,FALSE))</f>
        <v/>
      </c>
      <c r="S609" s="10"/>
      <c r="T609" s="13">
        <f>+VLOOKUP(B609,'[1]TERMELŐ_11.30.'!$A:$AR,37,FALSE)</f>
        <v>0</v>
      </c>
      <c r="U609" s="13">
        <f>+VLOOKUP(B609,'[1]TERMELŐ_11.30.'!$A:$AR,38,FALSE)+VLOOKUP(B609,'[1]TERMELŐ_11.30.'!$A:$AR,39,FALSE)+VLOOKUP(B609,'[1]TERMELŐ_11.30.'!$A:$AR,40,FALSE)+VLOOKUP(B609,'[1]TERMELŐ_11.30.'!$A:$AR,41,FALSE)+VLOOKUP(B609,'[1]TERMELŐ_11.30.'!$A:$AR,42,FALSE)+VLOOKUP(B609,'[1]TERMELŐ_11.30.'!$A:$AR,43,FALSE)+VLOOKUP(B609,'[1]TERMELŐ_11.30.'!$A:$AR,44,FALSE)</f>
        <v>0</v>
      </c>
      <c r="V609" s="14" t="str">
        <f>+IF(VLOOKUP(B609,'[1]TERMELŐ_11.30.'!A:AS,45,FALSE)="","",VLOOKUP(B609,'[1]TERMELŐ_11.30.'!A:AS,45,FALSE))</f>
        <v/>
      </c>
      <c r="W609" s="14" t="str">
        <f>IF(VLOOKUP(B609,'[1]TERMELŐ_11.30.'!A:AJ,36,FALSE)="","",VLOOKUP(B609,'[1]TERMELŐ_11.30.'!A:AJ,36,FALSE))</f>
        <v/>
      </c>
      <c r="X609" s="10"/>
      <c r="Y609" s="13">
        <f>+VLOOKUP(B609,'[1]TERMELŐ_11.30.'!$A:$BH,53,FALSE)</f>
        <v>0</v>
      </c>
      <c r="Z609" s="13">
        <f>+VLOOKUP(B609,'[1]TERMELŐ_11.30.'!$A:$BH,54,FALSE)+VLOOKUP(B609,'[1]TERMELŐ_11.30.'!$A:$BH,55,FALSE)+VLOOKUP(B609,'[1]TERMELŐ_11.30.'!$A:$BH,56,FALSE)+VLOOKUP(B609,'[1]TERMELŐ_11.30.'!$A:$BH,57,FALSE)+VLOOKUP(B609,'[1]TERMELŐ_11.30.'!$A:$BH,58,FALSE)+VLOOKUP(B609,'[1]TERMELŐ_11.30.'!$A:$BH,59,FALSE)+VLOOKUP(B609,'[1]TERMELŐ_11.30.'!$A:$BH,60,FALSE)</f>
        <v>0</v>
      </c>
      <c r="AA609" s="14" t="str">
        <f>IF(VLOOKUP(B609,'[1]TERMELŐ_11.30.'!A:AZ,51,FALSE)="","",VLOOKUP(B609,'[1]TERMELŐ_11.30.'!A:AZ,51,FALSE))</f>
        <v/>
      </c>
      <c r="AB609" s="14" t="str">
        <f>IF(VLOOKUP(B609,'[1]TERMELŐ_11.30.'!A:AZ,52,FALSE)="","",VLOOKUP(B609,'[1]TERMELŐ_11.30.'!A:AZ,52,FALSE))</f>
        <v/>
      </c>
    </row>
    <row r="610" spans="1:28" x14ac:dyDescent="0.3">
      <c r="A610" s="10" t="str">
        <f>VLOOKUP(VLOOKUP(B610,'[1]TERMELŐ_11.30.'!A:F,6,FALSE),'[1]publikáció segéd tábla'!$A$1:$B$7,2,FALSE)</f>
        <v>ELMŰ Hálózati Kft.</v>
      </c>
      <c r="B610" s="10" t="s">
        <v>576</v>
      </c>
      <c r="C610" s="11">
        <f>+SUMIFS('[1]TERMELŐ_11.30.'!$H:$H,'[1]TERMELŐ_11.30.'!$A:$A,[1]publikáció!$B610,'[1]TERMELŐ_11.30.'!$L:$L,[1]publikáció!C$4)</f>
        <v>0</v>
      </c>
      <c r="D610" s="11">
        <f>+SUMIFS('[1]TERMELŐ_11.30.'!$H:$H,'[1]TERMELŐ_11.30.'!$A:$A,[1]publikáció!$B610,'[1]TERMELŐ_11.30.'!$L:$L,[1]publikáció!D$4)</f>
        <v>0</v>
      </c>
      <c r="E610" s="11">
        <f>+SUMIFS('[1]TERMELŐ_11.30.'!$H:$H,'[1]TERMELŐ_11.30.'!$A:$A,[1]publikáció!$B610,'[1]TERMELŐ_11.30.'!$L:$L,[1]publikáció!E$4)</f>
        <v>0</v>
      </c>
      <c r="F610" s="11">
        <f>+SUMIFS('[1]TERMELŐ_11.30.'!$H:$H,'[1]TERMELŐ_11.30.'!$A:$A,[1]publikáció!$B610,'[1]TERMELŐ_11.30.'!$L:$L,[1]publikáció!F$4)</f>
        <v>0</v>
      </c>
      <c r="G610" s="11">
        <f>+SUMIFS('[1]TERMELŐ_11.30.'!$H:$H,'[1]TERMELŐ_11.30.'!$A:$A,[1]publikáció!$B610,'[1]TERMELŐ_11.30.'!$L:$L,[1]publikáció!G$4)</f>
        <v>2.5</v>
      </c>
      <c r="H610" s="11">
        <f>+SUMIFS('[1]TERMELŐ_11.30.'!$H:$H,'[1]TERMELŐ_11.30.'!$A:$A,[1]publikáció!$B610,'[1]TERMELŐ_11.30.'!$L:$L,[1]publikáció!H$4)</f>
        <v>0</v>
      </c>
      <c r="I610" s="11">
        <f>+SUMIFS('[1]TERMELŐ_11.30.'!$H:$H,'[1]TERMELŐ_11.30.'!$A:$A,[1]publikáció!$B610,'[1]TERMELŐ_11.30.'!$L:$L,[1]publikáció!I$4)</f>
        <v>0</v>
      </c>
      <c r="J610" s="11">
        <f>+SUMIFS('[1]TERMELŐ_11.30.'!$H:$H,'[1]TERMELŐ_11.30.'!$A:$A,[1]publikáció!$B610,'[1]TERMELŐ_11.30.'!$L:$L,[1]publikáció!J$4)</f>
        <v>0</v>
      </c>
      <c r="K610" s="11" t="str">
        <f>+IF(VLOOKUP(B610,'[1]TERMELŐ_11.30.'!A:U,21,FALSE)="igen","Technológia módosítás",IF(VLOOKUP(B610,'[1]TERMELŐ_11.30.'!A:U,20,FALSE)&lt;&gt;"nem","Ismétlő","Új igény"))</f>
        <v>Új igény</v>
      </c>
      <c r="L610" s="12">
        <f>+_xlfn.MAXIFS('[1]TERMELŐ_11.30.'!$P:$P,'[1]TERMELŐ_11.30.'!$A:$A,[1]publikáció!$B610)</f>
        <v>2.5</v>
      </c>
      <c r="M610" s="12">
        <f>+_xlfn.MAXIFS('[1]TERMELŐ_11.30.'!$Q:$Q,'[1]TERMELŐ_11.30.'!$A:$A,[1]publikáció!$B610)</f>
        <v>0.25</v>
      </c>
      <c r="N610" s="10" t="str">
        <f>+IF(VLOOKUP(B610,'[1]TERMELŐ_11.30.'!A:G,7,FALSE)="","",VLOOKUP(B610,'[1]TERMELŐ_11.30.'!A:G,7,FALSE))</f>
        <v>APAJ</v>
      </c>
      <c r="O610" s="10">
        <f>+VLOOKUP(B610,'[1]TERMELŐ_11.30.'!A:I,9,FALSE)</f>
        <v>22</v>
      </c>
      <c r="P610" s="10" t="str">
        <f>+IF(OR(VLOOKUP(B610,'[1]TERMELŐ_11.30.'!A:D,4,FALSE)="elutasított",(VLOOKUP(B610,'[1]TERMELŐ_11.30.'!A:D,4,FALSE)="kiesett")),"igen","nem")</f>
        <v>igen</v>
      </c>
      <c r="Q610" s="10" t="str">
        <f>+_xlfn.IFNA(VLOOKUP(IF(VLOOKUP(B610,'[1]TERMELŐ_11.30.'!A:BQ,69,FALSE)="","",VLOOKUP(B610,'[1]TERMELŐ_11.30.'!A:BQ,69,FALSE)),'[1]publikáció segéd tábla'!$D$1:$E$16,2,FALSE),"")</f>
        <v>54/2024 kormány rendelet</v>
      </c>
      <c r="R610" s="10" t="str">
        <f>IF(VLOOKUP(B610,'[1]TERMELŐ_11.30.'!A:AT,46,FALSE)="","",VLOOKUP(B610,'[1]TERMELŐ_11.30.'!A:AT,46,FALSE))</f>
        <v/>
      </c>
      <c r="S610" s="10"/>
      <c r="T610" s="13">
        <f>+VLOOKUP(B610,'[1]TERMELŐ_11.30.'!$A:$AR,37,FALSE)</f>
        <v>0</v>
      </c>
      <c r="U610" s="13">
        <f>+VLOOKUP(B610,'[1]TERMELŐ_11.30.'!$A:$AR,38,FALSE)+VLOOKUP(B610,'[1]TERMELŐ_11.30.'!$A:$AR,39,FALSE)+VLOOKUP(B610,'[1]TERMELŐ_11.30.'!$A:$AR,40,FALSE)+VLOOKUP(B610,'[1]TERMELŐ_11.30.'!$A:$AR,41,FALSE)+VLOOKUP(B610,'[1]TERMELŐ_11.30.'!$A:$AR,42,FALSE)+VLOOKUP(B610,'[1]TERMELŐ_11.30.'!$A:$AR,43,FALSE)+VLOOKUP(B610,'[1]TERMELŐ_11.30.'!$A:$AR,44,FALSE)</f>
        <v>0</v>
      </c>
      <c r="V610" s="14" t="str">
        <f>+IF(VLOOKUP(B610,'[1]TERMELŐ_11.30.'!A:AS,45,FALSE)="","",VLOOKUP(B610,'[1]TERMELŐ_11.30.'!A:AS,45,FALSE))</f>
        <v/>
      </c>
      <c r="W610" s="14" t="str">
        <f>IF(VLOOKUP(B610,'[1]TERMELŐ_11.30.'!A:AJ,36,FALSE)="","",VLOOKUP(B610,'[1]TERMELŐ_11.30.'!A:AJ,36,FALSE))</f>
        <v/>
      </c>
      <c r="X610" s="10"/>
      <c r="Y610" s="13">
        <f>+VLOOKUP(B610,'[1]TERMELŐ_11.30.'!$A:$BH,53,FALSE)</f>
        <v>0</v>
      </c>
      <c r="Z610" s="13">
        <f>+VLOOKUP(B610,'[1]TERMELŐ_11.30.'!$A:$BH,54,FALSE)+VLOOKUP(B610,'[1]TERMELŐ_11.30.'!$A:$BH,55,FALSE)+VLOOKUP(B610,'[1]TERMELŐ_11.30.'!$A:$BH,56,FALSE)+VLOOKUP(B610,'[1]TERMELŐ_11.30.'!$A:$BH,57,FALSE)+VLOOKUP(B610,'[1]TERMELŐ_11.30.'!$A:$BH,58,FALSE)+VLOOKUP(B610,'[1]TERMELŐ_11.30.'!$A:$BH,59,FALSE)+VLOOKUP(B610,'[1]TERMELŐ_11.30.'!$A:$BH,60,FALSE)</f>
        <v>0</v>
      </c>
      <c r="AA610" s="14" t="str">
        <f>IF(VLOOKUP(B610,'[1]TERMELŐ_11.30.'!A:AZ,51,FALSE)="","",VLOOKUP(B610,'[1]TERMELŐ_11.30.'!A:AZ,51,FALSE))</f>
        <v/>
      </c>
      <c r="AB610" s="14" t="str">
        <f>IF(VLOOKUP(B610,'[1]TERMELŐ_11.30.'!A:AZ,52,FALSE)="","",VLOOKUP(B610,'[1]TERMELŐ_11.30.'!A:AZ,52,FALSE))</f>
        <v/>
      </c>
    </row>
    <row r="611" spans="1:28" x14ac:dyDescent="0.3">
      <c r="A611" s="10" t="str">
        <f>VLOOKUP(VLOOKUP(B611,'[1]TERMELŐ_11.30.'!A:F,6,FALSE),'[1]publikáció segéd tábla'!$A$1:$B$7,2,FALSE)</f>
        <v>ELMŰ Hálózati Kft.</v>
      </c>
      <c r="B611" s="10" t="s">
        <v>577</v>
      </c>
      <c r="C611" s="11">
        <f>+SUMIFS('[1]TERMELŐ_11.30.'!$H:$H,'[1]TERMELŐ_11.30.'!$A:$A,[1]publikáció!$B611,'[1]TERMELŐ_11.30.'!$L:$L,[1]publikáció!C$4)</f>
        <v>1.5</v>
      </c>
      <c r="D611" s="11">
        <f>+SUMIFS('[1]TERMELŐ_11.30.'!$H:$H,'[1]TERMELŐ_11.30.'!$A:$A,[1]publikáció!$B611,'[1]TERMELŐ_11.30.'!$L:$L,[1]publikáció!D$4)</f>
        <v>0</v>
      </c>
      <c r="E611" s="11">
        <f>+SUMIFS('[1]TERMELŐ_11.30.'!$H:$H,'[1]TERMELŐ_11.30.'!$A:$A,[1]publikáció!$B611,'[1]TERMELŐ_11.30.'!$L:$L,[1]publikáció!E$4)</f>
        <v>0.5</v>
      </c>
      <c r="F611" s="11">
        <f>+SUMIFS('[1]TERMELŐ_11.30.'!$H:$H,'[1]TERMELŐ_11.30.'!$A:$A,[1]publikáció!$B611,'[1]TERMELŐ_11.30.'!$L:$L,[1]publikáció!F$4)</f>
        <v>0</v>
      </c>
      <c r="G611" s="11">
        <f>+SUMIFS('[1]TERMELŐ_11.30.'!$H:$H,'[1]TERMELŐ_11.30.'!$A:$A,[1]publikáció!$B611,'[1]TERMELŐ_11.30.'!$L:$L,[1]publikáció!G$4)</f>
        <v>0</v>
      </c>
      <c r="H611" s="11">
        <f>+SUMIFS('[1]TERMELŐ_11.30.'!$H:$H,'[1]TERMELŐ_11.30.'!$A:$A,[1]publikáció!$B611,'[1]TERMELŐ_11.30.'!$L:$L,[1]publikáció!H$4)</f>
        <v>0</v>
      </c>
      <c r="I611" s="11">
        <f>+SUMIFS('[1]TERMELŐ_11.30.'!$H:$H,'[1]TERMELŐ_11.30.'!$A:$A,[1]publikáció!$B611,'[1]TERMELŐ_11.30.'!$L:$L,[1]publikáció!I$4)</f>
        <v>0</v>
      </c>
      <c r="J611" s="11">
        <f>+SUMIFS('[1]TERMELŐ_11.30.'!$H:$H,'[1]TERMELŐ_11.30.'!$A:$A,[1]publikáció!$B611,'[1]TERMELŐ_11.30.'!$L:$L,[1]publikáció!J$4)</f>
        <v>0</v>
      </c>
      <c r="K611" s="11" t="str">
        <f>+IF(VLOOKUP(B611,'[1]TERMELŐ_11.30.'!A:U,21,FALSE)="igen","Technológia módosítás",IF(VLOOKUP(B611,'[1]TERMELŐ_11.30.'!A:U,20,FALSE)&lt;&gt;"nem","Ismétlő","Új igény"))</f>
        <v>Új igény</v>
      </c>
      <c r="L611" s="12">
        <f>+_xlfn.MAXIFS('[1]TERMELŐ_11.30.'!$P:$P,'[1]TERMELŐ_11.30.'!$A:$A,[1]publikáció!$B611)</f>
        <v>2</v>
      </c>
      <c r="M611" s="12">
        <f>+_xlfn.MAXIFS('[1]TERMELŐ_11.30.'!$Q:$Q,'[1]TERMELŐ_11.30.'!$A:$A,[1]publikáció!$B611)</f>
        <v>0.01</v>
      </c>
      <c r="N611" s="10" t="str">
        <f>+IF(VLOOKUP(B611,'[1]TERMELŐ_11.30.'!A:G,7,FALSE)="","",VLOOKUP(B611,'[1]TERMELŐ_11.30.'!A:G,7,FALSE))</f>
        <v>FÓT</v>
      </c>
      <c r="O611" s="10">
        <f>+VLOOKUP(B611,'[1]TERMELŐ_11.30.'!A:I,9,FALSE)</f>
        <v>22</v>
      </c>
      <c r="P611" s="10" t="str">
        <f>+IF(OR(VLOOKUP(B611,'[1]TERMELŐ_11.30.'!A:D,4,FALSE)="elutasított",(VLOOKUP(B611,'[1]TERMELŐ_11.30.'!A:D,4,FALSE)="kiesett")),"igen","nem")</f>
        <v>igen</v>
      </c>
      <c r="Q611" s="10" t="str">
        <f>+_xlfn.IFNA(VLOOKUP(IF(VLOOKUP(B611,'[1]TERMELŐ_11.30.'!A:BQ,69,FALSE)="","",VLOOKUP(B611,'[1]TERMELŐ_11.30.'!A:BQ,69,FALSE)),'[1]publikáció segéd tábla'!$D$1:$E$16,2,FALSE),"")</f>
        <v>54/2024 kormány rendelet</v>
      </c>
      <c r="R611" s="10" t="str">
        <f>IF(VLOOKUP(B611,'[1]TERMELŐ_11.30.'!A:AT,46,FALSE)="","",VLOOKUP(B611,'[1]TERMELŐ_11.30.'!A:AT,46,FALSE))</f>
        <v/>
      </c>
      <c r="S611" s="10"/>
      <c r="T611" s="13">
        <f>+VLOOKUP(B611,'[1]TERMELŐ_11.30.'!$A:$AR,37,FALSE)</f>
        <v>0</v>
      </c>
      <c r="U611" s="13">
        <f>+VLOOKUP(B611,'[1]TERMELŐ_11.30.'!$A:$AR,38,FALSE)+VLOOKUP(B611,'[1]TERMELŐ_11.30.'!$A:$AR,39,FALSE)+VLOOKUP(B611,'[1]TERMELŐ_11.30.'!$A:$AR,40,FALSE)+VLOOKUP(B611,'[1]TERMELŐ_11.30.'!$A:$AR,41,FALSE)+VLOOKUP(B611,'[1]TERMELŐ_11.30.'!$A:$AR,42,FALSE)+VLOOKUP(B611,'[1]TERMELŐ_11.30.'!$A:$AR,43,FALSE)+VLOOKUP(B611,'[1]TERMELŐ_11.30.'!$A:$AR,44,FALSE)</f>
        <v>0</v>
      </c>
      <c r="V611" s="14" t="str">
        <f>+IF(VLOOKUP(B611,'[1]TERMELŐ_11.30.'!A:AS,45,FALSE)="","",VLOOKUP(B611,'[1]TERMELŐ_11.30.'!A:AS,45,FALSE))</f>
        <v/>
      </c>
      <c r="W611" s="14" t="str">
        <f>IF(VLOOKUP(B611,'[1]TERMELŐ_11.30.'!A:AJ,36,FALSE)="","",VLOOKUP(B611,'[1]TERMELŐ_11.30.'!A:AJ,36,FALSE))</f>
        <v/>
      </c>
      <c r="X611" s="10"/>
      <c r="Y611" s="13">
        <f>+VLOOKUP(B611,'[1]TERMELŐ_11.30.'!$A:$BH,53,FALSE)</f>
        <v>0</v>
      </c>
      <c r="Z611" s="13">
        <f>+VLOOKUP(B611,'[1]TERMELŐ_11.30.'!$A:$BH,54,FALSE)+VLOOKUP(B611,'[1]TERMELŐ_11.30.'!$A:$BH,55,FALSE)+VLOOKUP(B611,'[1]TERMELŐ_11.30.'!$A:$BH,56,FALSE)+VLOOKUP(B611,'[1]TERMELŐ_11.30.'!$A:$BH,57,FALSE)+VLOOKUP(B611,'[1]TERMELŐ_11.30.'!$A:$BH,58,FALSE)+VLOOKUP(B611,'[1]TERMELŐ_11.30.'!$A:$BH,59,FALSE)+VLOOKUP(B611,'[1]TERMELŐ_11.30.'!$A:$BH,60,FALSE)</f>
        <v>0</v>
      </c>
      <c r="AA611" s="14" t="str">
        <f>IF(VLOOKUP(B611,'[1]TERMELŐ_11.30.'!A:AZ,51,FALSE)="","",VLOOKUP(B611,'[1]TERMELŐ_11.30.'!A:AZ,51,FALSE))</f>
        <v/>
      </c>
      <c r="AB611" s="14" t="str">
        <f>IF(VLOOKUP(B611,'[1]TERMELŐ_11.30.'!A:AZ,52,FALSE)="","",VLOOKUP(B611,'[1]TERMELŐ_11.30.'!A:AZ,52,FALSE))</f>
        <v/>
      </c>
    </row>
    <row r="612" spans="1:28" x14ac:dyDescent="0.3">
      <c r="A612" s="10" t="str">
        <f>VLOOKUP(VLOOKUP(B612,'[1]TERMELŐ_11.30.'!A:F,6,FALSE),'[1]publikáció segéd tábla'!$A$1:$B$7,2,FALSE)</f>
        <v>ELMŰ Hálózati Kft.</v>
      </c>
      <c r="B612" s="10" t="s">
        <v>578</v>
      </c>
      <c r="C612" s="11">
        <f>+SUMIFS('[1]TERMELŐ_11.30.'!$H:$H,'[1]TERMELŐ_11.30.'!$A:$A,[1]publikáció!$B612,'[1]TERMELŐ_11.30.'!$L:$L,[1]publikáció!C$4)</f>
        <v>2.5</v>
      </c>
      <c r="D612" s="11">
        <f>+SUMIFS('[1]TERMELŐ_11.30.'!$H:$H,'[1]TERMELŐ_11.30.'!$A:$A,[1]publikáció!$B612,'[1]TERMELŐ_11.30.'!$L:$L,[1]publikáció!D$4)</f>
        <v>0</v>
      </c>
      <c r="E612" s="11">
        <f>+SUMIFS('[1]TERMELŐ_11.30.'!$H:$H,'[1]TERMELŐ_11.30.'!$A:$A,[1]publikáció!$B612,'[1]TERMELŐ_11.30.'!$L:$L,[1]publikáció!E$4)</f>
        <v>1</v>
      </c>
      <c r="F612" s="11">
        <f>+SUMIFS('[1]TERMELŐ_11.30.'!$H:$H,'[1]TERMELŐ_11.30.'!$A:$A,[1]publikáció!$B612,'[1]TERMELŐ_11.30.'!$L:$L,[1]publikáció!F$4)</f>
        <v>0</v>
      </c>
      <c r="G612" s="11">
        <f>+SUMIFS('[1]TERMELŐ_11.30.'!$H:$H,'[1]TERMELŐ_11.30.'!$A:$A,[1]publikáció!$B612,'[1]TERMELŐ_11.30.'!$L:$L,[1]publikáció!G$4)</f>
        <v>0</v>
      </c>
      <c r="H612" s="11">
        <f>+SUMIFS('[1]TERMELŐ_11.30.'!$H:$H,'[1]TERMELŐ_11.30.'!$A:$A,[1]publikáció!$B612,'[1]TERMELŐ_11.30.'!$L:$L,[1]publikáció!H$4)</f>
        <v>0</v>
      </c>
      <c r="I612" s="11">
        <f>+SUMIFS('[1]TERMELŐ_11.30.'!$H:$H,'[1]TERMELŐ_11.30.'!$A:$A,[1]publikáció!$B612,'[1]TERMELŐ_11.30.'!$L:$L,[1]publikáció!I$4)</f>
        <v>0</v>
      </c>
      <c r="J612" s="11">
        <f>+SUMIFS('[1]TERMELŐ_11.30.'!$H:$H,'[1]TERMELŐ_11.30.'!$A:$A,[1]publikáció!$B612,'[1]TERMELŐ_11.30.'!$L:$L,[1]publikáció!J$4)</f>
        <v>0</v>
      </c>
      <c r="K612" s="11" t="str">
        <f>+IF(VLOOKUP(B612,'[1]TERMELŐ_11.30.'!A:U,21,FALSE)="igen","Technológia módosítás",IF(VLOOKUP(B612,'[1]TERMELŐ_11.30.'!A:U,20,FALSE)&lt;&gt;"nem","Ismétlő","Új igény"))</f>
        <v>Új igény</v>
      </c>
      <c r="L612" s="12">
        <f>+_xlfn.MAXIFS('[1]TERMELŐ_11.30.'!$P:$P,'[1]TERMELŐ_11.30.'!$A:$A,[1]publikáció!$B612)</f>
        <v>3</v>
      </c>
      <c r="M612" s="12">
        <f>+_xlfn.MAXIFS('[1]TERMELŐ_11.30.'!$Q:$Q,'[1]TERMELŐ_11.30.'!$A:$A,[1]publikáció!$B612)</f>
        <v>0.02</v>
      </c>
      <c r="N612" s="10" t="str">
        <f>+IF(VLOOKUP(B612,'[1]TERMELŐ_11.30.'!A:G,7,FALSE)="","",VLOOKUP(B612,'[1]TERMELŐ_11.30.'!A:G,7,FALSE))</f>
        <v>FÓT</v>
      </c>
      <c r="O612" s="10">
        <f>+VLOOKUP(B612,'[1]TERMELŐ_11.30.'!A:I,9,FALSE)</f>
        <v>22</v>
      </c>
      <c r="P612" s="10" t="str">
        <f>+IF(OR(VLOOKUP(B612,'[1]TERMELŐ_11.30.'!A:D,4,FALSE)="elutasított",(VLOOKUP(B612,'[1]TERMELŐ_11.30.'!A:D,4,FALSE)="kiesett")),"igen","nem")</f>
        <v>igen</v>
      </c>
      <c r="Q612" s="10" t="str">
        <f>+_xlfn.IFNA(VLOOKUP(IF(VLOOKUP(B612,'[1]TERMELŐ_11.30.'!A:BQ,69,FALSE)="","",VLOOKUP(B612,'[1]TERMELŐ_11.30.'!A:BQ,69,FALSE)),'[1]publikáció segéd tábla'!$D$1:$E$16,2,FALSE),"")</f>
        <v>54/2024 kormány rendelet</v>
      </c>
      <c r="R612" s="10" t="str">
        <f>IF(VLOOKUP(B612,'[1]TERMELŐ_11.30.'!A:AT,46,FALSE)="","",VLOOKUP(B612,'[1]TERMELŐ_11.30.'!A:AT,46,FALSE))</f>
        <v/>
      </c>
      <c r="S612" s="10"/>
      <c r="T612" s="13">
        <f>+VLOOKUP(B612,'[1]TERMELŐ_11.30.'!$A:$AR,37,FALSE)</f>
        <v>0</v>
      </c>
      <c r="U612" s="13">
        <f>+VLOOKUP(B612,'[1]TERMELŐ_11.30.'!$A:$AR,38,FALSE)+VLOOKUP(B612,'[1]TERMELŐ_11.30.'!$A:$AR,39,FALSE)+VLOOKUP(B612,'[1]TERMELŐ_11.30.'!$A:$AR,40,FALSE)+VLOOKUP(B612,'[1]TERMELŐ_11.30.'!$A:$AR,41,FALSE)+VLOOKUP(B612,'[1]TERMELŐ_11.30.'!$A:$AR,42,FALSE)+VLOOKUP(B612,'[1]TERMELŐ_11.30.'!$A:$AR,43,FALSE)+VLOOKUP(B612,'[1]TERMELŐ_11.30.'!$A:$AR,44,FALSE)</f>
        <v>0</v>
      </c>
      <c r="V612" s="14" t="str">
        <f>+IF(VLOOKUP(B612,'[1]TERMELŐ_11.30.'!A:AS,45,FALSE)="","",VLOOKUP(B612,'[1]TERMELŐ_11.30.'!A:AS,45,FALSE))</f>
        <v/>
      </c>
      <c r="W612" s="14" t="str">
        <f>IF(VLOOKUP(B612,'[1]TERMELŐ_11.30.'!A:AJ,36,FALSE)="","",VLOOKUP(B612,'[1]TERMELŐ_11.30.'!A:AJ,36,FALSE))</f>
        <v/>
      </c>
      <c r="X612" s="10"/>
      <c r="Y612" s="13">
        <f>+VLOOKUP(B612,'[1]TERMELŐ_11.30.'!$A:$BH,53,FALSE)</f>
        <v>0</v>
      </c>
      <c r="Z612" s="13">
        <f>+VLOOKUP(B612,'[1]TERMELŐ_11.30.'!$A:$BH,54,FALSE)+VLOOKUP(B612,'[1]TERMELŐ_11.30.'!$A:$BH,55,FALSE)+VLOOKUP(B612,'[1]TERMELŐ_11.30.'!$A:$BH,56,FALSE)+VLOOKUP(B612,'[1]TERMELŐ_11.30.'!$A:$BH,57,FALSE)+VLOOKUP(B612,'[1]TERMELŐ_11.30.'!$A:$BH,58,FALSE)+VLOOKUP(B612,'[1]TERMELŐ_11.30.'!$A:$BH,59,FALSE)+VLOOKUP(B612,'[1]TERMELŐ_11.30.'!$A:$BH,60,FALSE)</f>
        <v>0</v>
      </c>
      <c r="AA612" s="14" t="str">
        <f>IF(VLOOKUP(B612,'[1]TERMELŐ_11.30.'!A:AZ,51,FALSE)="","",VLOOKUP(B612,'[1]TERMELŐ_11.30.'!A:AZ,51,FALSE))</f>
        <v/>
      </c>
      <c r="AB612" s="14" t="str">
        <f>IF(VLOOKUP(B612,'[1]TERMELŐ_11.30.'!A:AZ,52,FALSE)="","",VLOOKUP(B612,'[1]TERMELŐ_11.30.'!A:AZ,52,FALSE))</f>
        <v/>
      </c>
    </row>
    <row r="613" spans="1:28" x14ac:dyDescent="0.3">
      <c r="A613" s="10" t="str">
        <f>VLOOKUP(VLOOKUP(B613,'[1]TERMELŐ_11.30.'!A:F,6,FALSE),'[1]publikáció segéd tábla'!$A$1:$B$7,2,FALSE)</f>
        <v>ELMŰ Hálózati Kft.</v>
      </c>
      <c r="B613" s="10" t="s">
        <v>579</v>
      </c>
      <c r="C613" s="11">
        <f>+SUMIFS('[1]TERMELŐ_11.30.'!$H:$H,'[1]TERMELŐ_11.30.'!$A:$A,[1]publikáció!$B613,'[1]TERMELŐ_11.30.'!$L:$L,[1]publikáció!C$4)</f>
        <v>2.5</v>
      </c>
      <c r="D613" s="11">
        <f>+SUMIFS('[1]TERMELŐ_11.30.'!$H:$H,'[1]TERMELŐ_11.30.'!$A:$A,[1]publikáció!$B613,'[1]TERMELŐ_11.30.'!$L:$L,[1]publikáció!D$4)</f>
        <v>0</v>
      </c>
      <c r="E613" s="11">
        <f>+SUMIFS('[1]TERMELŐ_11.30.'!$H:$H,'[1]TERMELŐ_11.30.'!$A:$A,[1]publikáció!$B613,'[1]TERMELŐ_11.30.'!$L:$L,[1]publikáció!E$4)</f>
        <v>1</v>
      </c>
      <c r="F613" s="11">
        <f>+SUMIFS('[1]TERMELŐ_11.30.'!$H:$H,'[1]TERMELŐ_11.30.'!$A:$A,[1]publikáció!$B613,'[1]TERMELŐ_11.30.'!$L:$L,[1]publikáció!F$4)</f>
        <v>0</v>
      </c>
      <c r="G613" s="11">
        <f>+SUMIFS('[1]TERMELŐ_11.30.'!$H:$H,'[1]TERMELŐ_11.30.'!$A:$A,[1]publikáció!$B613,'[1]TERMELŐ_11.30.'!$L:$L,[1]publikáció!G$4)</f>
        <v>0</v>
      </c>
      <c r="H613" s="11">
        <f>+SUMIFS('[1]TERMELŐ_11.30.'!$H:$H,'[1]TERMELŐ_11.30.'!$A:$A,[1]publikáció!$B613,'[1]TERMELŐ_11.30.'!$L:$L,[1]publikáció!H$4)</f>
        <v>0</v>
      </c>
      <c r="I613" s="11">
        <f>+SUMIFS('[1]TERMELŐ_11.30.'!$H:$H,'[1]TERMELŐ_11.30.'!$A:$A,[1]publikáció!$B613,'[1]TERMELŐ_11.30.'!$L:$L,[1]publikáció!I$4)</f>
        <v>0</v>
      </c>
      <c r="J613" s="11">
        <f>+SUMIFS('[1]TERMELŐ_11.30.'!$H:$H,'[1]TERMELŐ_11.30.'!$A:$A,[1]publikáció!$B613,'[1]TERMELŐ_11.30.'!$L:$L,[1]publikáció!J$4)</f>
        <v>0</v>
      </c>
      <c r="K613" s="11" t="str">
        <f>+IF(VLOOKUP(B613,'[1]TERMELŐ_11.30.'!A:U,21,FALSE)="igen","Technológia módosítás",IF(VLOOKUP(B613,'[1]TERMELŐ_11.30.'!A:U,20,FALSE)&lt;&gt;"nem","Ismétlő","Új igény"))</f>
        <v>Új igény</v>
      </c>
      <c r="L613" s="12">
        <f>+_xlfn.MAXIFS('[1]TERMELŐ_11.30.'!$P:$P,'[1]TERMELŐ_11.30.'!$A:$A,[1]publikáció!$B613)</f>
        <v>3</v>
      </c>
      <c r="M613" s="12">
        <f>+_xlfn.MAXIFS('[1]TERMELŐ_11.30.'!$Q:$Q,'[1]TERMELŐ_11.30.'!$A:$A,[1]publikáció!$B613)</f>
        <v>0.02</v>
      </c>
      <c r="N613" s="10" t="str">
        <f>+IF(VLOOKUP(B613,'[1]TERMELŐ_11.30.'!A:G,7,FALSE)="","",VLOOKUP(B613,'[1]TERMELŐ_11.30.'!A:G,7,FALSE))</f>
        <v>FÓT</v>
      </c>
      <c r="O613" s="10">
        <f>+VLOOKUP(B613,'[1]TERMELŐ_11.30.'!A:I,9,FALSE)</f>
        <v>22</v>
      </c>
      <c r="P613" s="10" t="str">
        <f>+IF(OR(VLOOKUP(B613,'[1]TERMELŐ_11.30.'!A:D,4,FALSE)="elutasított",(VLOOKUP(B613,'[1]TERMELŐ_11.30.'!A:D,4,FALSE)="kiesett")),"igen","nem")</f>
        <v>igen</v>
      </c>
      <c r="Q613" s="10" t="str">
        <f>+_xlfn.IFNA(VLOOKUP(IF(VLOOKUP(B613,'[1]TERMELŐ_11.30.'!A:BQ,69,FALSE)="","",VLOOKUP(B613,'[1]TERMELŐ_11.30.'!A:BQ,69,FALSE)),'[1]publikáció segéd tábla'!$D$1:$E$16,2,FALSE),"")</f>
        <v>54/2024 kormány rendelet</v>
      </c>
      <c r="R613" s="10" t="str">
        <f>IF(VLOOKUP(B613,'[1]TERMELŐ_11.30.'!A:AT,46,FALSE)="","",VLOOKUP(B613,'[1]TERMELŐ_11.30.'!A:AT,46,FALSE))</f>
        <v/>
      </c>
      <c r="S613" s="10"/>
      <c r="T613" s="13">
        <f>+VLOOKUP(B613,'[1]TERMELŐ_11.30.'!$A:$AR,37,FALSE)</f>
        <v>0</v>
      </c>
      <c r="U613" s="13">
        <f>+VLOOKUP(B613,'[1]TERMELŐ_11.30.'!$A:$AR,38,FALSE)+VLOOKUP(B613,'[1]TERMELŐ_11.30.'!$A:$AR,39,FALSE)+VLOOKUP(B613,'[1]TERMELŐ_11.30.'!$A:$AR,40,FALSE)+VLOOKUP(B613,'[1]TERMELŐ_11.30.'!$A:$AR,41,FALSE)+VLOOKUP(B613,'[1]TERMELŐ_11.30.'!$A:$AR,42,FALSE)+VLOOKUP(B613,'[1]TERMELŐ_11.30.'!$A:$AR,43,FALSE)+VLOOKUP(B613,'[1]TERMELŐ_11.30.'!$A:$AR,44,FALSE)</f>
        <v>0</v>
      </c>
      <c r="V613" s="14" t="str">
        <f>+IF(VLOOKUP(B613,'[1]TERMELŐ_11.30.'!A:AS,45,FALSE)="","",VLOOKUP(B613,'[1]TERMELŐ_11.30.'!A:AS,45,FALSE))</f>
        <v/>
      </c>
      <c r="W613" s="14" t="str">
        <f>IF(VLOOKUP(B613,'[1]TERMELŐ_11.30.'!A:AJ,36,FALSE)="","",VLOOKUP(B613,'[1]TERMELŐ_11.30.'!A:AJ,36,FALSE))</f>
        <v/>
      </c>
      <c r="X613" s="10"/>
      <c r="Y613" s="13">
        <f>+VLOOKUP(B613,'[1]TERMELŐ_11.30.'!$A:$BH,53,FALSE)</f>
        <v>0</v>
      </c>
      <c r="Z613" s="13">
        <f>+VLOOKUP(B613,'[1]TERMELŐ_11.30.'!$A:$BH,54,FALSE)+VLOOKUP(B613,'[1]TERMELŐ_11.30.'!$A:$BH,55,FALSE)+VLOOKUP(B613,'[1]TERMELŐ_11.30.'!$A:$BH,56,FALSE)+VLOOKUP(B613,'[1]TERMELŐ_11.30.'!$A:$BH,57,FALSE)+VLOOKUP(B613,'[1]TERMELŐ_11.30.'!$A:$BH,58,FALSE)+VLOOKUP(B613,'[1]TERMELŐ_11.30.'!$A:$BH,59,FALSE)+VLOOKUP(B613,'[1]TERMELŐ_11.30.'!$A:$BH,60,FALSE)</f>
        <v>0</v>
      </c>
      <c r="AA613" s="14" t="str">
        <f>IF(VLOOKUP(B613,'[1]TERMELŐ_11.30.'!A:AZ,51,FALSE)="","",VLOOKUP(B613,'[1]TERMELŐ_11.30.'!A:AZ,51,FALSE))</f>
        <v/>
      </c>
      <c r="AB613" s="14" t="str">
        <f>IF(VLOOKUP(B613,'[1]TERMELŐ_11.30.'!A:AZ,52,FALSE)="","",VLOOKUP(B613,'[1]TERMELŐ_11.30.'!A:AZ,52,FALSE))</f>
        <v/>
      </c>
    </row>
    <row r="614" spans="1:28" x14ac:dyDescent="0.3">
      <c r="A614" s="10" t="str">
        <f>VLOOKUP(VLOOKUP(B614,'[1]TERMELŐ_11.30.'!A:F,6,FALSE),'[1]publikáció segéd tábla'!$A$1:$B$7,2,FALSE)</f>
        <v>ELMŰ Hálózati Kft.</v>
      </c>
      <c r="B614" s="10" t="s">
        <v>580</v>
      </c>
      <c r="C614" s="11">
        <f>+SUMIFS('[1]TERMELŐ_11.30.'!$H:$H,'[1]TERMELŐ_11.30.'!$A:$A,[1]publikáció!$B614,'[1]TERMELŐ_11.30.'!$L:$L,[1]publikáció!C$4)</f>
        <v>1.2</v>
      </c>
      <c r="D614" s="11">
        <f>+SUMIFS('[1]TERMELŐ_11.30.'!$H:$H,'[1]TERMELŐ_11.30.'!$A:$A,[1]publikáció!$B614,'[1]TERMELŐ_11.30.'!$L:$L,[1]publikáció!D$4)</f>
        <v>0</v>
      </c>
      <c r="E614" s="11">
        <f>+SUMIFS('[1]TERMELŐ_11.30.'!$H:$H,'[1]TERMELŐ_11.30.'!$A:$A,[1]publikáció!$B614,'[1]TERMELŐ_11.30.'!$L:$L,[1]publikáció!E$4)</f>
        <v>0.4</v>
      </c>
      <c r="F614" s="11">
        <f>+SUMIFS('[1]TERMELŐ_11.30.'!$H:$H,'[1]TERMELŐ_11.30.'!$A:$A,[1]publikáció!$B614,'[1]TERMELŐ_11.30.'!$L:$L,[1]publikáció!F$4)</f>
        <v>0</v>
      </c>
      <c r="G614" s="11">
        <f>+SUMIFS('[1]TERMELŐ_11.30.'!$H:$H,'[1]TERMELŐ_11.30.'!$A:$A,[1]publikáció!$B614,'[1]TERMELŐ_11.30.'!$L:$L,[1]publikáció!G$4)</f>
        <v>0</v>
      </c>
      <c r="H614" s="11">
        <f>+SUMIFS('[1]TERMELŐ_11.30.'!$H:$H,'[1]TERMELŐ_11.30.'!$A:$A,[1]publikáció!$B614,'[1]TERMELŐ_11.30.'!$L:$L,[1]publikáció!H$4)</f>
        <v>0</v>
      </c>
      <c r="I614" s="11">
        <f>+SUMIFS('[1]TERMELŐ_11.30.'!$H:$H,'[1]TERMELŐ_11.30.'!$A:$A,[1]publikáció!$B614,'[1]TERMELŐ_11.30.'!$L:$L,[1]publikáció!I$4)</f>
        <v>0</v>
      </c>
      <c r="J614" s="11">
        <f>+SUMIFS('[1]TERMELŐ_11.30.'!$H:$H,'[1]TERMELŐ_11.30.'!$A:$A,[1]publikáció!$B614,'[1]TERMELŐ_11.30.'!$L:$L,[1]publikáció!J$4)</f>
        <v>0</v>
      </c>
      <c r="K614" s="11" t="str">
        <f>+IF(VLOOKUP(B614,'[1]TERMELŐ_11.30.'!A:U,21,FALSE)="igen","Technológia módosítás",IF(VLOOKUP(B614,'[1]TERMELŐ_11.30.'!A:U,20,FALSE)&lt;&gt;"nem","Ismétlő","Új igény"))</f>
        <v>Új igény</v>
      </c>
      <c r="L614" s="12">
        <f>+_xlfn.MAXIFS('[1]TERMELŐ_11.30.'!$P:$P,'[1]TERMELŐ_11.30.'!$A:$A,[1]publikáció!$B614)</f>
        <v>1</v>
      </c>
      <c r="M614" s="12">
        <f>+_xlfn.MAXIFS('[1]TERMELŐ_11.30.'!$Q:$Q,'[1]TERMELŐ_11.30.'!$A:$A,[1]publikáció!$B614)</f>
        <v>0.01</v>
      </c>
      <c r="N614" s="10" t="str">
        <f>+IF(VLOOKUP(B614,'[1]TERMELŐ_11.30.'!A:G,7,FALSE)="","",VLOOKUP(B614,'[1]TERMELŐ_11.30.'!A:G,7,FALSE))</f>
        <v>FÓT</v>
      </c>
      <c r="O614" s="10">
        <f>+VLOOKUP(B614,'[1]TERMELŐ_11.30.'!A:I,9,FALSE)</f>
        <v>22</v>
      </c>
      <c r="P614" s="10" t="str">
        <f>+IF(OR(VLOOKUP(B614,'[1]TERMELŐ_11.30.'!A:D,4,FALSE)="elutasított",(VLOOKUP(B614,'[1]TERMELŐ_11.30.'!A:D,4,FALSE)="kiesett")),"igen","nem")</f>
        <v>igen</v>
      </c>
      <c r="Q614" s="10" t="str">
        <f>+_xlfn.IFNA(VLOOKUP(IF(VLOOKUP(B614,'[1]TERMELŐ_11.30.'!A:BQ,69,FALSE)="","",VLOOKUP(B614,'[1]TERMELŐ_11.30.'!A:BQ,69,FALSE)),'[1]publikáció segéd tábla'!$D$1:$E$16,2,FALSE),"")</f>
        <v>54/2024 kormány rendelet</v>
      </c>
      <c r="R614" s="10" t="str">
        <f>IF(VLOOKUP(B614,'[1]TERMELŐ_11.30.'!A:AT,46,FALSE)="","",VLOOKUP(B614,'[1]TERMELŐ_11.30.'!A:AT,46,FALSE))</f>
        <v/>
      </c>
      <c r="S614" s="10"/>
      <c r="T614" s="13">
        <f>+VLOOKUP(B614,'[1]TERMELŐ_11.30.'!$A:$AR,37,FALSE)</f>
        <v>0</v>
      </c>
      <c r="U614" s="13">
        <f>+VLOOKUP(B614,'[1]TERMELŐ_11.30.'!$A:$AR,38,FALSE)+VLOOKUP(B614,'[1]TERMELŐ_11.30.'!$A:$AR,39,FALSE)+VLOOKUP(B614,'[1]TERMELŐ_11.30.'!$A:$AR,40,FALSE)+VLOOKUP(B614,'[1]TERMELŐ_11.30.'!$A:$AR,41,FALSE)+VLOOKUP(B614,'[1]TERMELŐ_11.30.'!$A:$AR,42,FALSE)+VLOOKUP(B614,'[1]TERMELŐ_11.30.'!$A:$AR,43,FALSE)+VLOOKUP(B614,'[1]TERMELŐ_11.30.'!$A:$AR,44,FALSE)</f>
        <v>0</v>
      </c>
      <c r="V614" s="14" t="str">
        <f>+IF(VLOOKUP(B614,'[1]TERMELŐ_11.30.'!A:AS,45,FALSE)="","",VLOOKUP(B614,'[1]TERMELŐ_11.30.'!A:AS,45,FALSE))</f>
        <v/>
      </c>
      <c r="W614" s="14" t="str">
        <f>IF(VLOOKUP(B614,'[1]TERMELŐ_11.30.'!A:AJ,36,FALSE)="","",VLOOKUP(B614,'[1]TERMELŐ_11.30.'!A:AJ,36,FALSE))</f>
        <v/>
      </c>
      <c r="X614" s="10"/>
      <c r="Y614" s="13">
        <f>+VLOOKUP(B614,'[1]TERMELŐ_11.30.'!$A:$BH,53,FALSE)</f>
        <v>0</v>
      </c>
      <c r="Z614" s="13">
        <f>+VLOOKUP(B614,'[1]TERMELŐ_11.30.'!$A:$BH,54,FALSE)+VLOOKUP(B614,'[1]TERMELŐ_11.30.'!$A:$BH,55,FALSE)+VLOOKUP(B614,'[1]TERMELŐ_11.30.'!$A:$BH,56,FALSE)+VLOOKUP(B614,'[1]TERMELŐ_11.30.'!$A:$BH,57,FALSE)+VLOOKUP(B614,'[1]TERMELŐ_11.30.'!$A:$BH,58,FALSE)+VLOOKUP(B614,'[1]TERMELŐ_11.30.'!$A:$BH,59,FALSE)+VLOOKUP(B614,'[1]TERMELŐ_11.30.'!$A:$BH,60,FALSE)</f>
        <v>0</v>
      </c>
      <c r="AA614" s="14" t="str">
        <f>IF(VLOOKUP(B614,'[1]TERMELŐ_11.30.'!A:AZ,51,FALSE)="","",VLOOKUP(B614,'[1]TERMELŐ_11.30.'!A:AZ,51,FALSE))</f>
        <v/>
      </c>
      <c r="AB614" s="14" t="str">
        <f>IF(VLOOKUP(B614,'[1]TERMELŐ_11.30.'!A:AZ,52,FALSE)="","",VLOOKUP(B614,'[1]TERMELŐ_11.30.'!A:AZ,52,FALSE))</f>
        <v/>
      </c>
    </row>
    <row r="615" spans="1:28" x14ac:dyDescent="0.3">
      <c r="A615" s="10" t="str">
        <f>VLOOKUP(VLOOKUP(B615,'[1]TERMELŐ_11.30.'!A:F,6,FALSE),'[1]publikáció segéd tábla'!$A$1:$B$7,2,FALSE)</f>
        <v>ELMŰ Hálózati Kft.</v>
      </c>
      <c r="B615" s="10" t="s">
        <v>581</v>
      </c>
      <c r="C615" s="11">
        <f>+SUMIFS('[1]TERMELŐ_11.30.'!$H:$H,'[1]TERMELŐ_11.30.'!$A:$A,[1]publikáció!$B615,'[1]TERMELŐ_11.30.'!$L:$L,[1]publikáció!C$4)</f>
        <v>3</v>
      </c>
      <c r="D615" s="11">
        <f>+SUMIFS('[1]TERMELŐ_11.30.'!$H:$H,'[1]TERMELŐ_11.30.'!$A:$A,[1]publikáció!$B615,'[1]TERMELŐ_11.30.'!$L:$L,[1]publikáció!D$4)</f>
        <v>0</v>
      </c>
      <c r="E615" s="11">
        <f>+SUMIFS('[1]TERMELŐ_11.30.'!$H:$H,'[1]TERMELŐ_11.30.'!$A:$A,[1]publikáció!$B615,'[1]TERMELŐ_11.30.'!$L:$L,[1]publikáció!E$4)</f>
        <v>0.5</v>
      </c>
      <c r="F615" s="11">
        <f>+SUMIFS('[1]TERMELŐ_11.30.'!$H:$H,'[1]TERMELŐ_11.30.'!$A:$A,[1]publikáció!$B615,'[1]TERMELŐ_11.30.'!$L:$L,[1]publikáció!F$4)</f>
        <v>0</v>
      </c>
      <c r="G615" s="11">
        <f>+SUMIFS('[1]TERMELŐ_11.30.'!$H:$H,'[1]TERMELŐ_11.30.'!$A:$A,[1]publikáció!$B615,'[1]TERMELŐ_11.30.'!$L:$L,[1]publikáció!G$4)</f>
        <v>0</v>
      </c>
      <c r="H615" s="11">
        <f>+SUMIFS('[1]TERMELŐ_11.30.'!$H:$H,'[1]TERMELŐ_11.30.'!$A:$A,[1]publikáció!$B615,'[1]TERMELŐ_11.30.'!$L:$L,[1]publikáció!H$4)</f>
        <v>0</v>
      </c>
      <c r="I615" s="11">
        <f>+SUMIFS('[1]TERMELŐ_11.30.'!$H:$H,'[1]TERMELŐ_11.30.'!$A:$A,[1]publikáció!$B615,'[1]TERMELŐ_11.30.'!$L:$L,[1]publikáció!I$4)</f>
        <v>0</v>
      </c>
      <c r="J615" s="11">
        <f>+SUMIFS('[1]TERMELŐ_11.30.'!$H:$H,'[1]TERMELŐ_11.30.'!$A:$A,[1]publikáció!$B615,'[1]TERMELŐ_11.30.'!$L:$L,[1]publikáció!J$4)</f>
        <v>0</v>
      </c>
      <c r="K615" s="11" t="str">
        <f>+IF(VLOOKUP(B615,'[1]TERMELŐ_11.30.'!A:U,21,FALSE)="igen","Technológia módosítás",IF(VLOOKUP(B615,'[1]TERMELŐ_11.30.'!A:U,20,FALSE)&lt;&gt;"nem","Ismétlő","Új igény"))</f>
        <v>Új igény</v>
      </c>
      <c r="L615" s="12">
        <f>+_xlfn.MAXIFS('[1]TERMELŐ_11.30.'!$P:$P,'[1]TERMELŐ_11.30.'!$A:$A,[1]publikáció!$B615)</f>
        <v>3</v>
      </c>
      <c r="M615" s="12">
        <f>+_xlfn.MAXIFS('[1]TERMELŐ_11.30.'!$Q:$Q,'[1]TERMELŐ_11.30.'!$A:$A,[1]publikáció!$B615)</f>
        <v>0.02</v>
      </c>
      <c r="N615" s="10" t="str">
        <f>+IF(VLOOKUP(B615,'[1]TERMELŐ_11.30.'!A:G,7,FALSE)="","",VLOOKUP(B615,'[1]TERMELŐ_11.30.'!A:G,7,FALSE))</f>
        <v>FÓT</v>
      </c>
      <c r="O615" s="10">
        <f>+VLOOKUP(B615,'[1]TERMELŐ_11.30.'!A:I,9,FALSE)</f>
        <v>22</v>
      </c>
      <c r="P615" s="10" t="str">
        <f>+IF(OR(VLOOKUP(B615,'[1]TERMELŐ_11.30.'!A:D,4,FALSE)="elutasított",(VLOOKUP(B615,'[1]TERMELŐ_11.30.'!A:D,4,FALSE)="kiesett")),"igen","nem")</f>
        <v>igen</v>
      </c>
      <c r="Q615" s="10" t="str">
        <f>+_xlfn.IFNA(VLOOKUP(IF(VLOOKUP(B615,'[1]TERMELŐ_11.30.'!A:BQ,69,FALSE)="","",VLOOKUP(B615,'[1]TERMELŐ_11.30.'!A:BQ,69,FALSE)),'[1]publikáció segéd tábla'!$D$1:$E$16,2,FALSE),"")</f>
        <v>54/2024 kormány rendelet</v>
      </c>
      <c r="R615" s="10" t="str">
        <f>IF(VLOOKUP(B615,'[1]TERMELŐ_11.30.'!A:AT,46,FALSE)="","",VLOOKUP(B615,'[1]TERMELŐ_11.30.'!A:AT,46,FALSE))</f>
        <v/>
      </c>
      <c r="S615" s="10"/>
      <c r="T615" s="13">
        <f>+VLOOKUP(B615,'[1]TERMELŐ_11.30.'!$A:$AR,37,FALSE)</f>
        <v>0</v>
      </c>
      <c r="U615" s="13">
        <f>+VLOOKUP(B615,'[1]TERMELŐ_11.30.'!$A:$AR,38,FALSE)+VLOOKUP(B615,'[1]TERMELŐ_11.30.'!$A:$AR,39,FALSE)+VLOOKUP(B615,'[1]TERMELŐ_11.30.'!$A:$AR,40,FALSE)+VLOOKUP(B615,'[1]TERMELŐ_11.30.'!$A:$AR,41,FALSE)+VLOOKUP(B615,'[1]TERMELŐ_11.30.'!$A:$AR,42,FALSE)+VLOOKUP(B615,'[1]TERMELŐ_11.30.'!$A:$AR,43,FALSE)+VLOOKUP(B615,'[1]TERMELŐ_11.30.'!$A:$AR,44,FALSE)</f>
        <v>0</v>
      </c>
      <c r="V615" s="14" t="str">
        <f>+IF(VLOOKUP(B615,'[1]TERMELŐ_11.30.'!A:AS,45,FALSE)="","",VLOOKUP(B615,'[1]TERMELŐ_11.30.'!A:AS,45,FALSE))</f>
        <v/>
      </c>
      <c r="W615" s="14" t="str">
        <f>IF(VLOOKUP(B615,'[1]TERMELŐ_11.30.'!A:AJ,36,FALSE)="","",VLOOKUP(B615,'[1]TERMELŐ_11.30.'!A:AJ,36,FALSE))</f>
        <v/>
      </c>
      <c r="X615" s="10"/>
      <c r="Y615" s="13">
        <f>+VLOOKUP(B615,'[1]TERMELŐ_11.30.'!$A:$BH,53,FALSE)</f>
        <v>0</v>
      </c>
      <c r="Z615" s="13">
        <f>+VLOOKUP(B615,'[1]TERMELŐ_11.30.'!$A:$BH,54,FALSE)+VLOOKUP(B615,'[1]TERMELŐ_11.30.'!$A:$BH,55,FALSE)+VLOOKUP(B615,'[1]TERMELŐ_11.30.'!$A:$BH,56,FALSE)+VLOOKUP(B615,'[1]TERMELŐ_11.30.'!$A:$BH,57,FALSE)+VLOOKUP(B615,'[1]TERMELŐ_11.30.'!$A:$BH,58,FALSE)+VLOOKUP(B615,'[1]TERMELŐ_11.30.'!$A:$BH,59,FALSE)+VLOOKUP(B615,'[1]TERMELŐ_11.30.'!$A:$BH,60,FALSE)</f>
        <v>0</v>
      </c>
      <c r="AA615" s="14" t="str">
        <f>IF(VLOOKUP(B615,'[1]TERMELŐ_11.30.'!A:AZ,51,FALSE)="","",VLOOKUP(B615,'[1]TERMELŐ_11.30.'!A:AZ,51,FALSE))</f>
        <v/>
      </c>
      <c r="AB615" s="14" t="str">
        <f>IF(VLOOKUP(B615,'[1]TERMELŐ_11.30.'!A:AZ,52,FALSE)="","",VLOOKUP(B615,'[1]TERMELŐ_11.30.'!A:AZ,52,FALSE))</f>
        <v/>
      </c>
    </row>
    <row r="616" spans="1:28" x14ac:dyDescent="0.3">
      <c r="A616" s="10" t="str">
        <f>VLOOKUP(VLOOKUP(B616,'[1]TERMELŐ_11.30.'!A:F,6,FALSE),'[1]publikáció segéd tábla'!$A$1:$B$7,2,FALSE)</f>
        <v>ELMŰ Hálózati Kft.</v>
      </c>
      <c r="B616" s="10" t="s">
        <v>582</v>
      </c>
      <c r="C616" s="11">
        <f>+SUMIFS('[1]TERMELŐ_11.30.'!$H:$H,'[1]TERMELŐ_11.30.'!$A:$A,[1]publikáció!$B616,'[1]TERMELŐ_11.30.'!$L:$L,[1]publikáció!C$4)</f>
        <v>0.49</v>
      </c>
      <c r="D616" s="11">
        <f>+SUMIFS('[1]TERMELŐ_11.30.'!$H:$H,'[1]TERMELŐ_11.30.'!$A:$A,[1]publikáció!$B616,'[1]TERMELŐ_11.30.'!$L:$L,[1]publikáció!D$4)</f>
        <v>0</v>
      </c>
      <c r="E616" s="11">
        <f>+SUMIFS('[1]TERMELŐ_11.30.'!$H:$H,'[1]TERMELŐ_11.30.'!$A:$A,[1]publikáció!$B616,'[1]TERMELŐ_11.30.'!$L:$L,[1]publikáció!E$4)</f>
        <v>0</v>
      </c>
      <c r="F616" s="11">
        <f>+SUMIFS('[1]TERMELŐ_11.30.'!$H:$H,'[1]TERMELŐ_11.30.'!$A:$A,[1]publikáció!$B616,'[1]TERMELŐ_11.30.'!$L:$L,[1]publikáció!F$4)</f>
        <v>0</v>
      </c>
      <c r="G616" s="11">
        <f>+SUMIFS('[1]TERMELŐ_11.30.'!$H:$H,'[1]TERMELŐ_11.30.'!$A:$A,[1]publikáció!$B616,'[1]TERMELŐ_11.30.'!$L:$L,[1]publikáció!G$4)</f>
        <v>0</v>
      </c>
      <c r="H616" s="11">
        <f>+SUMIFS('[1]TERMELŐ_11.30.'!$H:$H,'[1]TERMELŐ_11.30.'!$A:$A,[1]publikáció!$B616,'[1]TERMELŐ_11.30.'!$L:$L,[1]publikáció!H$4)</f>
        <v>0</v>
      </c>
      <c r="I616" s="11">
        <f>+SUMIFS('[1]TERMELŐ_11.30.'!$H:$H,'[1]TERMELŐ_11.30.'!$A:$A,[1]publikáció!$B616,'[1]TERMELŐ_11.30.'!$L:$L,[1]publikáció!I$4)</f>
        <v>0</v>
      </c>
      <c r="J616" s="11">
        <f>+SUMIFS('[1]TERMELŐ_11.30.'!$H:$H,'[1]TERMELŐ_11.30.'!$A:$A,[1]publikáció!$B616,'[1]TERMELŐ_11.30.'!$L:$L,[1]publikáció!J$4)</f>
        <v>0</v>
      </c>
      <c r="K616" s="11" t="str">
        <f>+IF(VLOOKUP(B616,'[1]TERMELŐ_11.30.'!A:U,21,FALSE)="igen","Technológia módosítás",IF(VLOOKUP(B616,'[1]TERMELŐ_11.30.'!A:U,20,FALSE)&lt;&gt;"nem","Ismétlő","Új igény"))</f>
        <v>Új igény</v>
      </c>
      <c r="L616" s="12">
        <f>+_xlfn.MAXIFS('[1]TERMELŐ_11.30.'!$P:$P,'[1]TERMELŐ_11.30.'!$A:$A,[1]publikáció!$B616)</f>
        <v>0.49</v>
      </c>
      <c r="M616" s="12">
        <f>+_xlfn.MAXIFS('[1]TERMELŐ_11.30.'!$Q:$Q,'[1]TERMELŐ_11.30.'!$A:$A,[1]publikáció!$B616)</f>
        <v>1.0999999999999999E-2</v>
      </c>
      <c r="N616" s="10" t="str">
        <f>+IF(VLOOKUP(B616,'[1]TERMELŐ_11.30.'!A:G,7,FALSE)="","",VLOOKUP(B616,'[1]TERMELŐ_11.30.'!A:G,7,FALSE))</f>
        <v>RÁCK</v>
      </c>
      <c r="O616" s="10">
        <f>+VLOOKUP(B616,'[1]TERMELŐ_11.30.'!A:I,9,FALSE)</f>
        <v>22</v>
      </c>
      <c r="P616" s="10" t="str">
        <f>+IF(OR(VLOOKUP(B616,'[1]TERMELŐ_11.30.'!A:D,4,FALSE)="elutasított",(VLOOKUP(B616,'[1]TERMELŐ_11.30.'!A:D,4,FALSE)="kiesett")),"igen","nem")</f>
        <v>igen</v>
      </c>
      <c r="Q616" s="10" t="str">
        <f>+_xlfn.IFNA(VLOOKUP(IF(VLOOKUP(B616,'[1]TERMELŐ_11.30.'!A:BQ,69,FALSE)="","",VLOOKUP(B616,'[1]TERMELŐ_11.30.'!A:BQ,69,FALSE)),'[1]publikáció segéd tábla'!$D$1:$E$16,2,FALSE),"")</f>
        <v>54/2024 kormány rendelet</v>
      </c>
      <c r="R616" s="10" t="str">
        <f>IF(VLOOKUP(B616,'[1]TERMELŐ_11.30.'!A:AT,46,FALSE)="","",VLOOKUP(B616,'[1]TERMELŐ_11.30.'!A:AT,46,FALSE))</f>
        <v/>
      </c>
      <c r="S616" s="10"/>
      <c r="T616" s="13">
        <f>+VLOOKUP(B616,'[1]TERMELŐ_11.30.'!$A:$AR,37,FALSE)</f>
        <v>0</v>
      </c>
      <c r="U616" s="13">
        <f>+VLOOKUP(B616,'[1]TERMELŐ_11.30.'!$A:$AR,38,FALSE)+VLOOKUP(B616,'[1]TERMELŐ_11.30.'!$A:$AR,39,FALSE)+VLOOKUP(B616,'[1]TERMELŐ_11.30.'!$A:$AR,40,FALSE)+VLOOKUP(B616,'[1]TERMELŐ_11.30.'!$A:$AR,41,FALSE)+VLOOKUP(B616,'[1]TERMELŐ_11.30.'!$A:$AR,42,FALSE)+VLOOKUP(B616,'[1]TERMELŐ_11.30.'!$A:$AR,43,FALSE)+VLOOKUP(B616,'[1]TERMELŐ_11.30.'!$A:$AR,44,FALSE)</f>
        <v>0</v>
      </c>
      <c r="V616" s="14" t="str">
        <f>+IF(VLOOKUP(B616,'[1]TERMELŐ_11.30.'!A:AS,45,FALSE)="","",VLOOKUP(B616,'[1]TERMELŐ_11.30.'!A:AS,45,FALSE))</f>
        <v/>
      </c>
      <c r="W616" s="14" t="str">
        <f>IF(VLOOKUP(B616,'[1]TERMELŐ_11.30.'!A:AJ,36,FALSE)="","",VLOOKUP(B616,'[1]TERMELŐ_11.30.'!A:AJ,36,FALSE))</f>
        <v/>
      </c>
      <c r="X616" s="10"/>
      <c r="Y616" s="13">
        <f>+VLOOKUP(B616,'[1]TERMELŐ_11.30.'!$A:$BH,53,FALSE)</f>
        <v>0</v>
      </c>
      <c r="Z616" s="13">
        <f>+VLOOKUP(B616,'[1]TERMELŐ_11.30.'!$A:$BH,54,FALSE)+VLOOKUP(B616,'[1]TERMELŐ_11.30.'!$A:$BH,55,FALSE)+VLOOKUP(B616,'[1]TERMELŐ_11.30.'!$A:$BH,56,FALSE)+VLOOKUP(B616,'[1]TERMELŐ_11.30.'!$A:$BH,57,FALSE)+VLOOKUP(B616,'[1]TERMELŐ_11.30.'!$A:$BH,58,FALSE)+VLOOKUP(B616,'[1]TERMELŐ_11.30.'!$A:$BH,59,FALSE)+VLOOKUP(B616,'[1]TERMELŐ_11.30.'!$A:$BH,60,FALSE)</f>
        <v>0</v>
      </c>
      <c r="AA616" s="14" t="str">
        <f>IF(VLOOKUP(B616,'[1]TERMELŐ_11.30.'!A:AZ,51,FALSE)="","",VLOOKUP(B616,'[1]TERMELŐ_11.30.'!A:AZ,51,FALSE))</f>
        <v/>
      </c>
      <c r="AB616" s="14" t="str">
        <f>IF(VLOOKUP(B616,'[1]TERMELŐ_11.30.'!A:AZ,52,FALSE)="","",VLOOKUP(B616,'[1]TERMELŐ_11.30.'!A:AZ,52,FALSE))</f>
        <v/>
      </c>
    </row>
    <row r="617" spans="1:28" x14ac:dyDescent="0.3">
      <c r="A617" s="10" t="str">
        <f>VLOOKUP(VLOOKUP(B617,'[1]TERMELŐ_11.30.'!A:F,6,FALSE),'[1]publikáció segéd tábla'!$A$1:$B$7,2,FALSE)</f>
        <v>ELMŰ Hálózati Kft.</v>
      </c>
      <c r="B617" s="10" t="s">
        <v>583</v>
      </c>
      <c r="C617" s="11">
        <f>+SUMIFS('[1]TERMELŐ_11.30.'!$H:$H,'[1]TERMELŐ_11.30.'!$A:$A,[1]publikáció!$B617,'[1]TERMELŐ_11.30.'!$L:$L,[1]publikáció!C$4)</f>
        <v>0.49</v>
      </c>
      <c r="D617" s="11">
        <f>+SUMIFS('[1]TERMELŐ_11.30.'!$H:$H,'[1]TERMELŐ_11.30.'!$A:$A,[1]publikáció!$B617,'[1]TERMELŐ_11.30.'!$L:$L,[1]publikáció!D$4)</f>
        <v>0</v>
      </c>
      <c r="E617" s="11">
        <f>+SUMIFS('[1]TERMELŐ_11.30.'!$H:$H,'[1]TERMELŐ_11.30.'!$A:$A,[1]publikáció!$B617,'[1]TERMELŐ_11.30.'!$L:$L,[1]publikáció!E$4)</f>
        <v>0</v>
      </c>
      <c r="F617" s="11">
        <f>+SUMIFS('[1]TERMELŐ_11.30.'!$H:$H,'[1]TERMELŐ_11.30.'!$A:$A,[1]publikáció!$B617,'[1]TERMELŐ_11.30.'!$L:$L,[1]publikáció!F$4)</f>
        <v>0</v>
      </c>
      <c r="G617" s="11">
        <f>+SUMIFS('[1]TERMELŐ_11.30.'!$H:$H,'[1]TERMELŐ_11.30.'!$A:$A,[1]publikáció!$B617,'[1]TERMELŐ_11.30.'!$L:$L,[1]publikáció!G$4)</f>
        <v>0</v>
      </c>
      <c r="H617" s="11">
        <f>+SUMIFS('[1]TERMELŐ_11.30.'!$H:$H,'[1]TERMELŐ_11.30.'!$A:$A,[1]publikáció!$B617,'[1]TERMELŐ_11.30.'!$L:$L,[1]publikáció!H$4)</f>
        <v>0</v>
      </c>
      <c r="I617" s="11">
        <f>+SUMIFS('[1]TERMELŐ_11.30.'!$H:$H,'[1]TERMELŐ_11.30.'!$A:$A,[1]publikáció!$B617,'[1]TERMELŐ_11.30.'!$L:$L,[1]publikáció!I$4)</f>
        <v>0</v>
      </c>
      <c r="J617" s="11">
        <f>+SUMIFS('[1]TERMELŐ_11.30.'!$H:$H,'[1]TERMELŐ_11.30.'!$A:$A,[1]publikáció!$B617,'[1]TERMELŐ_11.30.'!$L:$L,[1]publikáció!J$4)</f>
        <v>0</v>
      </c>
      <c r="K617" s="11" t="str">
        <f>+IF(VLOOKUP(B617,'[1]TERMELŐ_11.30.'!A:U,21,FALSE)="igen","Technológia módosítás",IF(VLOOKUP(B617,'[1]TERMELŐ_11.30.'!A:U,20,FALSE)&lt;&gt;"nem","Ismétlő","Új igény"))</f>
        <v>Új igény</v>
      </c>
      <c r="L617" s="12">
        <f>+_xlfn.MAXIFS('[1]TERMELŐ_11.30.'!$P:$P,'[1]TERMELŐ_11.30.'!$A:$A,[1]publikáció!$B617)</f>
        <v>0.49</v>
      </c>
      <c r="M617" s="12">
        <f>+_xlfn.MAXIFS('[1]TERMELŐ_11.30.'!$Q:$Q,'[1]TERMELŐ_11.30.'!$A:$A,[1]publikáció!$B617)</f>
        <v>1.0999999999999999E-2</v>
      </c>
      <c r="N617" s="10" t="str">
        <f>+IF(VLOOKUP(B617,'[1]TERMELŐ_11.30.'!A:G,7,FALSE)="","",VLOOKUP(B617,'[1]TERMELŐ_11.30.'!A:G,7,FALSE))</f>
        <v>RÁCK</v>
      </c>
      <c r="O617" s="10">
        <f>+VLOOKUP(B617,'[1]TERMELŐ_11.30.'!A:I,9,FALSE)</f>
        <v>22</v>
      </c>
      <c r="P617" s="10" t="str">
        <f>+IF(OR(VLOOKUP(B617,'[1]TERMELŐ_11.30.'!A:D,4,FALSE)="elutasított",(VLOOKUP(B617,'[1]TERMELŐ_11.30.'!A:D,4,FALSE)="kiesett")),"igen","nem")</f>
        <v>igen</v>
      </c>
      <c r="Q617" s="10" t="str">
        <f>+_xlfn.IFNA(VLOOKUP(IF(VLOOKUP(B617,'[1]TERMELŐ_11.30.'!A:BQ,69,FALSE)="","",VLOOKUP(B617,'[1]TERMELŐ_11.30.'!A:BQ,69,FALSE)),'[1]publikáció segéd tábla'!$D$1:$E$16,2,FALSE),"")</f>
        <v>54/2024 kormány rendelet</v>
      </c>
      <c r="R617" s="10" t="str">
        <f>IF(VLOOKUP(B617,'[1]TERMELŐ_11.30.'!A:AT,46,FALSE)="","",VLOOKUP(B617,'[1]TERMELŐ_11.30.'!A:AT,46,FALSE))</f>
        <v/>
      </c>
      <c r="S617" s="10"/>
      <c r="T617" s="13">
        <f>+VLOOKUP(B617,'[1]TERMELŐ_11.30.'!$A:$AR,37,FALSE)</f>
        <v>0</v>
      </c>
      <c r="U617" s="13">
        <f>+VLOOKUP(B617,'[1]TERMELŐ_11.30.'!$A:$AR,38,FALSE)+VLOOKUP(B617,'[1]TERMELŐ_11.30.'!$A:$AR,39,FALSE)+VLOOKUP(B617,'[1]TERMELŐ_11.30.'!$A:$AR,40,FALSE)+VLOOKUP(B617,'[1]TERMELŐ_11.30.'!$A:$AR,41,FALSE)+VLOOKUP(B617,'[1]TERMELŐ_11.30.'!$A:$AR,42,FALSE)+VLOOKUP(B617,'[1]TERMELŐ_11.30.'!$A:$AR,43,FALSE)+VLOOKUP(B617,'[1]TERMELŐ_11.30.'!$A:$AR,44,FALSE)</f>
        <v>0</v>
      </c>
      <c r="V617" s="14" t="str">
        <f>+IF(VLOOKUP(B617,'[1]TERMELŐ_11.30.'!A:AS,45,FALSE)="","",VLOOKUP(B617,'[1]TERMELŐ_11.30.'!A:AS,45,FALSE))</f>
        <v/>
      </c>
      <c r="W617" s="14" t="str">
        <f>IF(VLOOKUP(B617,'[1]TERMELŐ_11.30.'!A:AJ,36,FALSE)="","",VLOOKUP(B617,'[1]TERMELŐ_11.30.'!A:AJ,36,FALSE))</f>
        <v/>
      </c>
      <c r="X617" s="10"/>
      <c r="Y617" s="13">
        <f>+VLOOKUP(B617,'[1]TERMELŐ_11.30.'!$A:$BH,53,FALSE)</f>
        <v>0</v>
      </c>
      <c r="Z617" s="13">
        <f>+VLOOKUP(B617,'[1]TERMELŐ_11.30.'!$A:$BH,54,FALSE)+VLOOKUP(B617,'[1]TERMELŐ_11.30.'!$A:$BH,55,FALSE)+VLOOKUP(B617,'[1]TERMELŐ_11.30.'!$A:$BH,56,FALSE)+VLOOKUP(B617,'[1]TERMELŐ_11.30.'!$A:$BH,57,FALSE)+VLOOKUP(B617,'[1]TERMELŐ_11.30.'!$A:$BH,58,FALSE)+VLOOKUP(B617,'[1]TERMELŐ_11.30.'!$A:$BH,59,FALSE)+VLOOKUP(B617,'[1]TERMELŐ_11.30.'!$A:$BH,60,FALSE)</f>
        <v>0</v>
      </c>
      <c r="AA617" s="14" t="str">
        <f>IF(VLOOKUP(B617,'[1]TERMELŐ_11.30.'!A:AZ,51,FALSE)="","",VLOOKUP(B617,'[1]TERMELŐ_11.30.'!A:AZ,51,FALSE))</f>
        <v/>
      </c>
      <c r="AB617" s="14" t="str">
        <f>IF(VLOOKUP(B617,'[1]TERMELŐ_11.30.'!A:AZ,52,FALSE)="","",VLOOKUP(B617,'[1]TERMELŐ_11.30.'!A:AZ,52,FALSE))</f>
        <v/>
      </c>
    </row>
    <row r="618" spans="1:28" x14ac:dyDescent="0.3">
      <c r="A618" s="10" t="str">
        <f>VLOOKUP(VLOOKUP(B618,'[1]TERMELŐ_11.30.'!A:F,6,FALSE),'[1]publikáció segéd tábla'!$A$1:$B$7,2,FALSE)</f>
        <v>ELMŰ Hálózati Kft.</v>
      </c>
      <c r="B618" s="10" t="s">
        <v>584</v>
      </c>
      <c r="C618" s="11">
        <f>+SUMIFS('[1]TERMELŐ_11.30.'!$H:$H,'[1]TERMELŐ_11.30.'!$A:$A,[1]publikáció!$B618,'[1]TERMELŐ_11.30.'!$L:$L,[1]publikáció!C$4)</f>
        <v>19</v>
      </c>
      <c r="D618" s="11">
        <f>+SUMIFS('[1]TERMELŐ_11.30.'!$H:$H,'[1]TERMELŐ_11.30.'!$A:$A,[1]publikáció!$B618,'[1]TERMELŐ_11.30.'!$L:$L,[1]publikáció!D$4)</f>
        <v>0</v>
      </c>
      <c r="E618" s="11">
        <f>+SUMIFS('[1]TERMELŐ_11.30.'!$H:$H,'[1]TERMELŐ_11.30.'!$A:$A,[1]publikáció!$B618,'[1]TERMELŐ_11.30.'!$L:$L,[1]publikáció!E$4)</f>
        <v>0</v>
      </c>
      <c r="F618" s="11">
        <f>+SUMIFS('[1]TERMELŐ_11.30.'!$H:$H,'[1]TERMELŐ_11.30.'!$A:$A,[1]publikáció!$B618,'[1]TERMELŐ_11.30.'!$L:$L,[1]publikáció!F$4)</f>
        <v>0</v>
      </c>
      <c r="G618" s="11">
        <f>+SUMIFS('[1]TERMELŐ_11.30.'!$H:$H,'[1]TERMELŐ_11.30.'!$A:$A,[1]publikáció!$B618,'[1]TERMELŐ_11.30.'!$L:$L,[1]publikáció!G$4)</f>
        <v>0</v>
      </c>
      <c r="H618" s="11">
        <f>+SUMIFS('[1]TERMELŐ_11.30.'!$H:$H,'[1]TERMELŐ_11.30.'!$A:$A,[1]publikáció!$B618,'[1]TERMELŐ_11.30.'!$L:$L,[1]publikáció!H$4)</f>
        <v>0</v>
      </c>
      <c r="I618" s="11">
        <f>+SUMIFS('[1]TERMELŐ_11.30.'!$H:$H,'[1]TERMELŐ_11.30.'!$A:$A,[1]publikáció!$B618,'[1]TERMELŐ_11.30.'!$L:$L,[1]publikáció!I$4)</f>
        <v>0</v>
      </c>
      <c r="J618" s="11">
        <f>+SUMIFS('[1]TERMELŐ_11.30.'!$H:$H,'[1]TERMELŐ_11.30.'!$A:$A,[1]publikáció!$B618,'[1]TERMELŐ_11.30.'!$L:$L,[1]publikáció!J$4)</f>
        <v>0</v>
      </c>
      <c r="K618" s="11" t="str">
        <f>+IF(VLOOKUP(B618,'[1]TERMELŐ_11.30.'!A:U,21,FALSE)="igen","Technológia módosítás",IF(VLOOKUP(B618,'[1]TERMELŐ_11.30.'!A:U,20,FALSE)&lt;&gt;"nem","Ismétlő","Új igény"))</f>
        <v>Új igény</v>
      </c>
      <c r="L618" s="12">
        <f>+_xlfn.MAXIFS('[1]TERMELŐ_11.30.'!$P:$P,'[1]TERMELŐ_11.30.'!$A:$A,[1]publikáció!$B618)</f>
        <v>19</v>
      </c>
      <c r="M618" s="12">
        <f>+_xlfn.MAXIFS('[1]TERMELŐ_11.30.'!$Q:$Q,'[1]TERMELŐ_11.30.'!$A:$A,[1]publikáció!$B618)</f>
        <v>0.1</v>
      </c>
      <c r="N618" s="10" t="str">
        <f>+IF(VLOOKUP(B618,'[1]TERMELŐ_11.30.'!A:G,7,FALSE)="","",VLOOKUP(B618,'[1]TERMELŐ_11.30.'!A:G,7,FALSE))</f>
        <v>ÜLLŐ</v>
      </c>
      <c r="O618" s="10">
        <f>+VLOOKUP(B618,'[1]TERMELŐ_11.30.'!A:I,9,FALSE)</f>
        <v>132</v>
      </c>
      <c r="P618" s="10" t="str">
        <f>+IF(OR(VLOOKUP(B618,'[1]TERMELŐ_11.30.'!A:D,4,FALSE)="elutasított",(VLOOKUP(B618,'[1]TERMELŐ_11.30.'!A:D,4,FALSE)="kiesett")),"igen","nem")</f>
        <v>igen</v>
      </c>
      <c r="Q618" s="10" t="str">
        <f>+_xlfn.IFNA(VLOOKUP(IF(VLOOKUP(B618,'[1]TERMELŐ_11.30.'!A:BQ,69,FALSE)="","",VLOOKUP(B618,'[1]TERMELŐ_11.30.'!A:BQ,69,FALSE)),'[1]publikáció segéd tábla'!$D$1:$E$16,2,FALSE),"")</f>
        <v>54/2024 kormány rendelet</v>
      </c>
      <c r="R618" s="10" t="str">
        <f>IF(VLOOKUP(B618,'[1]TERMELŐ_11.30.'!A:AT,46,FALSE)="","",VLOOKUP(B618,'[1]TERMELŐ_11.30.'!A:AT,46,FALSE))</f>
        <v/>
      </c>
      <c r="S618" s="10"/>
      <c r="T618" s="13">
        <f>+VLOOKUP(B618,'[1]TERMELŐ_11.30.'!$A:$AR,37,FALSE)</f>
        <v>0</v>
      </c>
      <c r="U618" s="13">
        <f>+VLOOKUP(B618,'[1]TERMELŐ_11.30.'!$A:$AR,38,FALSE)+VLOOKUP(B618,'[1]TERMELŐ_11.30.'!$A:$AR,39,FALSE)+VLOOKUP(B618,'[1]TERMELŐ_11.30.'!$A:$AR,40,FALSE)+VLOOKUP(B618,'[1]TERMELŐ_11.30.'!$A:$AR,41,FALSE)+VLOOKUP(B618,'[1]TERMELŐ_11.30.'!$A:$AR,42,FALSE)+VLOOKUP(B618,'[1]TERMELŐ_11.30.'!$A:$AR,43,FALSE)+VLOOKUP(B618,'[1]TERMELŐ_11.30.'!$A:$AR,44,FALSE)</f>
        <v>0</v>
      </c>
      <c r="V618" s="14" t="str">
        <f>+IF(VLOOKUP(B618,'[1]TERMELŐ_11.30.'!A:AS,45,FALSE)="","",VLOOKUP(B618,'[1]TERMELŐ_11.30.'!A:AS,45,FALSE))</f>
        <v/>
      </c>
      <c r="W618" s="14" t="str">
        <f>IF(VLOOKUP(B618,'[1]TERMELŐ_11.30.'!A:AJ,36,FALSE)="","",VLOOKUP(B618,'[1]TERMELŐ_11.30.'!A:AJ,36,FALSE))</f>
        <v/>
      </c>
      <c r="X618" s="10"/>
      <c r="Y618" s="13">
        <f>+VLOOKUP(B618,'[1]TERMELŐ_11.30.'!$A:$BH,53,FALSE)</f>
        <v>0</v>
      </c>
      <c r="Z618" s="13">
        <f>+VLOOKUP(B618,'[1]TERMELŐ_11.30.'!$A:$BH,54,FALSE)+VLOOKUP(B618,'[1]TERMELŐ_11.30.'!$A:$BH,55,FALSE)+VLOOKUP(B618,'[1]TERMELŐ_11.30.'!$A:$BH,56,FALSE)+VLOOKUP(B618,'[1]TERMELŐ_11.30.'!$A:$BH,57,FALSE)+VLOOKUP(B618,'[1]TERMELŐ_11.30.'!$A:$BH,58,FALSE)+VLOOKUP(B618,'[1]TERMELŐ_11.30.'!$A:$BH,59,FALSE)+VLOOKUP(B618,'[1]TERMELŐ_11.30.'!$A:$BH,60,FALSE)</f>
        <v>0</v>
      </c>
      <c r="AA618" s="14" t="str">
        <f>IF(VLOOKUP(B618,'[1]TERMELŐ_11.30.'!A:AZ,51,FALSE)="","",VLOOKUP(B618,'[1]TERMELŐ_11.30.'!A:AZ,51,FALSE))</f>
        <v/>
      </c>
      <c r="AB618" s="14" t="str">
        <f>IF(VLOOKUP(B618,'[1]TERMELŐ_11.30.'!A:AZ,52,FALSE)="","",VLOOKUP(B618,'[1]TERMELŐ_11.30.'!A:AZ,52,FALSE))</f>
        <v/>
      </c>
    </row>
    <row r="619" spans="1:28" x14ac:dyDescent="0.3">
      <c r="A619" s="10" t="str">
        <f>VLOOKUP(VLOOKUP(B619,'[1]TERMELŐ_11.30.'!A:F,6,FALSE),'[1]publikáció segéd tábla'!$A$1:$B$7,2,FALSE)</f>
        <v>ELMŰ Hálózati Kft.</v>
      </c>
      <c r="B619" s="10" t="s">
        <v>585</v>
      </c>
      <c r="C619" s="11">
        <f>+SUMIFS('[1]TERMELŐ_11.30.'!$H:$H,'[1]TERMELŐ_11.30.'!$A:$A,[1]publikáció!$B619,'[1]TERMELŐ_11.30.'!$L:$L,[1]publikáció!C$4)</f>
        <v>1.8</v>
      </c>
      <c r="D619" s="11">
        <f>+SUMIFS('[1]TERMELŐ_11.30.'!$H:$H,'[1]TERMELŐ_11.30.'!$A:$A,[1]publikáció!$B619,'[1]TERMELŐ_11.30.'!$L:$L,[1]publikáció!D$4)</f>
        <v>0</v>
      </c>
      <c r="E619" s="11">
        <f>+SUMIFS('[1]TERMELŐ_11.30.'!$H:$H,'[1]TERMELŐ_11.30.'!$A:$A,[1]publikáció!$B619,'[1]TERMELŐ_11.30.'!$L:$L,[1]publikáció!E$4)</f>
        <v>0.5</v>
      </c>
      <c r="F619" s="11">
        <f>+SUMIFS('[1]TERMELŐ_11.30.'!$H:$H,'[1]TERMELŐ_11.30.'!$A:$A,[1]publikáció!$B619,'[1]TERMELŐ_11.30.'!$L:$L,[1]publikáció!F$4)</f>
        <v>0</v>
      </c>
      <c r="G619" s="11">
        <f>+SUMIFS('[1]TERMELŐ_11.30.'!$H:$H,'[1]TERMELŐ_11.30.'!$A:$A,[1]publikáció!$B619,'[1]TERMELŐ_11.30.'!$L:$L,[1]publikáció!G$4)</f>
        <v>0</v>
      </c>
      <c r="H619" s="11">
        <f>+SUMIFS('[1]TERMELŐ_11.30.'!$H:$H,'[1]TERMELŐ_11.30.'!$A:$A,[1]publikáció!$B619,'[1]TERMELŐ_11.30.'!$L:$L,[1]publikáció!H$4)</f>
        <v>0</v>
      </c>
      <c r="I619" s="11">
        <f>+SUMIFS('[1]TERMELŐ_11.30.'!$H:$H,'[1]TERMELŐ_11.30.'!$A:$A,[1]publikáció!$B619,'[1]TERMELŐ_11.30.'!$L:$L,[1]publikáció!I$4)</f>
        <v>0</v>
      </c>
      <c r="J619" s="11">
        <f>+SUMIFS('[1]TERMELŐ_11.30.'!$H:$H,'[1]TERMELŐ_11.30.'!$A:$A,[1]publikáció!$B619,'[1]TERMELŐ_11.30.'!$L:$L,[1]publikáció!J$4)</f>
        <v>0</v>
      </c>
      <c r="K619" s="11" t="str">
        <f>+IF(VLOOKUP(B619,'[1]TERMELŐ_11.30.'!A:U,21,FALSE)="igen","Technológia módosítás",IF(VLOOKUP(B619,'[1]TERMELŐ_11.30.'!A:U,20,FALSE)&lt;&gt;"nem","Ismétlő","Új igény"))</f>
        <v>Új igény</v>
      </c>
      <c r="L619" s="12">
        <f>+_xlfn.MAXIFS('[1]TERMELŐ_11.30.'!$P:$P,'[1]TERMELŐ_11.30.'!$A:$A,[1]publikáció!$B619)</f>
        <v>2</v>
      </c>
      <c r="M619" s="12">
        <f>+_xlfn.MAXIFS('[1]TERMELŐ_11.30.'!$Q:$Q,'[1]TERMELŐ_11.30.'!$A:$A,[1]publikáció!$B619)</f>
        <v>0.01</v>
      </c>
      <c r="N619" s="10" t="str">
        <f>+IF(VLOOKUP(B619,'[1]TERMELŐ_11.30.'!A:G,7,FALSE)="","",VLOOKUP(B619,'[1]TERMELŐ_11.30.'!A:G,7,FALSE))</f>
        <v>PÉCL</v>
      </c>
      <c r="O619" s="10">
        <f>+VLOOKUP(B619,'[1]TERMELŐ_11.30.'!A:I,9,FALSE)</f>
        <v>22</v>
      </c>
      <c r="P619" s="10" t="str">
        <f>+IF(OR(VLOOKUP(B619,'[1]TERMELŐ_11.30.'!A:D,4,FALSE)="elutasított",(VLOOKUP(B619,'[1]TERMELŐ_11.30.'!A:D,4,FALSE)="kiesett")),"igen","nem")</f>
        <v>igen</v>
      </c>
      <c r="Q619" s="10" t="str">
        <f>+_xlfn.IFNA(VLOOKUP(IF(VLOOKUP(B619,'[1]TERMELŐ_11.30.'!A:BQ,69,FALSE)="","",VLOOKUP(B619,'[1]TERMELŐ_11.30.'!A:BQ,69,FALSE)),'[1]publikáció segéd tábla'!$D$1:$E$16,2,FALSE),"")</f>
        <v>54/2024 kormány rendelet</v>
      </c>
      <c r="R619" s="10" t="str">
        <f>IF(VLOOKUP(B619,'[1]TERMELŐ_11.30.'!A:AT,46,FALSE)="","",VLOOKUP(B619,'[1]TERMELŐ_11.30.'!A:AT,46,FALSE))</f>
        <v/>
      </c>
      <c r="S619" s="10"/>
      <c r="T619" s="13">
        <f>+VLOOKUP(B619,'[1]TERMELŐ_11.30.'!$A:$AR,37,FALSE)</f>
        <v>0</v>
      </c>
      <c r="U619" s="13">
        <f>+VLOOKUP(B619,'[1]TERMELŐ_11.30.'!$A:$AR,38,FALSE)+VLOOKUP(B619,'[1]TERMELŐ_11.30.'!$A:$AR,39,FALSE)+VLOOKUP(B619,'[1]TERMELŐ_11.30.'!$A:$AR,40,FALSE)+VLOOKUP(B619,'[1]TERMELŐ_11.30.'!$A:$AR,41,FALSE)+VLOOKUP(B619,'[1]TERMELŐ_11.30.'!$A:$AR,42,FALSE)+VLOOKUP(B619,'[1]TERMELŐ_11.30.'!$A:$AR,43,FALSE)+VLOOKUP(B619,'[1]TERMELŐ_11.30.'!$A:$AR,44,FALSE)</f>
        <v>0</v>
      </c>
      <c r="V619" s="14" t="str">
        <f>+IF(VLOOKUP(B619,'[1]TERMELŐ_11.30.'!A:AS,45,FALSE)="","",VLOOKUP(B619,'[1]TERMELŐ_11.30.'!A:AS,45,FALSE))</f>
        <v/>
      </c>
      <c r="W619" s="14" t="str">
        <f>IF(VLOOKUP(B619,'[1]TERMELŐ_11.30.'!A:AJ,36,FALSE)="","",VLOOKUP(B619,'[1]TERMELŐ_11.30.'!A:AJ,36,FALSE))</f>
        <v/>
      </c>
      <c r="X619" s="10"/>
      <c r="Y619" s="13">
        <f>+VLOOKUP(B619,'[1]TERMELŐ_11.30.'!$A:$BH,53,FALSE)</f>
        <v>0</v>
      </c>
      <c r="Z619" s="13">
        <f>+VLOOKUP(B619,'[1]TERMELŐ_11.30.'!$A:$BH,54,FALSE)+VLOOKUP(B619,'[1]TERMELŐ_11.30.'!$A:$BH,55,FALSE)+VLOOKUP(B619,'[1]TERMELŐ_11.30.'!$A:$BH,56,FALSE)+VLOOKUP(B619,'[1]TERMELŐ_11.30.'!$A:$BH,57,FALSE)+VLOOKUP(B619,'[1]TERMELŐ_11.30.'!$A:$BH,58,FALSE)+VLOOKUP(B619,'[1]TERMELŐ_11.30.'!$A:$BH,59,FALSE)+VLOOKUP(B619,'[1]TERMELŐ_11.30.'!$A:$BH,60,FALSE)</f>
        <v>0</v>
      </c>
      <c r="AA619" s="14" t="str">
        <f>IF(VLOOKUP(B619,'[1]TERMELŐ_11.30.'!A:AZ,51,FALSE)="","",VLOOKUP(B619,'[1]TERMELŐ_11.30.'!A:AZ,51,FALSE))</f>
        <v/>
      </c>
      <c r="AB619" s="14" t="str">
        <f>IF(VLOOKUP(B619,'[1]TERMELŐ_11.30.'!A:AZ,52,FALSE)="","",VLOOKUP(B619,'[1]TERMELŐ_11.30.'!A:AZ,52,FALSE))</f>
        <v/>
      </c>
    </row>
    <row r="620" spans="1:28" x14ac:dyDescent="0.3">
      <c r="A620" s="10" t="str">
        <f>VLOOKUP(VLOOKUP(B620,'[1]TERMELŐ_11.30.'!A:F,6,FALSE),'[1]publikáció segéd tábla'!$A$1:$B$7,2,FALSE)</f>
        <v>ELMŰ Hálózati Kft.</v>
      </c>
      <c r="B620" s="10" t="s">
        <v>586</v>
      </c>
      <c r="C620" s="11">
        <f>+SUMIFS('[1]TERMELŐ_11.30.'!$H:$H,'[1]TERMELŐ_11.30.'!$A:$A,[1]publikáció!$B620,'[1]TERMELŐ_11.30.'!$L:$L,[1]publikáció!C$4)</f>
        <v>2.7</v>
      </c>
      <c r="D620" s="11">
        <f>+SUMIFS('[1]TERMELŐ_11.30.'!$H:$H,'[1]TERMELŐ_11.30.'!$A:$A,[1]publikáció!$B620,'[1]TERMELŐ_11.30.'!$L:$L,[1]publikáció!D$4)</f>
        <v>0</v>
      </c>
      <c r="E620" s="11">
        <f>+SUMIFS('[1]TERMELŐ_11.30.'!$H:$H,'[1]TERMELŐ_11.30.'!$A:$A,[1]publikáció!$B620,'[1]TERMELŐ_11.30.'!$L:$L,[1]publikáció!E$4)</f>
        <v>1</v>
      </c>
      <c r="F620" s="11">
        <f>+SUMIFS('[1]TERMELŐ_11.30.'!$H:$H,'[1]TERMELŐ_11.30.'!$A:$A,[1]publikáció!$B620,'[1]TERMELŐ_11.30.'!$L:$L,[1]publikáció!F$4)</f>
        <v>0</v>
      </c>
      <c r="G620" s="11">
        <f>+SUMIFS('[1]TERMELŐ_11.30.'!$H:$H,'[1]TERMELŐ_11.30.'!$A:$A,[1]publikáció!$B620,'[1]TERMELŐ_11.30.'!$L:$L,[1]publikáció!G$4)</f>
        <v>0</v>
      </c>
      <c r="H620" s="11">
        <f>+SUMIFS('[1]TERMELŐ_11.30.'!$H:$H,'[1]TERMELŐ_11.30.'!$A:$A,[1]publikáció!$B620,'[1]TERMELŐ_11.30.'!$L:$L,[1]publikáció!H$4)</f>
        <v>0</v>
      </c>
      <c r="I620" s="11">
        <f>+SUMIFS('[1]TERMELŐ_11.30.'!$H:$H,'[1]TERMELŐ_11.30.'!$A:$A,[1]publikáció!$B620,'[1]TERMELŐ_11.30.'!$L:$L,[1]publikáció!I$4)</f>
        <v>0</v>
      </c>
      <c r="J620" s="11">
        <f>+SUMIFS('[1]TERMELŐ_11.30.'!$H:$H,'[1]TERMELŐ_11.30.'!$A:$A,[1]publikáció!$B620,'[1]TERMELŐ_11.30.'!$L:$L,[1]publikáció!J$4)</f>
        <v>0</v>
      </c>
      <c r="K620" s="11" t="str">
        <f>+IF(VLOOKUP(B620,'[1]TERMELŐ_11.30.'!A:U,21,FALSE)="igen","Technológia módosítás",IF(VLOOKUP(B620,'[1]TERMELŐ_11.30.'!A:U,20,FALSE)&lt;&gt;"nem","Ismétlő","Új igény"))</f>
        <v>Új igény</v>
      </c>
      <c r="L620" s="12">
        <f>+_xlfn.MAXIFS('[1]TERMELŐ_11.30.'!$P:$P,'[1]TERMELŐ_11.30.'!$A:$A,[1]publikáció!$B620)</f>
        <v>3</v>
      </c>
      <c r="M620" s="12">
        <f>+_xlfn.MAXIFS('[1]TERMELŐ_11.30.'!$Q:$Q,'[1]TERMELŐ_11.30.'!$A:$A,[1]publikáció!$B620)</f>
        <v>0.02</v>
      </c>
      <c r="N620" s="10" t="str">
        <f>+IF(VLOOKUP(B620,'[1]TERMELŐ_11.30.'!A:G,7,FALSE)="","",VLOOKUP(B620,'[1]TERMELŐ_11.30.'!A:G,7,FALSE))</f>
        <v>PÉCL</v>
      </c>
      <c r="O620" s="10">
        <f>+VLOOKUP(B620,'[1]TERMELŐ_11.30.'!A:I,9,FALSE)</f>
        <v>22</v>
      </c>
      <c r="P620" s="10" t="str">
        <f>+IF(OR(VLOOKUP(B620,'[1]TERMELŐ_11.30.'!A:D,4,FALSE)="elutasított",(VLOOKUP(B620,'[1]TERMELŐ_11.30.'!A:D,4,FALSE)="kiesett")),"igen","nem")</f>
        <v>igen</v>
      </c>
      <c r="Q620" s="10" t="str">
        <f>+_xlfn.IFNA(VLOOKUP(IF(VLOOKUP(B620,'[1]TERMELŐ_11.30.'!A:BQ,69,FALSE)="","",VLOOKUP(B620,'[1]TERMELŐ_11.30.'!A:BQ,69,FALSE)),'[1]publikáció segéd tábla'!$D$1:$E$16,2,FALSE),"")</f>
        <v>54/2024 kormány rendelet</v>
      </c>
      <c r="R620" s="10" t="str">
        <f>IF(VLOOKUP(B620,'[1]TERMELŐ_11.30.'!A:AT,46,FALSE)="","",VLOOKUP(B620,'[1]TERMELŐ_11.30.'!A:AT,46,FALSE))</f>
        <v/>
      </c>
      <c r="S620" s="10"/>
      <c r="T620" s="13">
        <f>+VLOOKUP(B620,'[1]TERMELŐ_11.30.'!$A:$AR,37,FALSE)</f>
        <v>0</v>
      </c>
      <c r="U620" s="13">
        <f>+VLOOKUP(B620,'[1]TERMELŐ_11.30.'!$A:$AR,38,FALSE)+VLOOKUP(B620,'[1]TERMELŐ_11.30.'!$A:$AR,39,FALSE)+VLOOKUP(B620,'[1]TERMELŐ_11.30.'!$A:$AR,40,FALSE)+VLOOKUP(B620,'[1]TERMELŐ_11.30.'!$A:$AR,41,FALSE)+VLOOKUP(B620,'[1]TERMELŐ_11.30.'!$A:$AR,42,FALSE)+VLOOKUP(B620,'[1]TERMELŐ_11.30.'!$A:$AR,43,FALSE)+VLOOKUP(B620,'[1]TERMELŐ_11.30.'!$A:$AR,44,FALSE)</f>
        <v>0</v>
      </c>
      <c r="V620" s="14" t="str">
        <f>+IF(VLOOKUP(B620,'[1]TERMELŐ_11.30.'!A:AS,45,FALSE)="","",VLOOKUP(B620,'[1]TERMELŐ_11.30.'!A:AS,45,FALSE))</f>
        <v/>
      </c>
      <c r="W620" s="14" t="str">
        <f>IF(VLOOKUP(B620,'[1]TERMELŐ_11.30.'!A:AJ,36,FALSE)="","",VLOOKUP(B620,'[1]TERMELŐ_11.30.'!A:AJ,36,FALSE))</f>
        <v/>
      </c>
      <c r="X620" s="10"/>
      <c r="Y620" s="13">
        <f>+VLOOKUP(B620,'[1]TERMELŐ_11.30.'!$A:$BH,53,FALSE)</f>
        <v>0</v>
      </c>
      <c r="Z620" s="13">
        <f>+VLOOKUP(B620,'[1]TERMELŐ_11.30.'!$A:$BH,54,FALSE)+VLOOKUP(B620,'[1]TERMELŐ_11.30.'!$A:$BH,55,FALSE)+VLOOKUP(B620,'[1]TERMELŐ_11.30.'!$A:$BH,56,FALSE)+VLOOKUP(B620,'[1]TERMELŐ_11.30.'!$A:$BH,57,FALSE)+VLOOKUP(B620,'[1]TERMELŐ_11.30.'!$A:$BH,58,FALSE)+VLOOKUP(B620,'[1]TERMELŐ_11.30.'!$A:$BH,59,FALSE)+VLOOKUP(B620,'[1]TERMELŐ_11.30.'!$A:$BH,60,FALSE)</f>
        <v>0</v>
      </c>
      <c r="AA620" s="14" t="str">
        <f>IF(VLOOKUP(B620,'[1]TERMELŐ_11.30.'!A:AZ,51,FALSE)="","",VLOOKUP(B620,'[1]TERMELŐ_11.30.'!A:AZ,51,FALSE))</f>
        <v/>
      </c>
      <c r="AB620" s="14" t="str">
        <f>IF(VLOOKUP(B620,'[1]TERMELŐ_11.30.'!A:AZ,52,FALSE)="","",VLOOKUP(B620,'[1]TERMELŐ_11.30.'!A:AZ,52,FALSE))</f>
        <v/>
      </c>
    </row>
    <row r="621" spans="1:28" x14ac:dyDescent="0.3">
      <c r="A621" s="10" t="str">
        <f>VLOOKUP(VLOOKUP(B621,'[1]TERMELŐ_11.30.'!A:F,6,FALSE),'[1]publikáció segéd tábla'!$A$1:$B$7,2,FALSE)</f>
        <v>ELMŰ Hálózati Kft.</v>
      </c>
      <c r="B621" s="10" t="s">
        <v>587</v>
      </c>
      <c r="C621" s="11">
        <f>+SUMIFS('[1]TERMELŐ_11.30.'!$H:$H,'[1]TERMELŐ_11.30.'!$A:$A,[1]publikáció!$B621,'[1]TERMELŐ_11.30.'!$L:$L,[1]publikáció!C$4)</f>
        <v>1.4</v>
      </c>
      <c r="D621" s="11">
        <f>+SUMIFS('[1]TERMELŐ_11.30.'!$H:$H,'[1]TERMELŐ_11.30.'!$A:$A,[1]publikáció!$B621,'[1]TERMELŐ_11.30.'!$L:$L,[1]publikáció!D$4)</f>
        <v>0</v>
      </c>
      <c r="E621" s="11">
        <f>+SUMIFS('[1]TERMELŐ_11.30.'!$H:$H,'[1]TERMELŐ_11.30.'!$A:$A,[1]publikáció!$B621,'[1]TERMELŐ_11.30.'!$L:$L,[1]publikáció!E$4)</f>
        <v>0.5</v>
      </c>
      <c r="F621" s="11">
        <f>+SUMIFS('[1]TERMELŐ_11.30.'!$H:$H,'[1]TERMELŐ_11.30.'!$A:$A,[1]publikáció!$B621,'[1]TERMELŐ_11.30.'!$L:$L,[1]publikáció!F$4)</f>
        <v>0</v>
      </c>
      <c r="G621" s="11">
        <f>+SUMIFS('[1]TERMELŐ_11.30.'!$H:$H,'[1]TERMELŐ_11.30.'!$A:$A,[1]publikáció!$B621,'[1]TERMELŐ_11.30.'!$L:$L,[1]publikáció!G$4)</f>
        <v>0</v>
      </c>
      <c r="H621" s="11">
        <f>+SUMIFS('[1]TERMELŐ_11.30.'!$H:$H,'[1]TERMELŐ_11.30.'!$A:$A,[1]publikáció!$B621,'[1]TERMELŐ_11.30.'!$L:$L,[1]publikáció!H$4)</f>
        <v>0</v>
      </c>
      <c r="I621" s="11">
        <f>+SUMIFS('[1]TERMELŐ_11.30.'!$H:$H,'[1]TERMELŐ_11.30.'!$A:$A,[1]publikáció!$B621,'[1]TERMELŐ_11.30.'!$L:$L,[1]publikáció!I$4)</f>
        <v>0</v>
      </c>
      <c r="J621" s="11">
        <f>+SUMIFS('[1]TERMELŐ_11.30.'!$H:$H,'[1]TERMELŐ_11.30.'!$A:$A,[1]publikáció!$B621,'[1]TERMELŐ_11.30.'!$L:$L,[1]publikáció!J$4)</f>
        <v>0</v>
      </c>
      <c r="K621" s="11" t="str">
        <f>+IF(VLOOKUP(B621,'[1]TERMELŐ_11.30.'!A:U,21,FALSE)="igen","Technológia módosítás",IF(VLOOKUP(B621,'[1]TERMELŐ_11.30.'!A:U,20,FALSE)&lt;&gt;"nem","Ismétlő","Új igény"))</f>
        <v>Új igény</v>
      </c>
      <c r="L621" s="12">
        <f>+_xlfn.MAXIFS('[1]TERMELŐ_11.30.'!$P:$P,'[1]TERMELŐ_11.30.'!$A:$A,[1]publikáció!$B621)</f>
        <v>1</v>
      </c>
      <c r="M621" s="12">
        <f>+_xlfn.MAXIFS('[1]TERMELŐ_11.30.'!$Q:$Q,'[1]TERMELŐ_11.30.'!$A:$A,[1]publikáció!$B621)</f>
        <v>0.01</v>
      </c>
      <c r="N621" s="10" t="str">
        <f>+IF(VLOOKUP(B621,'[1]TERMELŐ_11.30.'!A:G,7,FALSE)="","",VLOOKUP(B621,'[1]TERMELŐ_11.30.'!A:G,7,FALSE))</f>
        <v>PÉCL</v>
      </c>
      <c r="O621" s="10">
        <f>+VLOOKUP(B621,'[1]TERMELŐ_11.30.'!A:I,9,FALSE)</f>
        <v>22</v>
      </c>
      <c r="P621" s="10" t="str">
        <f>+IF(OR(VLOOKUP(B621,'[1]TERMELŐ_11.30.'!A:D,4,FALSE)="elutasított",(VLOOKUP(B621,'[1]TERMELŐ_11.30.'!A:D,4,FALSE)="kiesett")),"igen","nem")</f>
        <v>igen</v>
      </c>
      <c r="Q621" s="10" t="str">
        <f>+_xlfn.IFNA(VLOOKUP(IF(VLOOKUP(B621,'[1]TERMELŐ_11.30.'!A:BQ,69,FALSE)="","",VLOOKUP(B621,'[1]TERMELŐ_11.30.'!A:BQ,69,FALSE)),'[1]publikáció segéd tábla'!$D$1:$E$16,2,FALSE),"")</f>
        <v>54/2024 kormány rendelet</v>
      </c>
      <c r="R621" s="10" t="str">
        <f>IF(VLOOKUP(B621,'[1]TERMELŐ_11.30.'!A:AT,46,FALSE)="","",VLOOKUP(B621,'[1]TERMELŐ_11.30.'!A:AT,46,FALSE))</f>
        <v/>
      </c>
      <c r="S621" s="10"/>
      <c r="T621" s="13">
        <f>+VLOOKUP(B621,'[1]TERMELŐ_11.30.'!$A:$AR,37,FALSE)</f>
        <v>0</v>
      </c>
      <c r="U621" s="13">
        <f>+VLOOKUP(B621,'[1]TERMELŐ_11.30.'!$A:$AR,38,FALSE)+VLOOKUP(B621,'[1]TERMELŐ_11.30.'!$A:$AR,39,FALSE)+VLOOKUP(B621,'[1]TERMELŐ_11.30.'!$A:$AR,40,FALSE)+VLOOKUP(B621,'[1]TERMELŐ_11.30.'!$A:$AR,41,FALSE)+VLOOKUP(B621,'[1]TERMELŐ_11.30.'!$A:$AR,42,FALSE)+VLOOKUP(B621,'[1]TERMELŐ_11.30.'!$A:$AR,43,FALSE)+VLOOKUP(B621,'[1]TERMELŐ_11.30.'!$A:$AR,44,FALSE)</f>
        <v>0</v>
      </c>
      <c r="V621" s="14" t="str">
        <f>+IF(VLOOKUP(B621,'[1]TERMELŐ_11.30.'!A:AS,45,FALSE)="","",VLOOKUP(B621,'[1]TERMELŐ_11.30.'!A:AS,45,FALSE))</f>
        <v/>
      </c>
      <c r="W621" s="14" t="str">
        <f>IF(VLOOKUP(B621,'[1]TERMELŐ_11.30.'!A:AJ,36,FALSE)="","",VLOOKUP(B621,'[1]TERMELŐ_11.30.'!A:AJ,36,FALSE))</f>
        <v/>
      </c>
      <c r="X621" s="10"/>
      <c r="Y621" s="13">
        <f>+VLOOKUP(B621,'[1]TERMELŐ_11.30.'!$A:$BH,53,FALSE)</f>
        <v>0</v>
      </c>
      <c r="Z621" s="13">
        <f>+VLOOKUP(B621,'[1]TERMELŐ_11.30.'!$A:$BH,54,FALSE)+VLOOKUP(B621,'[1]TERMELŐ_11.30.'!$A:$BH,55,FALSE)+VLOOKUP(B621,'[1]TERMELŐ_11.30.'!$A:$BH,56,FALSE)+VLOOKUP(B621,'[1]TERMELŐ_11.30.'!$A:$BH,57,FALSE)+VLOOKUP(B621,'[1]TERMELŐ_11.30.'!$A:$BH,58,FALSE)+VLOOKUP(B621,'[1]TERMELŐ_11.30.'!$A:$BH,59,FALSE)+VLOOKUP(B621,'[1]TERMELŐ_11.30.'!$A:$BH,60,FALSE)</f>
        <v>0</v>
      </c>
      <c r="AA621" s="14" t="str">
        <f>IF(VLOOKUP(B621,'[1]TERMELŐ_11.30.'!A:AZ,51,FALSE)="","",VLOOKUP(B621,'[1]TERMELŐ_11.30.'!A:AZ,51,FALSE))</f>
        <v/>
      </c>
      <c r="AB621" s="14" t="str">
        <f>IF(VLOOKUP(B621,'[1]TERMELŐ_11.30.'!A:AZ,52,FALSE)="","",VLOOKUP(B621,'[1]TERMELŐ_11.30.'!A:AZ,52,FALSE))</f>
        <v/>
      </c>
    </row>
    <row r="622" spans="1:28" x14ac:dyDescent="0.3">
      <c r="A622" s="10" t="str">
        <f>VLOOKUP(VLOOKUP(B622,'[1]TERMELŐ_11.30.'!A:F,6,FALSE),'[1]publikáció segéd tábla'!$A$1:$B$7,2,FALSE)</f>
        <v>ELMŰ Hálózati Kft.</v>
      </c>
      <c r="B622" s="10" t="s">
        <v>588</v>
      </c>
      <c r="C622" s="11">
        <f>+SUMIFS('[1]TERMELŐ_11.30.'!$H:$H,'[1]TERMELŐ_11.30.'!$A:$A,[1]publikáció!$B622,'[1]TERMELŐ_11.30.'!$L:$L,[1]publikáció!C$4)</f>
        <v>20</v>
      </c>
      <c r="D622" s="11">
        <f>+SUMIFS('[1]TERMELŐ_11.30.'!$H:$H,'[1]TERMELŐ_11.30.'!$A:$A,[1]publikáció!$B622,'[1]TERMELŐ_11.30.'!$L:$L,[1]publikáció!D$4)</f>
        <v>0</v>
      </c>
      <c r="E622" s="11">
        <f>+SUMIFS('[1]TERMELŐ_11.30.'!$H:$H,'[1]TERMELŐ_11.30.'!$A:$A,[1]publikáció!$B622,'[1]TERMELŐ_11.30.'!$L:$L,[1]publikáció!E$4)</f>
        <v>6</v>
      </c>
      <c r="F622" s="11">
        <f>+SUMIFS('[1]TERMELŐ_11.30.'!$H:$H,'[1]TERMELŐ_11.30.'!$A:$A,[1]publikáció!$B622,'[1]TERMELŐ_11.30.'!$L:$L,[1]publikáció!F$4)</f>
        <v>0</v>
      </c>
      <c r="G622" s="11">
        <f>+SUMIFS('[1]TERMELŐ_11.30.'!$H:$H,'[1]TERMELŐ_11.30.'!$A:$A,[1]publikáció!$B622,'[1]TERMELŐ_11.30.'!$L:$L,[1]publikáció!G$4)</f>
        <v>0</v>
      </c>
      <c r="H622" s="11">
        <f>+SUMIFS('[1]TERMELŐ_11.30.'!$H:$H,'[1]TERMELŐ_11.30.'!$A:$A,[1]publikáció!$B622,'[1]TERMELŐ_11.30.'!$L:$L,[1]publikáció!H$4)</f>
        <v>0</v>
      </c>
      <c r="I622" s="11">
        <f>+SUMIFS('[1]TERMELŐ_11.30.'!$H:$H,'[1]TERMELŐ_11.30.'!$A:$A,[1]publikáció!$B622,'[1]TERMELŐ_11.30.'!$L:$L,[1]publikáció!I$4)</f>
        <v>0</v>
      </c>
      <c r="J622" s="11">
        <f>+SUMIFS('[1]TERMELŐ_11.30.'!$H:$H,'[1]TERMELŐ_11.30.'!$A:$A,[1]publikáció!$B622,'[1]TERMELŐ_11.30.'!$L:$L,[1]publikáció!J$4)</f>
        <v>0</v>
      </c>
      <c r="K622" s="11" t="str">
        <f>+IF(VLOOKUP(B622,'[1]TERMELŐ_11.30.'!A:U,21,FALSE)="igen","Technológia módosítás",IF(VLOOKUP(B622,'[1]TERMELŐ_11.30.'!A:U,20,FALSE)&lt;&gt;"nem","Ismétlő","Új igény"))</f>
        <v>Új igény</v>
      </c>
      <c r="L622" s="12">
        <f>+_xlfn.MAXIFS('[1]TERMELŐ_11.30.'!$P:$P,'[1]TERMELŐ_11.30.'!$A:$A,[1]publikáció!$B622)</f>
        <v>26</v>
      </c>
      <c r="M622" s="12">
        <f>+_xlfn.MAXIFS('[1]TERMELŐ_11.30.'!$Q:$Q,'[1]TERMELŐ_11.30.'!$A:$A,[1]publikáció!$B622)</f>
        <v>6.05</v>
      </c>
      <c r="N622" s="10" t="str">
        <f>+IF(VLOOKUP(B622,'[1]TERMELŐ_11.30.'!A:G,7,FALSE)="","",VLOOKUP(B622,'[1]TERMELŐ_11.30.'!A:G,7,FALSE))</f>
        <v>SZIH</v>
      </c>
      <c r="O622" s="10">
        <f>+VLOOKUP(B622,'[1]TERMELŐ_11.30.'!A:I,9,FALSE)</f>
        <v>22</v>
      </c>
      <c r="P622" s="10" t="str">
        <f>+IF(OR(VLOOKUP(B622,'[1]TERMELŐ_11.30.'!A:D,4,FALSE)="elutasított",(VLOOKUP(B622,'[1]TERMELŐ_11.30.'!A:D,4,FALSE)="kiesett")),"igen","nem")</f>
        <v>igen</v>
      </c>
      <c r="Q622" s="10" t="str">
        <f>+_xlfn.IFNA(VLOOKUP(IF(VLOOKUP(B622,'[1]TERMELŐ_11.30.'!A:BQ,69,FALSE)="","",VLOOKUP(B622,'[1]TERMELŐ_11.30.'!A:BQ,69,FALSE)),'[1]publikáció segéd tábla'!$D$1:$E$16,2,FALSE),"")</f>
        <v>54/2024 kormány rendelet</v>
      </c>
      <c r="R622" s="10" t="str">
        <f>IF(VLOOKUP(B622,'[1]TERMELŐ_11.30.'!A:AT,46,FALSE)="","",VLOOKUP(B622,'[1]TERMELŐ_11.30.'!A:AT,46,FALSE))</f>
        <v/>
      </c>
      <c r="S622" s="10"/>
      <c r="T622" s="13">
        <f>+VLOOKUP(B622,'[1]TERMELŐ_11.30.'!$A:$AR,37,FALSE)</f>
        <v>0</v>
      </c>
      <c r="U622" s="13">
        <f>+VLOOKUP(B622,'[1]TERMELŐ_11.30.'!$A:$AR,38,FALSE)+VLOOKUP(B622,'[1]TERMELŐ_11.30.'!$A:$AR,39,FALSE)+VLOOKUP(B622,'[1]TERMELŐ_11.30.'!$A:$AR,40,FALSE)+VLOOKUP(B622,'[1]TERMELŐ_11.30.'!$A:$AR,41,FALSE)+VLOOKUP(B622,'[1]TERMELŐ_11.30.'!$A:$AR,42,FALSE)+VLOOKUP(B622,'[1]TERMELŐ_11.30.'!$A:$AR,43,FALSE)+VLOOKUP(B622,'[1]TERMELŐ_11.30.'!$A:$AR,44,FALSE)</f>
        <v>0</v>
      </c>
      <c r="V622" s="14" t="str">
        <f>+IF(VLOOKUP(B622,'[1]TERMELŐ_11.30.'!A:AS,45,FALSE)="","",VLOOKUP(B622,'[1]TERMELŐ_11.30.'!A:AS,45,FALSE))</f>
        <v/>
      </c>
      <c r="W622" s="14" t="str">
        <f>IF(VLOOKUP(B622,'[1]TERMELŐ_11.30.'!A:AJ,36,FALSE)="","",VLOOKUP(B622,'[1]TERMELŐ_11.30.'!A:AJ,36,FALSE))</f>
        <v/>
      </c>
      <c r="X622" s="10"/>
      <c r="Y622" s="13">
        <f>+VLOOKUP(B622,'[1]TERMELŐ_11.30.'!$A:$BH,53,FALSE)</f>
        <v>0</v>
      </c>
      <c r="Z622" s="13">
        <f>+VLOOKUP(B622,'[1]TERMELŐ_11.30.'!$A:$BH,54,FALSE)+VLOOKUP(B622,'[1]TERMELŐ_11.30.'!$A:$BH,55,FALSE)+VLOOKUP(B622,'[1]TERMELŐ_11.30.'!$A:$BH,56,FALSE)+VLOOKUP(B622,'[1]TERMELŐ_11.30.'!$A:$BH,57,FALSE)+VLOOKUP(B622,'[1]TERMELŐ_11.30.'!$A:$BH,58,FALSE)+VLOOKUP(B622,'[1]TERMELŐ_11.30.'!$A:$BH,59,FALSE)+VLOOKUP(B622,'[1]TERMELŐ_11.30.'!$A:$BH,60,FALSE)</f>
        <v>0</v>
      </c>
      <c r="AA622" s="14" t="str">
        <f>IF(VLOOKUP(B622,'[1]TERMELŐ_11.30.'!A:AZ,51,FALSE)="","",VLOOKUP(B622,'[1]TERMELŐ_11.30.'!A:AZ,51,FALSE))</f>
        <v/>
      </c>
      <c r="AB622" s="14" t="str">
        <f>IF(VLOOKUP(B622,'[1]TERMELŐ_11.30.'!A:AZ,52,FALSE)="","",VLOOKUP(B622,'[1]TERMELŐ_11.30.'!A:AZ,52,FALSE))</f>
        <v/>
      </c>
    </row>
    <row r="623" spans="1:28" x14ac:dyDescent="0.3">
      <c r="A623" s="10" t="str">
        <f>VLOOKUP(VLOOKUP(B623,'[1]TERMELŐ_11.30.'!A:F,6,FALSE),'[1]publikáció segéd tábla'!$A$1:$B$7,2,FALSE)</f>
        <v>ELMŰ Hálózati Kft.</v>
      </c>
      <c r="B623" s="10" t="s">
        <v>589</v>
      </c>
      <c r="C623" s="11">
        <f>+SUMIFS('[1]TERMELŐ_11.30.'!$H:$H,'[1]TERMELŐ_11.30.'!$A:$A,[1]publikáció!$B623,'[1]TERMELŐ_11.30.'!$L:$L,[1]publikáció!C$4)</f>
        <v>0.496</v>
      </c>
      <c r="D623" s="11">
        <f>+SUMIFS('[1]TERMELŐ_11.30.'!$H:$H,'[1]TERMELŐ_11.30.'!$A:$A,[1]publikáció!$B623,'[1]TERMELŐ_11.30.'!$L:$L,[1]publikáció!D$4)</f>
        <v>0</v>
      </c>
      <c r="E623" s="11">
        <f>+SUMIFS('[1]TERMELŐ_11.30.'!$H:$H,'[1]TERMELŐ_11.30.'!$A:$A,[1]publikáció!$B623,'[1]TERMELŐ_11.30.'!$L:$L,[1]publikáció!E$4)</f>
        <v>0.5</v>
      </c>
      <c r="F623" s="11">
        <f>+SUMIFS('[1]TERMELŐ_11.30.'!$H:$H,'[1]TERMELŐ_11.30.'!$A:$A,[1]publikáció!$B623,'[1]TERMELŐ_11.30.'!$L:$L,[1]publikáció!F$4)</f>
        <v>0</v>
      </c>
      <c r="G623" s="11">
        <f>+SUMIFS('[1]TERMELŐ_11.30.'!$H:$H,'[1]TERMELŐ_11.30.'!$A:$A,[1]publikáció!$B623,'[1]TERMELŐ_11.30.'!$L:$L,[1]publikáció!G$4)</f>
        <v>0</v>
      </c>
      <c r="H623" s="11">
        <f>+SUMIFS('[1]TERMELŐ_11.30.'!$H:$H,'[1]TERMELŐ_11.30.'!$A:$A,[1]publikáció!$B623,'[1]TERMELŐ_11.30.'!$L:$L,[1]publikáció!H$4)</f>
        <v>0</v>
      </c>
      <c r="I623" s="11">
        <f>+SUMIFS('[1]TERMELŐ_11.30.'!$H:$H,'[1]TERMELŐ_11.30.'!$A:$A,[1]publikáció!$B623,'[1]TERMELŐ_11.30.'!$L:$L,[1]publikáció!I$4)</f>
        <v>0</v>
      </c>
      <c r="J623" s="11">
        <f>+SUMIFS('[1]TERMELŐ_11.30.'!$H:$H,'[1]TERMELŐ_11.30.'!$A:$A,[1]publikáció!$B623,'[1]TERMELŐ_11.30.'!$L:$L,[1]publikáció!J$4)</f>
        <v>0</v>
      </c>
      <c r="K623" s="11" t="str">
        <f>+IF(VLOOKUP(B623,'[1]TERMELŐ_11.30.'!A:U,21,FALSE)="igen","Technológia módosítás",IF(VLOOKUP(B623,'[1]TERMELŐ_11.30.'!A:U,20,FALSE)&lt;&gt;"nem","Ismétlő","Új igény"))</f>
        <v>Új igény</v>
      </c>
      <c r="L623" s="12">
        <f>+_xlfn.MAXIFS('[1]TERMELŐ_11.30.'!$P:$P,'[1]TERMELŐ_11.30.'!$A:$A,[1]publikáció!$B623)</f>
        <v>0.499</v>
      </c>
      <c r="M623" s="12">
        <f>+_xlfn.MAXIFS('[1]TERMELŐ_11.30.'!$Q:$Q,'[1]TERMELŐ_11.30.'!$A:$A,[1]publikáció!$B623)</f>
        <v>0.5</v>
      </c>
      <c r="N623" s="10" t="str">
        <f>+IF(VLOOKUP(B623,'[1]TERMELŐ_11.30.'!A:G,7,FALSE)="","",VLOOKUP(B623,'[1]TERMELŐ_11.30.'!A:G,7,FALSE))</f>
        <v>VÁC (NABÖ)</v>
      </c>
      <c r="O623" s="10">
        <f>+VLOOKUP(B623,'[1]TERMELŐ_11.30.'!A:I,9,FALSE)</f>
        <v>22</v>
      </c>
      <c r="P623" s="10" t="str">
        <f>+IF(OR(VLOOKUP(B623,'[1]TERMELŐ_11.30.'!A:D,4,FALSE)="elutasított",(VLOOKUP(B623,'[1]TERMELŐ_11.30.'!A:D,4,FALSE)="kiesett")),"igen","nem")</f>
        <v>igen</v>
      </c>
      <c r="Q623" s="10" t="str">
        <f>+_xlfn.IFNA(VLOOKUP(IF(VLOOKUP(B623,'[1]TERMELŐ_11.30.'!A:BQ,69,FALSE)="","",VLOOKUP(B623,'[1]TERMELŐ_11.30.'!A:BQ,69,FALSE)),'[1]publikáció segéd tábla'!$D$1:$E$16,2,FALSE),"")</f>
        <v>54/2024 kormány rendelet</v>
      </c>
      <c r="R623" s="10" t="str">
        <f>IF(VLOOKUP(B623,'[1]TERMELŐ_11.30.'!A:AT,46,FALSE)="","",VLOOKUP(B623,'[1]TERMELŐ_11.30.'!A:AT,46,FALSE))</f>
        <v/>
      </c>
      <c r="S623" s="10"/>
      <c r="T623" s="13">
        <f>+VLOOKUP(B623,'[1]TERMELŐ_11.30.'!$A:$AR,37,FALSE)</f>
        <v>0</v>
      </c>
      <c r="U623" s="13">
        <f>+VLOOKUP(B623,'[1]TERMELŐ_11.30.'!$A:$AR,38,FALSE)+VLOOKUP(B623,'[1]TERMELŐ_11.30.'!$A:$AR,39,FALSE)+VLOOKUP(B623,'[1]TERMELŐ_11.30.'!$A:$AR,40,FALSE)+VLOOKUP(B623,'[1]TERMELŐ_11.30.'!$A:$AR,41,FALSE)+VLOOKUP(B623,'[1]TERMELŐ_11.30.'!$A:$AR,42,FALSE)+VLOOKUP(B623,'[1]TERMELŐ_11.30.'!$A:$AR,43,FALSE)+VLOOKUP(B623,'[1]TERMELŐ_11.30.'!$A:$AR,44,FALSE)</f>
        <v>0</v>
      </c>
      <c r="V623" s="14" t="str">
        <f>+IF(VLOOKUP(B623,'[1]TERMELŐ_11.30.'!A:AS,45,FALSE)="","",VLOOKUP(B623,'[1]TERMELŐ_11.30.'!A:AS,45,FALSE))</f>
        <v/>
      </c>
      <c r="W623" s="14" t="str">
        <f>IF(VLOOKUP(B623,'[1]TERMELŐ_11.30.'!A:AJ,36,FALSE)="","",VLOOKUP(B623,'[1]TERMELŐ_11.30.'!A:AJ,36,FALSE))</f>
        <v/>
      </c>
      <c r="X623" s="10"/>
      <c r="Y623" s="13">
        <f>+VLOOKUP(B623,'[1]TERMELŐ_11.30.'!$A:$BH,53,FALSE)</f>
        <v>0</v>
      </c>
      <c r="Z623" s="13">
        <f>+VLOOKUP(B623,'[1]TERMELŐ_11.30.'!$A:$BH,54,FALSE)+VLOOKUP(B623,'[1]TERMELŐ_11.30.'!$A:$BH,55,FALSE)+VLOOKUP(B623,'[1]TERMELŐ_11.30.'!$A:$BH,56,FALSE)+VLOOKUP(B623,'[1]TERMELŐ_11.30.'!$A:$BH,57,FALSE)+VLOOKUP(B623,'[1]TERMELŐ_11.30.'!$A:$BH,58,FALSE)+VLOOKUP(B623,'[1]TERMELŐ_11.30.'!$A:$BH,59,FALSE)+VLOOKUP(B623,'[1]TERMELŐ_11.30.'!$A:$BH,60,FALSE)</f>
        <v>0</v>
      </c>
      <c r="AA623" s="14" t="str">
        <f>IF(VLOOKUP(B623,'[1]TERMELŐ_11.30.'!A:AZ,51,FALSE)="","",VLOOKUP(B623,'[1]TERMELŐ_11.30.'!A:AZ,51,FALSE))</f>
        <v/>
      </c>
      <c r="AB623" s="14" t="str">
        <f>IF(VLOOKUP(B623,'[1]TERMELŐ_11.30.'!A:AZ,52,FALSE)="","",VLOOKUP(B623,'[1]TERMELŐ_11.30.'!A:AZ,52,FALSE))</f>
        <v/>
      </c>
    </row>
    <row r="624" spans="1:28" x14ac:dyDescent="0.3">
      <c r="A624" s="10" t="str">
        <f>VLOOKUP(VLOOKUP(B624,'[1]TERMELŐ_11.30.'!A:F,6,FALSE),'[1]publikáció segéd tábla'!$A$1:$B$7,2,FALSE)</f>
        <v>ELMŰ Hálózati Kft.</v>
      </c>
      <c r="B624" s="10" t="s">
        <v>590</v>
      </c>
      <c r="C624" s="11">
        <f>+SUMIFS('[1]TERMELŐ_11.30.'!$H:$H,'[1]TERMELŐ_11.30.'!$A:$A,[1]publikáció!$B624,'[1]TERMELŐ_11.30.'!$L:$L,[1]publikáció!C$4)</f>
        <v>0</v>
      </c>
      <c r="D624" s="11">
        <f>+SUMIFS('[1]TERMELŐ_11.30.'!$H:$H,'[1]TERMELŐ_11.30.'!$A:$A,[1]publikáció!$B624,'[1]TERMELŐ_11.30.'!$L:$L,[1]publikáció!D$4)</f>
        <v>0</v>
      </c>
      <c r="E624" s="11">
        <f>+SUMIFS('[1]TERMELŐ_11.30.'!$H:$H,'[1]TERMELŐ_11.30.'!$A:$A,[1]publikáció!$B624,'[1]TERMELŐ_11.30.'!$L:$L,[1]publikáció!E$4)</f>
        <v>0</v>
      </c>
      <c r="F624" s="11">
        <f>+SUMIFS('[1]TERMELŐ_11.30.'!$H:$H,'[1]TERMELŐ_11.30.'!$A:$A,[1]publikáció!$B624,'[1]TERMELŐ_11.30.'!$L:$L,[1]publikáció!F$4)</f>
        <v>0</v>
      </c>
      <c r="G624" s="11">
        <f>+SUMIFS('[1]TERMELŐ_11.30.'!$H:$H,'[1]TERMELŐ_11.30.'!$A:$A,[1]publikáció!$B624,'[1]TERMELŐ_11.30.'!$L:$L,[1]publikáció!G$4)</f>
        <v>6.67</v>
      </c>
      <c r="H624" s="11">
        <f>+SUMIFS('[1]TERMELŐ_11.30.'!$H:$H,'[1]TERMELŐ_11.30.'!$A:$A,[1]publikáció!$B624,'[1]TERMELŐ_11.30.'!$L:$L,[1]publikáció!H$4)</f>
        <v>0</v>
      </c>
      <c r="I624" s="11">
        <f>+SUMIFS('[1]TERMELŐ_11.30.'!$H:$H,'[1]TERMELŐ_11.30.'!$A:$A,[1]publikáció!$B624,'[1]TERMELŐ_11.30.'!$L:$L,[1]publikáció!I$4)</f>
        <v>0</v>
      </c>
      <c r="J624" s="11">
        <f>+SUMIFS('[1]TERMELŐ_11.30.'!$H:$H,'[1]TERMELŐ_11.30.'!$A:$A,[1]publikáció!$B624,'[1]TERMELŐ_11.30.'!$L:$L,[1]publikáció!J$4)</f>
        <v>0</v>
      </c>
      <c r="K624" s="11" t="str">
        <f>+IF(VLOOKUP(B624,'[1]TERMELŐ_11.30.'!A:U,21,FALSE)="igen","Technológia módosítás",IF(VLOOKUP(B624,'[1]TERMELŐ_11.30.'!A:U,20,FALSE)&lt;&gt;"nem","Ismétlő","Új igény"))</f>
        <v>Új igény</v>
      </c>
      <c r="L624" s="12">
        <f>+_xlfn.MAXIFS('[1]TERMELŐ_11.30.'!$P:$P,'[1]TERMELŐ_11.30.'!$A:$A,[1]publikáció!$B624)</f>
        <v>4.0999999999999996</v>
      </c>
      <c r="M624" s="12">
        <f>+_xlfn.MAXIFS('[1]TERMELŐ_11.30.'!$Q:$Q,'[1]TERMELŐ_11.30.'!$A:$A,[1]publikáció!$B624)</f>
        <v>2.4</v>
      </c>
      <c r="N624" s="10" t="str">
        <f>+IF(VLOOKUP(B624,'[1]TERMELŐ_11.30.'!A:G,7,FALSE)="","",VLOOKUP(B624,'[1]TERMELŐ_11.30.'!A:G,7,FALSE))</f>
        <v>PÉCL</v>
      </c>
      <c r="O624" s="10">
        <f>+VLOOKUP(B624,'[1]TERMELŐ_11.30.'!A:I,9,FALSE)</f>
        <v>22</v>
      </c>
      <c r="P624" s="10" t="str">
        <f>+IF(OR(VLOOKUP(B624,'[1]TERMELŐ_11.30.'!A:D,4,FALSE)="elutasított",(VLOOKUP(B624,'[1]TERMELŐ_11.30.'!A:D,4,FALSE)="kiesett")),"igen","nem")</f>
        <v>igen</v>
      </c>
      <c r="Q624" s="10" t="str">
        <f>+_xlfn.IFNA(VLOOKUP(IF(VLOOKUP(B624,'[1]TERMELŐ_11.30.'!A:BQ,69,FALSE)="","",VLOOKUP(B624,'[1]TERMELŐ_11.30.'!A:BQ,69,FALSE)),'[1]publikáció segéd tábla'!$D$1:$E$16,2,FALSE),"")</f>
        <v>54/2024 kormány rendelet</v>
      </c>
      <c r="R624" s="10" t="str">
        <f>IF(VLOOKUP(B624,'[1]TERMELŐ_11.30.'!A:AT,46,FALSE)="","",VLOOKUP(B624,'[1]TERMELŐ_11.30.'!A:AT,46,FALSE))</f>
        <v/>
      </c>
      <c r="S624" s="10"/>
      <c r="T624" s="13">
        <f>+VLOOKUP(B624,'[1]TERMELŐ_11.30.'!$A:$AR,37,FALSE)</f>
        <v>0</v>
      </c>
      <c r="U624" s="13">
        <f>+VLOOKUP(B624,'[1]TERMELŐ_11.30.'!$A:$AR,38,FALSE)+VLOOKUP(B624,'[1]TERMELŐ_11.30.'!$A:$AR,39,FALSE)+VLOOKUP(B624,'[1]TERMELŐ_11.30.'!$A:$AR,40,FALSE)+VLOOKUP(B624,'[1]TERMELŐ_11.30.'!$A:$AR,41,FALSE)+VLOOKUP(B624,'[1]TERMELŐ_11.30.'!$A:$AR,42,FALSE)+VLOOKUP(B624,'[1]TERMELŐ_11.30.'!$A:$AR,43,FALSE)+VLOOKUP(B624,'[1]TERMELŐ_11.30.'!$A:$AR,44,FALSE)</f>
        <v>0</v>
      </c>
      <c r="V624" s="14" t="str">
        <f>+IF(VLOOKUP(B624,'[1]TERMELŐ_11.30.'!A:AS,45,FALSE)="","",VLOOKUP(B624,'[1]TERMELŐ_11.30.'!A:AS,45,FALSE))</f>
        <v/>
      </c>
      <c r="W624" s="14" t="str">
        <f>IF(VLOOKUP(B624,'[1]TERMELŐ_11.30.'!A:AJ,36,FALSE)="","",VLOOKUP(B624,'[1]TERMELŐ_11.30.'!A:AJ,36,FALSE))</f>
        <v/>
      </c>
      <c r="X624" s="10"/>
      <c r="Y624" s="13">
        <f>+VLOOKUP(B624,'[1]TERMELŐ_11.30.'!$A:$BH,53,FALSE)</f>
        <v>0</v>
      </c>
      <c r="Z624" s="13">
        <f>+VLOOKUP(B624,'[1]TERMELŐ_11.30.'!$A:$BH,54,FALSE)+VLOOKUP(B624,'[1]TERMELŐ_11.30.'!$A:$BH,55,FALSE)+VLOOKUP(B624,'[1]TERMELŐ_11.30.'!$A:$BH,56,FALSE)+VLOOKUP(B624,'[1]TERMELŐ_11.30.'!$A:$BH,57,FALSE)+VLOOKUP(B624,'[1]TERMELŐ_11.30.'!$A:$BH,58,FALSE)+VLOOKUP(B624,'[1]TERMELŐ_11.30.'!$A:$BH,59,FALSE)+VLOOKUP(B624,'[1]TERMELŐ_11.30.'!$A:$BH,60,FALSE)</f>
        <v>0</v>
      </c>
      <c r="AA624" s="14" t="str">
        <f>IF(VLOOKUP(B624,'[1]TERMELŐ_11.30.'!A:AZ,51,FALSE)="","",VLOOKUP(B624,'[1]TERMELŐ_11.30.'!A:AZ,51,FALSE))</f>
        <v/>
      </c>
      <c r="AB624" s="14" t="str">
        <f>IF(VLOOKUP(B624,'[1]TERMELŐ_11.30.'!A:AZ,52,FALSE)="","",VLOOKUP(B624,'[1]TERMELŐ_11.30.'!A:AZ,52,FALSE))</f>
        <v/>
      </c>
    </row>
    <row r="625" spans="1:28" x14ac:dyDescent="0.3">
      <c r="A625" s="10" t="str">
        <f>VLOOKUP(VLOOKUP(B625,'[1]TERMELŐ_11.30.'!A:F,6,FALSE),'[1]publikáció segéd tábla'!$A$1:$B$7,2,FALSE)</f>
        <v>ELMŰ Hálózati Kft.</v>
      </c>
      <c r="B625" s="10" t="s">
        <v>591</v>
      </c>
      <c r="C625" s="11">
        <f>+SUMIFS('[1]TERMELŐ_11.30.'!$H:$H,'[1]TERMELŐ_11.30.'!$A:$A,[1]publikáció!$B625,'[1]TERMELŐ_11.30.'!$L:$L,[1]publikáció!C$4)</f>
        <v>0</v>
      </c>
      <c r="D625" s="11">
        <f>+SUMIFS('[1]TERMELŐ_11.30.'!$H:$H,'[1]TERMELŐ_11.30.'!$A:$A,[1]publikáció!$B625,'[1]TERMELŐ_11.30.'!$L:$L,[1]publikáció!D$4)</f>
        <v>0</v>
      </c>
      <c r="E625" s="11">
        <f>+SUMIFS('[1]TERMELŐ_11.30.'!$H:$H,'[1]TERMELŐ_11.30.'!$A:$A,[1]publikáció!$B625,'[1]TERMELŐ_11.30.'!$L:$L,[1]publikáció!E$4)</f>
        <v>0</v>
      </c>
      <c r="F625" s="11">
        <f>+SUMIFS('[1]TERMELŐ_11.30.'!$H:$H,'[1]TERMELŐ_11.30.'!$A:$A,[1]publikáció!$B625,'[1]TERMELŐ_11.30.'!$L:$L,[1]publikáció!F$4)</f>
        <v>0</v>
      </c>
      <c r="G625" s="11">
        <f>+SUMIFS('[1]TERMELŐ_11.30.'!$H:$H,'[1]TERMELŐ_11.30.'!$A:$A,[1]publikáció!$B625,'[1]TERMELŐ_11.30.'!$L:$L,[1]publikáció!G$4)</f>
        <v>0.5</v>
      </c>
      <c r="H625" s="11">
        <f>+SUMIFS('[1]TERMELŐ_11.30.'!$H:$H,'[1]TERMELŐ_11.30.'!$A:$A,[1]publikáció!$B625,'[1]TERMELŐ_11.30.'!$L:$L,[1]publikáció!H$4)</f>
        <v>0</v>
      </c>
      <c r="I625" s="11">
        <f>+SUMIFS('[1]TERMELŐ_11.30.'!$H:$H,'[1]TERMELŐ_11.30.'!$A:$A,[1]publikáció!$B625,'[1]TERMELŐ_11.30.'!$L:$L,[1]publikáció!I$4)</f>
        <v>0</v>
      </c>
      <c r="J625" s="11">
        <f>+SUMIFS('[1]TERMELŐ_11.30.'!$H:$H,'[1]TERMELŐ_11.30.'!$A:$A,[1]publikáció!$B625,'[1]TERMELŐ_11.30.'!$L:$L,[1]publikáció!J$4)</f>
        <v>0</v>
      </c>
      <c r="K625" s="11" t="str">
        <f>+IF(VLOOKUP(B625,'[1]TERMELŐ_11.30.'!A:U,21,FALSE)="igen","Technológia módosítás",IF(VLOOKUP(B625,'[1]TERMELŐ_11.30.'!A:U,20,FALSE)&lt;&gt;"nem","Ismétlő","Új igény"))</f>
        <v>Új igény</v>
      </c>
      <c r="L625" s="12">
        <f>+_xlfn.MAXIFS('[1]TERMELŐ_11.30.'!$P:$P,'[1]TERMELŐ_11.30.'!$A:$A,[1]publikáció!$B625)</f>
        <v>0.5</v>
      </c>
      <c r="M625" s="12">
        <f>+_xlfn.MAXIFS('[1]TERMELŐ_11.30.'!$Q:$Q,'[1]TERMELŐ_11.30.'!$A:$A,[1]publikáció!$B625)</f>
        <v>0.02</v>
      </c>
      <c r="N625" s="10" t="str">
        <f>+IF(VLOOKUP(B625,'[1]TERMELŐ_11.30.'!A:G,7,FALSE)="","",VLOOKUP(B625,'[1]TERMELŐ_11.30.'!A:G,7,FALSE))</f>
        <v>VÁC (NABÖ)</v>
      </c>
      <c r="O625" s="10">
        <f>+VLOOKUP(B625,'[1]TERMELŐ_11.30.'!A:I,9,FALSE)</f>
        <v>22</v>
      </c>
      <c r="P625" s="10" t="str">
        <f>+IF(OR(VLOOKUP(B625,'[1]TERMELŐ_11.30.'!A:D,4,FALSE)="elutasított",(VLOOKUP(B625,'[1]TERMELŐ_11.30.'!A:D,4,FALSE)="kiesett")),"igen","nem")</f>
        <v>igen</v>
      </c>
      <c r="Q625" s="10" t="str">
        <f>+_xlfn.IFNA(VLOOKUP(IF(VLOOKUP(B625,'[1]TERMELŐ_11.30.'!A:BQ,69,FALSE)="","",VLOOKUP(B625,'[1]TERMELŐ_11.30.'!A:BQ,69,FALSE)),'[1]publikáció segéd tábla'!$D$1:$E$16,2,FALSE),"")</f>
        <v>54/2024 kormány rendelet</v>
      </c>
      <c r="R625" s="10" t="str">
        <f>IF(VLOOKUP(B625,'[1]TERMELŐ_11.30.'!A:AT,46,FALSE)="","",VLOOKUP(B625,'[1]TERMELŐ_11.30.'!A:AT,46,FALSE))</f>
        <v/>
      </c>
      <c r="S625" s="10"/>
      <c r="T625" s="13">
        <f>+VLOOKUP(B625,'[1]TERMELŐ_11.30.'!$A:$AR,37,FALSE)</f>
        <v>0</v>
      </c>
      <c r="U625" s="13">
        <f>+VLOOKUP(B625,'[1]TERMELŐ_11.30.'!$A:$AR,38,FALSE)+VLOOKUP(B625,'[1]TERMELŐ_11.30.'!$A:$AR,39,FALSE)+VLOOKUP(B625,'[1]TERMELŐ_11.30.'!$A:$AR,40,FALSE)+VLOOKUP(B625,'[1]TERMELŐ_11.30.'!$A:$AR,41,FALSE)+VLOOKUP(B625,'[1]TERMELŐ_11.30.'!$A:$AR,42,FALSE)+VLOOKUP(B625,'[1]TERMELŐ_11.30.'!$A:$AR,43,FALSE)+VLOOKUP(B625,'[1]TERMELŐ_11.30.'!$A:$AR,44,FALSE)</f>
        <v>0</v>
      </c>
      <c r="V625" s="14" t="str">
        <f>+IF(VLOOKUP(B625,'[1]TERMELŐ_11.30.'!A:AS,45,FALSE)="","",VLOOKUP(B625,'[1]TERMELŐ_11.30.'!A:AS,45,FALSE))</f>
        <v/>
      </c>
      <c r="W625" s="14" t="str">
        <f>IF(VLOOKUP(B625,'[1]TERMELŐ_11.30.'!A:AJ,36,FALSE)="","",VLOOKUP(B625,'[1]TERMELŐ_11.30.'!A:AJ,36,FALSE))</f>
        <v/>
      </c>
      <c r="X625" s="10"/>
      <c r="Y625" s="13">
        <f>+VLOOKUP(B625,'[1]TERMELŐ_11.30.'!$A:$BH,53,FALSE)</f>
        <v>0</v>
      </c>
      <c r="Z625" s="13">
        <f>+VLOOKUP(B625,'[1]TERMELŐ_11.30.'!$A:$BH,54,FALSE)+VLOOKUP(B625,'[1]TERMELŐ_11.30.'!$A:$BH,55,FALSE)+VLOOKUP(B625,'[1]TERMELŐ_11.30.'!$A:$BH,56,FALSE)+VLOOKUP(B625,'[1]TERMELŐ_11.30.'!$A:$BH,57,FALSE)+VLOOKUP(B625,'[1]TERMELŐ_11.30.'!$A:$BH,58,FALSE)+VLOOKUP(B625,'[1]TERMELŐ_11.30.'!$A:$BH,59,FALSE)+VLOOKUP(B625,'[1]TERMELŐ_11.30.'!$A:$BH,60,FALSE)</f>
        <v>0</v>
      </c>
      <c r="AA625" s="14" t="str">
        <f>IF(VLOOKUP(B625,'[1]TERMELŐ_11.30.'!A:AZ,51,FALSE)="","",VLOOKUP(B625,'[1]TERMELŐ_11.30.'!A:AZ,51,FALSE))</f>
        <v/>
      </c>
      <c r="AB625" s="14" t="str">
        <f>IF(VLOOKUP(B625,'[1]TERMELŐ_11.30.'!A:AZ,52,FALSE)="","",VLOOKUP(B625,'[1]TERMELŐ_11.30.'!A:AZ,52,FALSE))</f>
        <v/>
      </c>
    </row>
    <row r="626" spans="1:28" x14ac:dyDescent="0.3">
      <c r="A626" s="10" t="str">
        <f>VLOOKUP(VLOOKUP(B626,'[1]TERMELŐ_11.30.'!A:F,6,FALSE),'[1]publikáció segéd tábla'!$A$1:$B$7,2,FALSE)</f>
        <v>ELMŰ Hálózati Kft.</v>
      </c>
      <c r="B626" s="10" t="s">
        <v>592</v>
      </c>
      <c r="C626" s="11">
        <f>+SUMIFS('[1]TERMELŐ_11.30.'!$H:$H,'[1]TERMELŐ_11.30.'!$A:$A,[1]publikáció!$B626,'[1]TERMELŐ_11.30.'!$L:$L,[1]publikáció!C$4)</f>
        <v>0.5</v>
      </c>
      <c r="D626" s="11">
        <f>+SUMIFS('[1]TERMELŐ_11.30.'!$H:$H,'[1]TERMELŐ_11.30.'!$A:$A,[1]publikáció!$B626,'[1]TERMELŐ_11.30.'!$L:$L,[1]publikáció!D$4)</f>
        <v>0</v>
      </c>
      <c r="E626" s="11">
        <f>+SUMIFS('[1]TERMELŐ_11.30.'!$H:$H,'[1]TERMELŐ_11.30.'!$A:$A,[1]publikáció!$B626,'[1]TERMELŐ_11.30.'!$L:$L,[1]publikáció!E$4)</f>
        <v>0</v>
      </c>
      <c r="F626" s="11">
        <f>+SUMIFS('[1]TERMELŐ_11.30.'!$H:$H,'[1]TERMELŐ_11.30.'!$A:$A,[1]publikáció!$B626,'[1]TERMELŐ_11.30.'!$L:$L,[1]publikáció!F$4)</f>
        <v>0</v>
      </c>
      <c r="G626" s="11">
        <f>+SUMIFS('[1]TERMELŐ_11.30.'!$H:$H,'[1]TERMELŐ_11.30.'!$A:$A,[1]publikáció!$B626,'[1]TERMELŐ_11.30.'!$L:$L,[1]publikáció!G$4)</f>
        <v>0</v>
      </c>
      <c r="H626" s="11">
        <f>+SUMIFS('[1]TERMELŐ_11.30.'!$H:$H,'[1]TERMELŐ_11.30.'!$A:$A,[1]publikáció!$B626,'[1]TERMELŐ_11.30.'!$L:$L,[1]publikáció!H$4)</f>
        <v>0</v>
      </c>
      <c r="I626" s="11">
        <f>+SUMIFS('[1]TERMELŐ_11.30.'!$H:$H,'[1]TERMELŐ_11.30.'!$A:$A,[1]publikáció!$B626,'[1]TERMELŐ_11.30.'!$L:$L,[1]publikáció!I$4)</f>
        <v>0</v>
      </c>
      <c r="J626" s="11">
        <f>+SUMIFS('[1]TERMELŐ_11.30.'!$H:$H,'[1]TERMELŐ_11.30.'!$A:$A,[1]publikáció!$B626,'[1]TERMELŐ_11.30.'!$L:$L,[1]publikáció!J$4)</f>
        <v>0</v>
      </c>
      <c r="K626" s="11" t="str">
        <f>+IF(VLOOKUP(B626,'[1]TERMELŐ_11.30.'!A:U,21,FALSE)="igen","Technológia módosítás",IF(VLOOKUP(B626,'[1]TERMELŐ_11.30.'!A:U,20,FALSE)&lt;&gt;"nem","Ismétlő","Új igény"))</f>
        <v>Új igény</v>
      </c>
      <c r="L626" s="12">
        <f>+_xlfn.MAXIFS('[1]TERMELŐ_11.30.'!$P:$P,'[1]TERMELŐ_11.30.'!$A:$A,[1]publikáció!$B626)</f>
        <v>0.5</v>
      </c>
      <c r="M626" s="12">
        <f>+_xlfn.MAXIFS('[1]TERMELŐ_11.30.'!$Q:$Q,'[1]TERMELŐ_11.30.'!$A:$A,[1]publikáció!$B626)</f>
        <v>0</v>
      </c>
      <c r="N626" s="10" t="str">
        <f>+IF(VLOOKUP(B626,'[1]TERMELŐ_11.30.'!A:G,7,FALSE)="","",VLOOKUP(B626,'[1]TERMELŐ_11.30.'!A:G,7,FALSE))</f>
        <v>BIAT</v>
      </c>
      <c r="O626" s="10">
        <f>+VLOOKUP(B626,'[1]TERMELŐ_11.30.'!A:I,9,FALSE)</f>
        <v>22</v>
      </c>
      <c r="P626" s="10" t="str">
        <f>+IF(OR(VLOOKUP(B626,'[1]TERMELŐ_11.30.'!A:D,4,FALSE)="elutasított",(VLOOKUP(B626,'[1]TERMELŐ_11.30.'!A:D,4,FALSE)="kiesett")),"igen","nem")</f>
        <v>igen</v>
      </c>
      <c r="Q626" s="10" t="str">
        <f>+_xlfn.IFNA(VLOOKUP(IF(VLOOKUP(B626,'[1]TERMELŐ_11.30.'!A:BQ,69,FALSE)="","",VLOOKUP(B626,'[1]TERMELŐ_11.30.'!A:BQ,69,FALSE)),'[1]publikáció segéd tábla'!$D$1:$E$16,2,FALSE),"")</f>
        <v>54/2024 kormány rendelet</v>
      </c>
      <c r="R626" s="10" t="str">
        <f>IF(VLOOKUP(B626,'[1]TERMELŐ_11.30.'!A:AT,46,FALSE)="","",VLOOKUP(B626,'[1]TERMELŐ_11.30.'!A:AT,46,FALSE))</f>
        <v/>
      </c>
      <c r="S626" s="10"/>
      <c r="T626" s="13">
        <f>+VLOOKUP(B626,'[1]TERMELŐ_11.30.'!$A:$AR,37,FALSE)</f>
        <v>0</v>
      </c>
      <c r="U626" s="13">
        <f>+VLOOKUP(B626,'[1]TERMELŐ_11.30.'!$A:$AR,38,FALSE)+VLOOKUP(B626,'[1]TERMELŐ_11.30.'!$A:$AR,39,FALSE)+VLOOKUP(B626,'[1]TERMELŐ_11.30.'!$A:$AR,40,FALSE)+VLOOKUP(B626,'[1]TERMELŐ_11.30.'!$A:$AR,41,FALSE)+VLOOKUP(B626,'[1]TERMELŐ_11.30.'!$A:$AR,42,FALSE)+VLOOKUP(B626,'[1]TERMELŐ_11.30.'!$A:$AR,43,FALSE)+VLOOKUP(B626,'[1]TERMELŐ_11.30.'!$A:$AR,44,FALSE)</f>
        <v>0</v>
      </c>
      <c r="V626" s="14" t="str">
        <f>+IF(VLOOKUP(B626,'[1]TERMELŐ_11.30.'!A:AS,45,FALSE)="","",VLOOKUP(B626,'[1]TERMELŐ_11.30.'!A:AS,45,FALSE))</f>
        <v/>
      </c>
      <c r="W626" s="14" t="str">
        <f>IF(VLOOKUP(B626,'[1]TERMELŐ_11.30.'!A:AJ,36,FALSE)="","",VLOOKUP(B626,'[1]TERMELŐ_11.30.'!A:AJ,36,FALSE))</f>
        <v/>
      </c>
      <c r="X626" s="10"/>
      <c r="Y626" s="13">
        <f>+VLOOKUP(B626,'[1]TERMELŐ_11.30.'!$A:$BH,53,FALSE)</f>
        <v>0</v>
      </c>
      <c r="Z626" s="13">
        <f>+VLOOKUP(B626,'[1]TERMELŐ_11.30.'!$A:$BH,54,FALSE)+VLOOKUP(B626,'[1]TERMELŐ_11.30.'!$A:$BH,55,FALSE)+VLOOKUP(B626,'[1]TERMELŐ_11.30.'!$A:$BH,56,FALSE)+VLOOKUP(B626,'[1]TERMELŐ_11.30.'!$A:$BH,57,FALSE)+VLOOKUP(B626,'[1]TERMELŐ_11.30.'!$A:$BH,58,FALSE)+VLOOKUP(B626,'[1]TERMELŐ_11.30.'!$A:$BH,59,FALSE)+VLOOKUP(B626,'[1]TERMELŐ_11.30.'!$A:$BH,60,FALSE)</f>
        <v>0</v>
      </c>
      <c r="AA626" s="14" t="str">
        <f>IF(VLOOKUP(B626,'[1]TERMELŐ_11.30.'!A:AZ,51,FALSE)="","",VLOOKUP(B626,'[1]TERMELŐ_11.30.'!A:AZ,51,FALSE))</f>
        <v/>
      </c>
      <c r="AB626" s="14" t="str">
        <f>IF(VLOOKUP(B626,'[1]TERMELŐ_11.30.'!A:AZ,52,FALSE)="","",VLOOKUP(B626,'[1]TERMELŐ_11.30.'!A:AZ,52,FALSE))</f>
        <v/>
      </c>
    </row>
    <row r="627" spans="1:28" x14ac:dyDescent="0.3">
      <c r="A627" s="10" t="str">
        <f>VLOOKUP(VLOOKUP(B627,'[1]TERMELŐ_11.30.'!A:F,6,FALSE),'[1]publikáció segéd tábla'!$A$1:$B$7,2,FALSE)</f>
        <v>ELMŰ Hálózati Kft.</v>
      </c>
      <c r="B627" s="10" t="s">
        <v>593</v>
      </c>
      <c r="C627" s="11">
        <f>+SUMIFS('[1]TERMELŐ_11.30.'!$H:$H,'[1]TERMELŐ_11.30.'!$A:$A,[1]publikáció!$B627,'[1]TERMELŐ_11.30.'!$L:$L,[1]publikáció!C$4)</f>
        <v>0.5</v>
      </c>
      <c r="D627" s="11">
        <f>+SUMIFS('[1]TERMELŐ_11.30.'!$H:$H,'[1]TERMELŐ_11.30.'!$A:$A,[1]publikáció!$B627,'[1]TERMELŐ_11.30.'!$L:$L,[1]publikáció!D$4)</f>
        <v>0</v>
      </c>
      <c r="E627" s="11">
        <f>+SUMIFS('[1]TERMELŐ_11.30.'!$H:$H,'[1]TERMELŐ_11.30.'!$A:$A,[1]publikáció!$B627,'[1]TERMELŐ_11.30.'!$L:$L,[1]publikáció!E$4)</f>
        <v>0</v>
      </c>
      <c r="F627" s="11">
        <f>+SUMIFS('[1]TERMELŐ_11.30.'!$H:$H,'[1]TERMELŐ_11.30.'!$A:$A,[1]publikáció!$B627,'[1]TERMELŐ_11.30.'!$L:$L,[1]publikáció!F$4)</f>
        <v>0</v>
      </c>
      <c r="G627" s="11">
        <f>+SUMIFS('[1]TERMELŐ_11.30.'!$H:$H,'[1]TERMELŐ_11.30.'!$A:$A,[1]publikáció!$B627,'[1]TERMELŐ_11.30.'!$L:$L,[1]publikáció!G$4)</f>
        <v>0</v>
      </c>
      <c r="H627" s="11">
        <f>+SUMIFS('[1]TERMELŐ_11.30.'!$H:$H,'[1]TERMELŐ_11.30.'!$A:$A,[1]publikáció!$B627,'[1]TERMELŐ_11.30.'!$L:$L,[1]publikáció!H$4)</f>
        <v>0</v>
      </c>
      <c r="I627" s="11">
        <f>+SUMIFS('[1]TERMELŐ_11.30.'!$H:$H,'[1]TERMELŐ_11.30.'!$A:$A,[1]publikáció!$B627,'[1]TERMELŐ_11.30.'!$L:$L,[1]publikáció!I$4)</f>
        <v>0</v>
      </c>
      <c r="J627" s="11">
        <f>+SUMIFS('[1]TERMELŐ_11.30.'!$H:$H,'[1]TERMELŐ_11.30.'!$A:$A,[1]publikáció!$B627,'[1]TERMELŐ_11.30.'!$L:$L,[1]publikáció!J$4)</f>
        <v>0</v>
      </c>
      <c r="K627" s="11" t="str">
        <f>+IF(VLOOKUP(B627,'[1]TERMELŐ_11.30.'!A:U,21,FALSE)="igen","Technológia módosítás",IF(VLOOKUP(B627,'[1]TERMELŐ_11.30.'!A:U,20,FALSE)&lt;&gt;"nem","Ismétlő","Új igény"))</f>
        <v>Új igény</v>
      </c>
      <c r="L627" s="12">
        <f>+_xlfn.MAXIFS('[1]TERMELŐ_11.30.'!$P:$P,'[1]TERMELŐ_11.30.'!$A:$A,[1]publikáció!$B627)</f>
        <v>0.5</v>
      </c>
      <c r="M627" s="12">
        <f>+_xlfn.MAXIFS('[1]TERMELŐ_11.30.'!$Q:$Q,'[1]TERMELŐ_11.30.'!$A:$A,[1]publikáció!$B627)</f>
        <v>0</v>
      </c>
      <c r="N627" s="10" t="str">
        <f>+IF(VLOOKUP(B627,'[1]TERMELŐ_11.30.'!A:G,7,FALSE)="","",VLOOKUP(B627,'[1]TERMELŐ_11.30.'!A:G,7,FALSE))</f>
        <v>BIAT</v>
      </c>
      <c r="O627" s="10">
        <f>+VLOOKUP(B627,'[1]TERMELŐ_11.30.'!A:I,9,FALSE)</f>
        <v>22</v>
      </c>
      <c r="P627" s="10" t="str">
        <f>+IF(OR(VLOOKUP(B627,'[1]TERMELŐ_11.30.'!A:D,4,FALSE)="elutasított",(VLOOKUP(B627,'[1]TERMELŐ_11.30.'!A:D,4,FALSE)="kiesett")),"igen","nem")</f>
        <v>igen</v>
      </c>
      <c r="Q627" s="10" t="str">
        <f>+_xlfn.IFNA(VLOOKUP(IF(VLOOKUP(B627,'[1]TERMELŐ_11.30.'!A:BQ,69,FALSE)="","",VLOOKUP(B627,'[1]TERMELŐ_11.30.'!A:BQ,69,FALSE)),'[1]publikáció segéd tábla'!$D$1:$E$16,2,FALSE),"")</f>
        <v>54/2024 kormány rendelet</v>
      </c>
      <c r="R627" s="10" t="str">
        <f>IF(VLOOKUP(B627,'[1]TERMELŐ_11.30.'!A:AT,46,FALSE)="","",VLOOKUP(B627,'[1]TERMELŐ_11.30.'!A:AT,46,FALSE))</f>
        <v/>
      </c>
      <c r="S627" s="10"/>
      <c r="T627" s="13">
        <f>+VLOOKUP(B627,'[1]TERMELŐ_11.30.'!$A:$AR,37,FALSE)</f>
        <v>0</v>
      </c>
      <c r="U627" s="13">
        <f>+VLOOKUP(B627,'[1]TERMELŐ_11.30.'!$A:$AR,38,FALSE)+VLOOKUP(B627,'[1]TERMELŐ_11.30.'!$A:$AR,39,FALSE)+VLOOKUP(B627,'[1]TERMELŐ_11.30.'!$A:$AR,40,FALSE)+VLOOKUP(B627,'[1]TERMELŐ_11.30.'!$A:$AR,41,FALSE)+VLOOKUP(B627,'[1]TERMELŐ_11.30.'!$A:$AR,42,FALSE)+VLOOKUP(B627,'[1]TERMELŐ_11.30.'!$A:$AR,43,FALSE)+VLOOKUP(B627,'[1]TERMELŐ_11.30.'!$A:$AR,44,FALSE)</f>
        <v>0</v>
      </c>
      <c r="V627" s="14" t="str">
        <f>+IF(VLOOKUP(B627,'[1]TERMELŐ_11.30.'!A:AS,45,FALSE)="","",VLOOKUP(B627,'[1]TERMELŐ_11.30.'!A:AS,45,FALSE))</f>
        <v/>
      </c>
      <c r="W627" s="14" t="str">
        <f>IF(VLOOKUP(B627,'[1]TERMELŐ_11.30.'!A:AJ,36,FALSE)="","",VLOOKUP(B627,'[1]TERMELŐ_11.30.'!A:AJ,36,FALSE))</f>
        <v/>
      </c>
      <c r="X627" s="10"/>
      <c r="Y627" s="13">
        <f>+VLOOKUP(B627,'[1]TERMELŐ_11.30.'!$A:$BH,53,FALSE)</f>
        <v>0</v>
      </c>
      <c r="Z627" s="13">
        <f>+VLOOKUP(B627,'[1]TERMELŐ_11.30.'!$A:$BH,54,FALSE)+VLOOKUP(B627,'[1]TERMELŐ_11.30.'!$A:$BH,55,FALSE)+VLOOKUP(B627,'[1]TERMELŐ_11.30.'!$A:$BH,56,FALSE)+VLOOKUP(B627,'[1]TERMELŐ_11.30.'!$A:$BH,57,FALSE)+VLOOKUP(B627,'[1]TERMELŐ_11.30.'!$A:$BH,58,FALSE)+VLOOKUP(B627,'[1]TERMELŐ_11.30.'!$A:$BH,59,FALSE)+VLOOKUP(B627,'[1]TERMELŐ_11.30.'!$A:$BH,60,FALSE)</f>
        <v>0</v>
      </c>
      <c r="AA627" s="14" t="str">
        <f>IF(VLOOKUP(B627,'[1]TERMELŐ_11.30.'!A:AZ,51,FALSE)="","",VLOOKUP(B627,'[1]TERMELŐ_11.30.'!A:AZ,51,FALSE))</f>
        <v/>
      </c>
      <c r="AB627" s="14" t="str">
        <f>IF(VLOOKUP(B627,'[1]TERMELŐ_11.30.'!A:AZ,52,FALSE)="","",VLOOKUP(B627,'[1]TERMELŐ_11.30.'!A:AZ,52,FALSE))</f>
        <v/>
      </c>
    </row>
    <row r="628" spans="1:28" x14ac:dyDescent="0.3">
      <c r="A628" s="10" t="str">
        <f>VLOOKUP(VLOOKUP(B628,'[1]TERMELŐ_11.30.'!A:F,6,FALSE),'[1]publikáció segéd tábla'!$A$1:$B$7,2,FALSE)</f>
        <v>ELMŰ Hálózati Kft.</v>
      </c>
      <c r="B628" s="10" t="s">
        <v>594</v>
      </c>
      <c r="C628" s="11">
        <f>+SUMIFS('[1]TERMELŐ_11.30.'!$H:$H,'[1]TERMELŐ_11.30.'!$A:$A,[1]publikáció!$B628,'[1]TERMELŐ_11.30.'!$L:$L,[1]publikáció!C$4)</f>
        <v>1.5</v>
      </c>
      <c r="D628" s="11">
        <f>+SUMIFS('[1]TERMELŐ_11.30.'!$H:$H,'[1]TERMELŐ_11.30.'!$A:$A,[1]publikáció!$B628,'[1]TERMELŐ_11.30.'!$L:$L,[1]publikáció!D$4)</f>
        <v>0</v>
      </c>
      <c r="E628" s="11">
        <f>+SUMIFS('[1]TERMELŐ_11.30.'!$H:$H,'[1]TERMELŐ_11.30.'!$A:$A,[1]publikáció!$B628,'[1]TERMELŐ_11.30.'!$L:$L,[1]publikáció!E$4)</f>
        <v>0</v>
      </c>
      <c r="F628" s="11">
        <f>+SUMIFS('[1]TERMELŐ_11.30.'!$H:$H,'[1]TERMELŐ_11.30.'!$A:$A,[1]publikáció!$B628,'[1]TERMELŐ_11.30.'!$L:$L,[1]publikáció!F$4)</f>
        <v>0</v>
      </c>
      <c r="G628" s="11">
        <f>+SUMIFS('[1]TERMELŐ_11.30.'!$H:$H,'[1]TERMELŐ_11.30.'!$A:$A,[1]publikáció!$B628,'[1]TERMELŐ_11.30.'!$L:$L,[1]publikáció!G$4)</f>
        <v>0</v>
      </c>
      <c r="H628" s="11">
        <f>+SUMIFS('[1]TERMELŐ_11.30.'!$H:$H,'[1]TERMELŐ_11.30.'!$A:$A,[1]publikáció!$B628,'[1]TERMELŐ_11.30.'!$L:$L,[1]publikáció!H$4)</f>
        <v>0</v>
      </c>
      <c r="I628" s="11">
        <f>+SUMIFS('[1]TERMELŐ_11.30.'!$H:$H,'[1]TERMELŐ_11.30.'!$A:$A,[1]publikáció!$B628,'[1]TERMELŐ_11.30.'!$L:$L,[1]publikáció!I$4)</f>
        <v>0</v>
      </c>
      <c r="J628" s="11">
        <f>+SUMIFS('[1]TERMELŐ_11.30.'!$H:$H,'[1]TERMELŐ_11.30.'!$A:$A,[1]publikáció!$B628,'[1]TERMELŐ_11.30.'!$L:$L,[1]publikáció!J$4)</f>
        <v>0</v>
      </c>
      <c r="K628" s="11" t="str">
        <f>+IF(VLOOKUP(B628,'[1]TERMELŐ_11.30.'!A:U,21,FALSE)="igen","Technológia módosítás",IF(VLOOKUP(B628,'[1]TERMELŐ_11.30.'!A:U,20,FALSE)&lt;&gt;"nem","Ismétlő","Új igény"))</f>
        <v>Új igény</v>
      </c>
      <c r="L628" s="12">
        <f>+_xlfn.MAXIFS('[1]TERMELŐ_11.30.'!$P:$P,'[1]TERMELŐ_11.30.'!$A:$A,[1]publikáció!$B628)</f>
        <v>1.5</v>
      </c>
      <c r="M628" s="12">
        <f>+_xlfn.MAXIFS('[1]TERMELŐ_11.30.'!$Q:$Q,'[1]TERMELŐ_11.30.'!$A:$A,[1]publikáció!$B628)</f>
        <v>0</v>
      </c>
      <c r="N628" s="10" t="str">
        <f>+IF(VLOOKUP(B628,'[1]TERMELŐ_11.30.'!A:G,7,FALSE)="","",VLOOKUP(B628,'[1]TERMELŐ_11.30.'!A:G,7,FALSE))</f>
        <v>BIAT</v>
      </c>
      <c r="O628" s="10">
        <f>+VLOOKUP(B628,'[1]TERMELŐ_11.30.'!A:I,9,FALSE)</f>
        <v>22</v>
      </c>
      <c r="P628" s="10" t="str">
        <f>+IF(OR(VLOOKUP(B628,'[1]TERMELŐ_11.30.'!A:D,4,FALSE)="elutasított",(VLOOKUP(B628,'[1]TERMELŐ_11.30.'!A:D,4,FALSE)="kiesett")),"igen","nem")</f>
        <v>igen</v>
      </c>
      <c r="Q628" s="10" t="str">
        <f>+_xlfn.IFNA(VLOOKUP(IF(VLOOKUP(B628,'[1]TERMELŐ_11.30.'!A:BQ,69,FALSE)="","",VLOOKUP(B628,'[1]TERMELŐ_11.30.'!A:BQ,69,FALSE)),'[1]publikáció segéd tábla'!$D$1:$E$16,2,FALSE),"")</f>
        <v>54/2024 kormány rendelet</v>
      </c>
      <c r="R628" s="10" t="str">
        <f>IF(VLOOKUP(B628,'[1]TERMELŐ_11.30.'!A:AT,46,FALSE)="","",VLOOKUP(B628,'[1]TERMELŐ_11.30.'!A:AT,46,FALSE))</f>
        <v/>
      </c>
      <c r="S628" s="10"/>
      <c r="T628" s="13">
        <f>+VLOOKUP(B628,'[1]TERMELŐ_11.30.'!$A:$AR,37,FALSE)</f>
        <v>0</v>
      </c>
      <c r="U628" s="13">
        <f>+VLOOKUP(B628,'[1]TERMELŐ_11.30.'!$A:$AR,38,FALSE)+VLOOKUP(B628,'[1]TERMELŐ_11.30.'!$A:$AR,39,FALSE)+VLOOKUP(B628,'[1]TERMELŐ_11.30.'!$A:$AR,40,FALSE)+VLOOKUP(B628,'[1]TERMELŐ_11.30.'!$A:$AR,41,FALSE)+VLOOKUP(B628,'[1]TERMELŐ_11.30.'!$A:$AR,42,FALSE)+VLOOKUP(B628,'[1]TERMELŐ_11.30.'!$A:$AR,43,FALSE)+VLOOKUP(B628,'[1]TERMELŐ_11.30.'!$A:$AR,44,FALSE)</f>
        <v>0</v>
      </c>
      <c r="V628" s="14" t="str">
        <f>+IF(VLOOKUP(B628,'[1]TERMELŐ_11.30.'!A:AS,45,FALSE)="","",VLOOKUP(B628,'[1]TERMELŐ_11.30.'!A:AS,45,FALSE))</f>
        <v/>
      </c>
      <c r="W628" s="14" t="str">
        <f>IF(VLOOKUP(B628,'[1]TERMELŐ_11.30.'!A:AJ,36,FALSE)="","",VLOOKUP(B628,'[1]TERMELŐ_11.30.'!A:AJ,36,FALSE))</f>
        <v/>
      </c>
      <c r="X628" s="10"/>
      <c r="Y628" s="13">
        <f>+VLOOKUP(B628,'[1]TERMELŐ_11.30.'!$A:$BH,53,FALSE)</f>
        <v>0</v>
      </c>
      <c r="Z628" s="13">
        <f>+VLOOKUP(B628,'[1]TERMELŐ_11.30.'!$A:$BH,54,FALSE)+VLOOKUP(B628,'[1]TERMELŐ_11.30.'!$A:$BH,55,FALSE)+VLOOKUP(B628,'[1]TERMELŐ_11.30.'!$A:$BH,56,FALSE)+VLOOKUP(B628,'[1]TERMELŐ_11.30.'!$A:$BH,57,FALSE)+VLOOKUP(B628,'[1]TERMELŐ_11.30.'!$A:$BH,58,FALSE)+VLOOKUP(B628,'[1]TERMELŐ_11.30.'!$A:$BH,59,FALSE)+VLOOKUP(B628,'[1]TERMELŐ_11.30.'!$A:$BH,60,FALSE)</f>
        <v>0</v>
      </c>
      <c r="AA628" s="14" t="str">
        <f>IF(VLOOKUP(B628,'[1]TERMELŐ_11.30.'!A:AZ,51,FALSE)="","",VLOOKUP(B628,'[1]TERMELŐ_11.30.'!A:AZ,51,FALSE))</f>
        <v/>
      </c>
      <c r="AB628" s="14" t="str">
        <f>IF(VLOOKUP(B628,'[1]TERMELŐ_11.30.'!A:AZ,52,FALSE)="","",VLOOKUP(B628,'[1]TERMELŐ_11.30.'!A:AZ,52,FALSE))</f>
        <v/>
      </c>
    </row>
    <row r="629" spans="1:28" x14ac:dyDescent="0.3">
      <c r="A629" s="10" t="str">
        <f>VLOOKUP(VLOOKUP(B629,'[1]TERMELŐ_11.30.'!A:F,6,FALSE),'[1]publikáció segéd tábla'!$A$1:$B$7,2,FALSE)</f>
        <v>ELMŰ Hálózati Kft.</v>
      </c>
      <c r="B629" s="10" t="s">
        <v>595</v>
      </c>
      <c r="C629" s="11">
        <f>+SUMIFS('[1]TERMELŐ_11.30.'!$H:$H,'[1]TERMELŐ_11.30.'!$A:$A,[1]publikáció!$B629,'[1]TERMELŐ_11.30.'!$L:$L,[1]publikáció!C$4)</f>
        <v>1</v>
      </c>
      <c r="D629" s="11">
        <f>+SUMIFS('[1]TERMELŐ_11.30.'!$H:$H,'[1]TERMELŐ_11.30.'!$A:$A,[1]publikáció!$B629,'[1]TERMELŐ_11.30.'!$L:$L,[1]publikáció!D$4)</f>
        <v>0</v>
      </c>
      <c r="E629" s="11">
        <f>+SUMIFS('[1]TERMELŐ_11.30.'!$H:$H,'[1]TERMELŐ_11.30.'!$A:$A,[1]publikáció!$B629,'[1]TERMELŐ_11.30.'!$L:$L,[1]publikáció!E$4)</f>
        <v>0</v>
      </c>
      <c r="F629" s="11">
        <f>+SUMIFS('[1]TERMELŐ_11.30.'!$H:$H,'[1]TERMELŐ_11.30.'!$A:$A,[1]publikáció!$B629,'[1]TERMELŐ_11.30.'!$L:$L,[1]publikáció!F$4)</f>
        <v>0</v>
      </c>
      <c r="G629" s="11">
        <f>+SUMIFS('[1]TERMELŐ_11.30.'!$H:$H,'[1]TERMELŐ_11.30.'!$A:$A,[1]publikáció!$B629,'[1]TERMELŐ_11.30.'!$L:$L,[1]publikáció!G$4)</f>
        <v>0</v>
      </c>
      <c r="H629" s="11">
        <f>+SUMIFS('[1]TERMELŐ_11.30.'!$H:$H,'[1]TERMELŐ_11.30.'!$A:$A,[1]publikáció!$B629,'[1]TERMELŐ_11.30.'!$L:$L,[1]publikáció!H$4)</f>
        <v>0</v>
      </c>
      <c r="I629" s="11">
        <f>+SUMIFS('[1]TERMELŐ_11.30.'!$H:$H,'[1]TERMELŐ_11.30.'!$A:$A,[1]publikáció!$B629,'[1]TERMELŐ_11.30.'!$L:$L,[1]publikáció!I$4)</f>
        <v>0</v>
      </c>
      <c r="J629" s="11">
        <f>+SUMIFS('[1]TERMELŐ_11.30.'!$H:$H,'[1]TERMELŐ_11.30.'!$A:$A,[1]publikáció!$B629,'[1]TERMELŐ_11.30.'!$L:$L,[1]publikáció!J$4)</f>
        <v>0</v>
      </c>
      <c r="K629" s="11" t="str">
        <f>+IF(VLOOKUP(B629,'[1]TERMELŐ_11.30.'!A:U,21,FALSE)="igen","Technológia módosítás",IF(VLOOKUP(B629,'[1]TERMELŐ_11.30.'!A:U,20,FALSE)&lt;&gt;"nem","Ismétlő","Új igény"))</f>
        <v>Új igény</v>
      </c>
      <c r="L629" s="12">
        <f>+_xlfn.MAXIFS('[1]TERMELŐ_11.30.'!$P:$P,'[1]TERMELŐ_11.30.'!$A:$A,[1]publikáció!$B629)</f>
        <v>1</v>
      </c>
      <c r="M629" s="12">
        <f>+_xlfn.MAXIFS('[1]TERMELŐ_11.30.'!$Q:$Q,'[1]TERMELŐ_11.30.'!$A:$A,[1]publikáció!$B629)</f>
        <v>0</v>
      </c>
      <c r="N629" s="10" t="str">
        <f>+IF(VLOOKUP(B629,'[1]TERMELŐ_11.30.'!A:G,7,FALSE)="","",VLOOKUP(B629,'[1]TERMELŐ_11.30.'!A:G,7,FALSE))</f>
        <v>BIAT</v>
      </c>
      <c r="O629" s="10">
        <f>+VLOOKUP(B629,'[1]TERMELŐ_11.30.'!A:I,9,FALSE)</f>
        <v>22</v>
      </c>
      <c r="P629" s="10" t="str">
        <f>+IF(OR(VLOOKUP(B629,'[1]TERMELŐ_11.30.'!A:D,4,FALSE)="elutasított",(VLOOKUP(B629,'[1]TERMELŐ_11.30.'!A:D,4,FALSE)="kiesett")),"igen","nem")</f>
        <v>igen</v>
      </c>
      <c r="Q629" s="10" t="str">
        <f>+_xlfn.IFNA(VLOOKUP(IF(VLOOKUP(B629,'[1]TERMELŐ_11.30.'!A:BQ,69,FALSE)="","",VLOOKUP(B629,'[1]TERMELŐ_11.30.'!A:BQ,69,FALSE)),'[1]publikáció segéd tábla'!$D$1:$E$16,2,FALSE),"")</f>
        <v>54/2024 kormány rendelet</v>
      </c>
      <c r="R629" s="10" t="str">
        <f>IF(VLOOKUP(B629,'[1]TERMELŐ_11.30.'!A:AT,46,FALSE)="","",VLOOKUP(B629,'[1]TERMELŐ_11.30.'!A:AT,46,FALSE))</f>
        <v/>
      </c>
      <c r="S629" s="10"/>
      <c r="T629" s="13">
        <f>+VLOOKUP(B629,'[1]TERMELŐ_11.30.'!$A:$AR,37,FALSE)</f>
        <v>0</v>
      </c>
      <c r="U629" s="13">
        <f>+VLOOKUP(B629,'[1]TERMELŐ_11.30.'!$A:$AR,38,FALSE)+VLOOKUP(B629,'[1]TERMELŐ_11.30.'!$A:$AR,39,FALSE)+VLOOKUP(B629,'[1]TERMELŐ_11.30.'!$A:$AR,40,FALSE)+VLOOKUP(B629,'[1]TERMELŐ_11.30.'!$A:$AR,41,FALSE)+VLOOKUP(B629,'[1]TERMELŐ_11.30.'!$A:$AR,42,FALSE)+VLOOKUP(B629,'[1]TERMELŐ_11.30.'!$A:$AR,43,FALSE)+VLOOKUP(B629,'[1]TERMELŐ_11.30.'!$A:$AR,44,FALSE)</f>
        <v>0</v>
      </c>
      <c r="V629" s="14" t="str">
        <f>+IF(VLOOKUP(B629,'[1]TERMELŐ_11.30.'!A:AS,45,FALSE)="","",VLOOKUP(B629,'[1]TERMELŐ_11.30.'!A:AS,45,FALSE))</f>
        <v/>
      </c>
      <c r="W629" s="14" t="str">
        <f>IF(VLOOKUP(B629,'[1]TERMELŐ_11.30.'!A:AJ,36,FALSE)="","",VLOOKUP(B629,'[1]TERMELŐ_11.30.'!A:AJ,36,FALSE))</f>
        <v/>
      </c>
      <c r="X629" s="10"/>
      <c r="Y629" s="13">
        <f>+VLOOKUP(B629,'[1]TERMELŐ_11.30.'!$A:$BH,53,FALSE)</f>
        <v>0</v>
      </c>
      <c r="Z629" s="13">
        <f>+VLOOKUP(B629,'[1]TERMELŐ_11.30.'!$A:$BH,54,FALSE)+VLOOKUP(B629,'[1]TERMELŐ_11.30.'!$A:$BH,55,FALSE)+VLOOKUP(B629,'[1]TERMELŐ_11.30.'!$A:$BH,56,FALSE)+VLOOKUP(B629,'[1]TERMELŐ_11.30.'!$A:$BH,57,FALSE)+VLOOKUP(B629,'[1]TERMELŐ_11.30.'!$A:$BH,58,FALSE)+VLOOKUP(B629,'[1]TERMELŐ_11.30.'!$A:$BH,59,FALSE)+VLOOKUP(B629,'[1]TERMELŐ_11.30.'!$A:$BH,60,FALSE)</f>
        <v>0</v>
      </c>
      <c r="AA629" s="14" t="str">
        <f>IF(VLOOKUP(B629,'[1]TERMELŐ_11.30.'!A:AZ,51,FALSE)="","",VLOOKUP(B629,'[1]TERMELŐ_11.30.'!A:AZ,51,FALSE))</f>
        <v/>
      </c>
      <c r="AB629" s="14" t="str">
        <f>IF(VLOOKUP(B629,'[1]TERMELŐ_11.30.'!A:AZ,52,FALSE)="","",VLOOKUP(B629,'[1]TERMELŐ_11.30.'!A:AZ,52,FALSE))</f>
        <v/>
      </c>
    </row>
    <row r="630" spans="1:28" x14ac:dyDescent="0.3">
      <c r="A630" s="10" t="str">
        <f>VLOOKUP(VLOOKUP(B630,'[1]TERMELŐ_11.30.'!A:F,6,FALSE),'[1]publikáció segéd tábla'!$A$1:$B$7,2,FALSE)</f>
        <v>ELMŰ Hálózati Kft.</v>
      </c>
      <c r="B630" s="10" t="s">
        <v>596</v>
      </c>
      <c r="C630" s="11">
        <f>+SUMIFS('[1]TERMELŐ_11.30.'!$H:$H,'[1]TERMELŐ_11.30.'!$A:$A,[1]publikáció!$B630,'[1]TERMELŐ_11.30.'!$L:$L,[1]publikáció!C$4)</f>
        <v>1</v>
      </c>
      <c r="D630" s="11">
        <f>+SUMIFS('[1]TERMELŐ_11.30.'!$H:$H,'[1]TERMELŐ_11.30.'!$A:$A,[1]publikáció!$B630,'[1]TERMELŐ_11.30.'!$L:$L,[1]publikáció!D$4)</f>
        <v>0</v>
      </c>
      <c r="E630" s="11">
        <f>+SUMIFS('[1]TERMELŐ_11.30.'!$H:$H,'[1]TERMELŐ_11.30.'!$A:$A,[1]publikáció!$B630,'[1]TERMELŐ_11.30.'!$L:$L,[1]publikáció!E$4)</f>
        <v>0</v>
      </c>
      <c r="F630" s="11">
        <f>+SUMIFS('[1]TERMELŐ_11.30.'!$H:$H,'[1]TERMELŐ_11.30.'!$A:$A,[1]publikáció!$B630,'[1]TERMELŐ_11.30.'!$L:$L,[1]publikáció!F$4)</f>
        <v>0</v>
      </c>
      <c r="G630" s="11">
        <f>+SUMIFS('[1]TERMELŐ_11.30.'!$H:$H,'[1]TERMELŐ_11.30.'!$A:$A,[1]publikáció!$B630,'[1]TERMELŐ_11.30.'!$L:$L,[1]publikáció!G$4)</f>
        <v>0</v>
      </c>
      <c r="H630" s="11">
        <f>+SUMIFS('[1]TERMELŐ_11.30.'!$H:$H,'[1]TERMELŐ_11.30.'!$A:$A,[1]publikáció!$B630,'[1]TERMELŐ_11.30.'!$L:$L,[1]publikáció!H$4)</f>
        <v>0</v>
      </c>
      <c r="I630" s="11">
        <f>+SUMIFS('[1]TERMELŐ_11.30.'!$H:$H,'[1]TERMELŐ_11.30.'!$A:$A,[1]publikáció!$B630,'[1]TERMELŐ_11.30.'!$L:$L,[1]publikáció!I$4)</f>
        <v>0</v>
      </c>
      <c r="J630" s="11">
        <f>+SUMIFS('[1]TERMELŐ_11.30.'!$H:$H,'[1]TERMELŐ_11.30.'!$A:$A,[1]publikáció!$B630,'[1]TERMELŐ_11.30.'!$L:$L,[1]publikáció!J$4)</f>
        <v>0</v>
      </c>
      <c r="K630" s="11" t="str">
        <f>+IF(VLOOKUP(B630,'[1]TERMELŐ_11.30.'!A:U,21,FALSE)="igen","Technológia módosítás",IF(VLOOKUP(B630,'[1]TERMELŐ_11.30.'!A:U,20,FALSE)&lt;&gt;"nem","Ismétlő","Új igény"))</f>
        <v>Új igény</v>
      </c>
      <c r="L630" s="12">
        <f>+_xlfn.MAXIFS('[1]TERMELŐ_11.30.'!$P:$P,'[1]TERMELŐ_11.30.'!$A:$A,[1]publikáció!$B630)</f>
        <v>1</v>
      </c>
      <c r="M630" s="12">
        <f>+_xlfn.MAXIFS('[1]TERMELŐ_11.30.'!$Q:$Q,'[1]TERMELŐ_11.30.'!$A:$A,[1]publikáció!$B630)</f>
        <v>0</v>
      </c>
      <c r="N630" s="10" t="str">
        <f>+IF(VLOOKUP(B630,'[1]TERMELŐ_11.30.'!A:G,7,FALSE)="","",VLOOKUP(B630,'[1]TERMELŐ_11.30.'!A:G,7,FALSE))</f>
        <v>BIAT</v>
      </c>
      <c r="O630" s="10">
        <f>+VLOOKUP(B630,'[1]TERMELŐ_11.30.'!A:I,9,FALSE)</f>
        <v>22</v>
      </c>
      <c r="P630" s="10" t="str">
        <f>+IF(OR(VLOOKUP(B630,'[1]TERMELŐ_11.30.'!A:D,4,FALSE)="elutasított",(VLOOKUP(B630,'[1]TERMELŐ_11.30.'!A:D,4,FALSE)="kiesett")),"igen","nem")</f>
        <v>igen</v>
      </c>
      <c r="Q630" s="10" t="str">
        <f>+_xlfn.IFNA(VLOOKUP(IF(VLOOKUP(B630,'[1]TERMELŐ_11.30.'!A:BQ,69,FALSE)="","",VLOOKUP(B630,'[1]TERMELŐ_11.30.'!A:BQ,69,FALSE)),'[1]publikáció segéd tábla'!$D$1:$E$16,2,FALSE),"")</f>
        <v>54/2024 kormány rendelet</v>
      </c>
      <c r="R630" s="10" t="str">
        <f>IF(VLOOKUP(B630,'[1]TERMELŐ_11.30.'!A:AT,46,FALSE)="","",VLOOKUP(B630,'[1]TERMELŐ_11.30.'!A:AT,46,FALSE))</f>
        <v/>
      </c>
      <c r="S630" s="10"/>
      <c r="T630" s="13">
        <f>+VLOOKUP(B630,'[1]TERMELŐ_11.30.'!$A:$AR,37,FALSE)</f>
        <v>0</v>
      </c>
      <c r="U630" s="13">
        <f>+VLOOKUP(B630,'[1]TERMELŐ_11.30.'!$A:$AR,38,FALSE)+VLOOKUP(B630,'[1]TERMELŐ_11.30.'!$A:$AR,39,FALSE)+VLOOKUP(B630,'[1]TERMELŐ_11.30.'!$A:$AR,40,FALSE)+VLOOKUP(B630,'[1]TERMELŐ_11.30.'!$A:$AR,41,FALSE)+VLOOKUP(B630,'[1]TERMELŐ_11.30.'!$A:$AR,42,FALSE)+VLOOKUP(B630,'[1]TERMELŐ_11.30.'!$A:$AR,43,FALSE)+VLOOKUP(B630,'[1]TERMELŐ_11.30.'!$A:$AR,44,FALSE)</f>
        <v>0</v>
      </c>
      <c r="V630" s="14" t="str">
        <f>+IF(VLOOKUP(B630,'[1]TERMELŐ_11.30.'!A:AS,45,FALSE)="","",VLOOKUP(B630,'[1]TERMELŐ_11.30.'!A:AS,45,FALSE))</f>
        <v/>
      </c>
      <c r="W630" s="14" t="str">
        <f>IF(VLOOKUP(B630,'[1]TERMELŐ_11.30.'!A:AJ,36,FALSE)="","",VLOOKUP(B630,'[1]TERMELŐ_11.30.'!A:AJ,36,FALSE))</f>
        <v/>
      </c>
      <c r="X630" s="10"/>
      <c r="Y630" s="13">
        <f>+VLOOKUP(B630,'[1]TERMELŐ_11.30.'!$A:$BH,53,FALSE)</f>
        <v>0</v>
      </c>
      <c r="Z630" s="13">
        <f>+VLOOKUP(B630,'[1]TERMELŐ_11.30.'!$A:$BH,54,FALSE)+VLOOKUP(B630,'[1]TERMELŐ_11.30.'!$A:$BH,55,FALSE)+VLOOKUP(B630,'[1]TERMELŐ_11.30.'!$A:$BH,56,FALSE)+VLOOKUP(B630,'[1]TERMELŐ_11.30.'!$A:$BH,57,FALSE)+VLOOKUP(B630,'[1]TERMELŐ_11.30.'!$A:$BH,58,FALSE)+VLOOKUP(B630,'[1]TERMELŐ_11.30.'!$A:$BH,59,FALSE)+VLOOKUP(B630,'[1]TERMELŐ_11.30.'!$A:$BH,60,FALSE)</f>
        <v>0</v>
      </c>
      <c r="AA630" s="14" t="str">
        <f>IF(VLOOKUP(B630,'[1]TERMELŐ_11.30.'!A:AZ,51,FALSE)="","",VLOOKUP(B630,'[1]TERMELŐ_11.30.'!A:AZ,51,FALSE))</f>
        <v/>
      </c>
      <c r="AB630" s="14" t="str">
        <f>IF(VLOOKUP(B630,'[1]TERMELŐ_11.30.'!A:AZ,52,FALSE)="","",VLOOKUP(B630,'[1]TERMELŐ_11.30.'!A:AZ,52,FALSE))</f>
        <v/>
      </c>
    </row>
    <row r="631" spans="1:28" x14ac:dyDescent="0.3">
      <c r="A631" s="10" t="str">
        <f>VLOOKUP(VLOOKUP(B631,'[1]TERMELŐ_11.30.'!A:F,6,FALSE),'[1]publikáció segéd tábla'!$A$1:$B$7,2,FALSE)</f>
        <v>ELMŰ Hálózati Kft.</v>
      </c>
      <c r="B631" s="10" t="s">
        <v>597</v>
      </c>
      <c r="C631" s="11">
        <f>+SUMIFS('[1]TERMELŐ_11.30.'!$H:$H,'[1]TERMELŐ_11.30.'!$A:$A,[1]publikáció!$B631,'[1]TERMELŐ_11.30.'!$L:$L,[1]publikáció!C$4)</f>
        <v>1</v>
      </c>
      <c r="D631" s="11">
        <f>+SUMIFS('[1]TERMELŐ_11.30.'!$H:$H,'[1]TERMELŐ_11.30.'!$A:$A,[1]publikáció!$B631,'[1]TERMELŐ_11.30.'!$L:$L,[1]publikáció!D$4)</f>
        <v>0</v>
      </c>
      <c r="E631" s="11">
        <f>+SUMIFS('[1]TERMELŐ_11.30.'!$H:$H,'[1]TERMELŐ_11.30.'!$A:$A,[1]publikáció!$B631,'[1]TERMELŐ_11.30.'!$L:$L,[1]publikáció!E$4)</f>
        <v>0</v>
      </c>
      <c r="F631" s="11">
        <f>+SUMIFS('[1]TERMELŐ_11.30.'!$H:$H,'[1]TERMELŐ_11.30.'!$A:$A,[1]publikáció!$B631,'[1]TERMELŐ_11.30.'!$L:$L,[1]publikáció!F$4)</f>
        <v>0</v>
      </c>
      <c r="G631" s="11">
        <f>+SUMIFS('[1]TERMELŐ_11.30.'!$H:$H,'[1]TERMELŐ_11.30.'!$A:$A,[1]publikáció!$B631,'[1]TERMELŐ_11.30.'!$L:$L,[1]publikáció!G$4)</f>
        <v>0</v>
      </c>
      <c r="H631" s="11">
        <f>+SUMIFS('[1]TERMELŐ_11.30.'!$H:$H,'[1]TERMELŐ_11.30.'!$A:$A,[1]publikáció!$B631,'[1]TERMELŐ_11.30.'!$L:$L,[1]publikáció!H$4)</f>
        <v>0</v>
      </c>
      <c r="I631" s="11">
        <f>+SUMIFS('[1]TERMELŐ_11.30.'!$H:$H,'[1]TERMELŐ_11.30.'!$A:$A,[1]publikáció!$B631,'[1]TERMELŐ_11.30.'!$L:$L,[1]publikáció!I$4)</f>
        <v>0</v>
      </c>
      <c r="J631" s="11">
        <f>+SUMIFS('[1]TERMELŐ_11.30.'!$H:$H,'[1]TERMELŐ_11.30.'!$A:$A,[1]publikáció!$B631,'[1]TERMELŐ_11.30.'!$L:$L,[1]publikáció!J$4)</f>
        <v>0</v>
      </c>
      <c r="K631" s="11" t="str">
        <f>+IF(VLOOKUP(B631,'[1]TERMELŐ_11.30.'!A:U,21,FALSE)="igen","Technológia módosítás",IF(VLOOKUP(B631,'[1]TERMELŐ_11.30.'!A:U,20,FALSE)&lt;&gt;"nem","Ismétlő","Új igény"))</f>
        <v>Új igény</v>
      </c>
      <c r="L631" s="12">
        <f>+_xlfn.MAXIFS('[1]TERMELŐ_11.30.'!$P:$P,'[1]TERMELŐ_11.30.'!$A:$A,[1]publikáció!$B631)</f>
        <v>1</v>
      </c>
      <c r="M631" s="12">
        <f>+_xlfn.MAXIFS('[1]TERMELŐ_11.30.'!$Q:$Q,'[1]TERMELŐ_11.30.'!$A:$A,[1]publikáció!$B631)</f>
        <v>0</v>
      </c>
      <c r="N631" s="10" t="str">
        <f>+IF(VLOOKUP(B631,'[1]TERMELŐ_11.30.'!A:G,7,FALSE)="","",VLOOKUP(B631,'[1]TERMELŐ_11.30.'!A:G,7,FALSE))</f>
        <v>BIAT</v>
      </c>
      <c r="O631" s="10">
        <f>+VLOOKUP(B631,'[1]TERMELŐ_11.30.'!A:I,9,FALSE)</f>
        <v>22</v>
      </c>
      <c r="P631" s="10" t="str">
        <f>+IF(OR(VLOOKUP(B631,'[1]TERMELŐ_11.30.'!A:D,4,FALSE)="elutasított",(VLOOKUP(B631,'[1]TERMELŐ_11.30.'!A:D,4,FALSE)="kiesett")),"igen","nem")</f>
        <v>igen</v>
      </c>
      <c r="Q631" s="10" t="str">
        <f>+_xlfn.IFNA(VLOOKUP(IF(VLOOKUP(B631,'[1]TERMELŐ_11.30.'!A:BQ,69,FALSE)="","",VLOOKUP(B631,'[1]TERMELŐ_11.30.'!A:BQ,69,FALSE)),'[1]publikáció segéd tábla'!$D$1:$E$16,2,FALSE),"")</f>
        <v>54/2024 kormány rendelet</v>
      </c>
      <c r="R631" s="10" t="str">
        <f>IF(VLOOKUP(B631,'[1]TERMELŐ_11.30.'!A:AT,46,FALSE)="","",VLOOKUP(B631,'[1]TERMELŐ_11.30.'!A:AT,46,FALSE))</f>
        <v/>
      </c>
      <c r="S631" s="10"/>
      <c r="T631" s="13">
        <f>+VLOOKUP(B631,'[1]TERMELŐ_11.30.'!$A:$AR,37,FALSE)</f>
        <v>0</v>
      </c>
      <c r="U631" s="13">
        <f>+VLOOKUP(B631,'[1]TERMELŐ_11.30.'!$A:$AR,38,FALSE)+VLOOKUP(B631,'[1]TERMELŐ_11.30.'!$A:$AR,39,FALSE)+VLOOKUP(B631,'[1]TERMELŐ_11.30.'!$A:$AR,40,FALSE)+VLOOKUP(B631,'[1]TERMELŐ_11.30.'!$A:$AR,41,FALSE)+VLOOKUP(B631,'[1]TERMELŐ_11.30.'!$A:$AR,42,FALSE)+VLOOKUP(B631,'[1]TERMELŐ_11.30.'!$A:$AR,43,FALSE)+VLOOKUP(B631,'[1]TERMELŐ_11.30.'!$A:$AR,44,FALSE)</f>
        <v>0</v>
      </c>
      <c r="V631" s="14" t="str">
        <f>+IF(VLOOKUP(B631,'[1]TERMELŐ_11.30.'!A:AS,45,FALSE)="","",VLOOKUP(B631,'[1]TERMELŐ_11.30.'!A:AS,45,FALSE))</f>
        <v/>
      </c>
      <c r="W631" s="14" t="str">
        <f>IF(VLOOKUP(B631,'[1]TERMELŐ_11.30.'!A:AJ,36,FALSE)="","",VLOOKUP(B631,'[1]TERMELŐ_11.30.'!A:AJ,36,FALSE))</f>
        <v/>
      </c>
      <c r="X631" s="10"/>
      <c r="Y631" s="13">
        <f>+VLOOKUP(B631,'[1]TERMELŐ_11.30.'!$A:$BH,53,FALSE)</f>
        <v>0</v>
      </c>
      <c r="Z631" s="13">
        <f>+VLOOKUP(B631,'[1]TERMELŐ_11.30.'!$A:$BH,54,FALSE)+VLOOKUP(B631,'[1]TERMELŐ_11.30.'!$A:$BH,55,FALSE)+VLOOKUP(B631,'[1]TERMELŐ_11.30.'!$A:$BH,56,FALSE)+VLOOKUP(B631,'[1]TERMELŐ_11.30.'!$A:$BH,57,FALSE)+VLOOKUP(B631,'[1]TERMELŐ_11.30.'!$A:$BH,58,FALSE)+VLOOKUP(B631,'[1]TERMELŐ_11.30.'!$A:$BH,59,FALSE)+VLOOKUP(B631,'[1]TERMELŐ_11.30.'!$A:$BH,60,FALSE)</f>
        <v>0</v>
      </c>
      <c r="AA631" s="14" t="str">
        <f>IF(VLOOKUP(B631,'[1]TERMELŐ_11.30.'!A:AZ,51,FALSE)="","",VLOOKUP(B631,'[1]TERMELŐ_11.30.'!A:AZ,51,FALSE))</f>
        <v/>
      </c>
      <c r="AB631" s="14" t="str">
        <f>IF(VLOOKUP(B631,'[1]TERMELŐ_11.30.'!A:AZ,52,FALSE)="","",VLOOKUP(B631,'[1]TERMELŐ_11.30.'!A:AZ,52,FALSE))</f>
        <v/>
      </c>
    </row>
    <row r="632" spans="1:28" x14ac:dyDescent="0.3">
      <c r="A632" s="10" t="str">
        <f>VLOOKUP(VLOOKUP(B632,'[1]TERMELŐ_11.30.'!A:F,6,FALSE),'[1]publikáció segéd tábla'!$A$1:$B$7,2,FALSE)</f>
        <v>ELMŰ Hálózati Kft.</v>
      </c>
      <c r="B632" s="10" t="s">
        <v>598</v>
      </c>
      <c r="C632" s="11">
        <f>+SUMIFS('[1]TERMELŐ_11.30.'!$H:$H,'[1]TERMELŐ_11.30.'!$A:$A,[1]publikáció!$B632,'[1]TERMELŐ_11.30.'!$L:$L,[1]publikáció!C$4)</f>
        <v>3.5</v>
      </c>
      <c r="D632" s="11">
        <f>+SUMIFS('[1]TERMELŐ_11.30.'!$H:$H,'[1]TERMELŐ_11.30.'!$A:$A,[1]publikáció!$B632,'[1]TERMELŐ_11.30.'!$L:$L,[1]publikáció!D$4)</f>
        <v>0</v>
      </c>
      <c r="E632" s="11">
        <f>+SUMIFS('[1]TERMELŐ_11.30.'!$H:$H,'[1]TERMELŐ_11.30.'!$A:$A,[1]publikáció!$B632,'[1]TERMELŐ_11.30.'!$L:$L,[1]publikáció!E$4)</f>
        <v>0</v>
      </c>
      <c r="F632" s="11">
        <f>+SUMIFS('[1]TERMELŐ_11.30.'!$H:$H,'[1]TERMELŐ_11.30.'!$A:$A,[1]publikáció!$B632,'[1]TERMELŐ_11.30.'!$L:$L,[1]publikáció!F$4)</f>
        <v>0</v>
      </c>
      <c r="G632" s="11">
        <f>+SUMIFS('[1]TERMELŐ_11.30.'!$H:$H,'[1]TERMELŐ_11.30.'!$A:$A,[1]publikáció!$B632,'[1]TERMELŐ_11.30.'!$L:$L,[1]publikáció!G$4)</f>
        <v>0</v>
      </c>
      <c r="H632" s="11">
        <f>+SUMIFS('[1]TERMELŐ_11.30.'!$H:$H,'[1]TERMELŐ_11.30.'!$A:$A,[1]publikáció!$B632,'[1]TERMELŐ_11.30.'!$L:$L,[1]publikáció!H$4)</f>
        <v>0</v>
      </c>
      <c r="I632" s="11">
        <f>+SUMIFS('[1]TERMELŐ_11.30.'!$H:$H,'[1]TERMELŐ_11.30.'!$A:$A,[1]publikáció!$B632,'[1]TERMELŐ_11.30.'!$L:$L,[1]publikáció!I$4)</f>
        <v>0</v>
      </c>
      <c r="J632" s="11">
        <f>+SUMIFS('[1]TERMELŐ_11.30.'!$H:$H,'[1]TERMELŐ_11.30.'!$A:$A,[1]publikáció!$B632,'[1]TERMELŐ_11.30.'!$L:$L,[1]publikáció!J$4)</f>
        <v>0</v>
      </c>
      <c r="K632" s="11" t="str">
        <f>+IF(VLOOKUP(B632,'[1]TERMELŐ_11.30.'!A:U,21,FALSE)="igen","Technológia módosítás",IF(VLOOKUP(B632,'[1]TERMELŐ_11.30.'!A:U,20,FALSE)&lt;&gt;"nem","Ismétlő","Új igény"))</f>
        <v>Új igény</v>
      </c>
      <c r="L632" s="12">
        <f>+_xlfn.MAXIFS('[1]TERMELŐ_11.30.'!$P:$P,'[1]TERMELŐ_11.30.'!$A:$A,[1]publikáció!$B632)</f>
        <v>3.5</v>
      </c>
      <c r="M632" s="12">
        <f>+_xlfn.MAXIFS('[1]TERMELŐ_11.30.'!$Q:$Q,'[1]TERMELŐ_11.30.'!$A:$A,[1]publikáció!$B632)</f>
        <v>0</v>
      </c>
      <c r="N632" s="10" t="str">
        <f>+IF(VLOOKUP(B632,'[1]TERMELŐ_11.30.'!A:G,7,FALSE)="","",VLOOKUP(B632,'[1]TERMELŐ_11.30.'!A:G,7,FALSE))</f>
        <v>DUVA</v>
      </c>
      <c r="O632" s="10">
        <f>+VLOOKUP(B632,'[1]TERMELŐ_11.30.'!A:I,9,FALSE)</f>
        <v>22</v>
      </c>
      <c r="P632" s="10" t="str">
        <f>+IF(OR(VLOOKUP(B632,'[1]TERMELŐ_11.30.'!A:D,4,FALSE)="elutasított",(VLOOKUP(B632,'[1]TERMELŐ_11.30.'!A:D,4,FALSE)="kiesett")),"igen","nem")</f>
        <v>igen</v>
      </c>
      <c r="Q632" s="10" t="str">
        <f>+_xlfn.IFNA(VLOOKUP(IF(VLOOKUP(B632,'[1]TERMELŐ_11.30.'!A:BQ,69,FALSE)="","",VLOOKUP(B632,'[1]TERMELŐ_11.30.'!A:BQ,69,FALSE)),'[1]publikáció segéd tábla'!$D$1:$E$16,2,FALSE),"")</f>
        <v>54/2024 kormány rendelet</v>
      </c>
      <c r="R632" s="10" t="str">
        <f>IF(VLOOKUP(B632,'[1]TERMELŐ_11.30.'!A:AT,46,FALSE)="","",VLOOKUP(B632,'[1]TERMELŐ_11.30.'!A:AT,46,FALSE))</f>
        <v/>
      </c>
      <c r="S632" s="10"/>
      <c r="T632" s="13">
        <f>+VLOOKUP(B632,'[1]TERMELŐ_11.30.'!$A:$AR,37,FALSE)</f>
        <v>0</v>
      </c>
      <c r="U632" s="13">
        <f>+VLOOKUP(B632,'[1]TERMELŐ_11.30.'!$A:$AR,38,FALSE)+VLOOKUP(B632,'[1]TERMELŐ_11.30.'!$A:$AR,39,FALSE)+VLOOKUP(B632,'[1]TERMELŐ_11.30.'!$A:$AR,40,FALSE)+VLOOKUP(B632,'[1]TERMELŐ_11.30.'!$A:$AR,41,FALSE)+VLOOKUP(B632,'[1]TERMELŐ_11.30.'!$A:$AR,42,FALSE)+VLOOKUP(B632,'[1]TERMELŐ_11.30.'!$A:$AR,43,FALSE)+VLOOKUP(B632,'[1]TERMELŐ_11.30.'!$A:$AR,44,FALSE)</f>
        <v>0</v>
      </c>
      <c r="V632" s="14" t="str">
        <f>+IF(VLOOKUP(B632,'[1]TERMELŐ_11.30.'!A:AS,45,FALSE)="","",VLOOKUP(B632,'[1]TERMELŐ_11.30.'!A:AS,45,FALSE))</f>
        <v/>
      </c>
      <c r="W632" s="14" t="str">
        <f>IF(VLOOKUP(B632,'[1]TERMELŐ_11.30.'!A:AJ,36,FALSE)="","",VLOOKUP(B632,'[1]TERMELŐ_11.30.'!A:AJ,36,FALSE))</f>
        <v/>
      </c>
      <c r="X632" s="10"/>
      <c r="Y632" s="13">
        <f>+VLOOKUP(B632,'[1]TERMELŐ_11.30.'!$A:$BH,53,FALSE)</f>
        <v>0</v>
      </c>
      <c r="Z632" s="13">
        <f>+VLOOKUP(B632,'[1]TERMELŐ_11.30.'!$A:$BH,54,FALSE)+VLOOKUP(B632,'[1]TERMELŐ_11.30.'!$A:$BH,55,FALSE)+VLOOKUP(B632,'[1]TERMELŐ_11.30.'!$A:$BH,56,FALSE)+VLOOKUP(B632,'[1]TERMELŐ_11.30.'!$A:$BH,57,FALSE)+VLOOKUP(B632,'[1]TERMELŐ_11.30.'!$A:$BH,58,FALSE)+VLOOKUP(B632,'[1]TERMELŐ_11.30.'!$A:$BH,59,FALSE)+VLOOKUP(B632,'[1]TERMELŐ_11.30.'!$A:$BH,60,FALSE)</f>
        <v>0</v>
      </c>
      <c r="AA632" s="14" t="str">
        <f>IF(VLOOKUP(B632,'[1]TERMELŐ_11.30.'!A:AZ,51,FALSE)="","",VLOOKUP(B632,'[1]TERMELŐ_11.30.'!A:AZ,51,FALSE))</f>
        <v/>
      </c>
      <c r="AB632" s="14" t="str">
        <f>IF(VLOOKUP(B632,'[1]TERMELŐ_11.30.'!A:AZ,52,FALSE)="","",VLOOKUP(B632,'[1]TERMELŐ_11.30.'!A:AZ,52,FALSE))</f>
        <v/>
      </c>
    </row>
    <row r="633" spans="1:28" x14ac:dyDescent="0.3">
      <c r="A633" s="10" t="str">
        <f>VLOOKUP(VLOOKUP(B633,'[1]TERMELŐ_11.30.'!A:F,6,FALSE),'[1]publikáció segéd tábla'!$A$1:$B$7,2,FALSE)</f>
        <v>ELMŰ Hálózati Kft.</v>
      </c>
      <c r="B633" s="10" t="s">
        <v>599</v>
      </c>
      <c r="C633" s="11">
        <f>+SUMIFS('[1]TERMELŐ_11.30.'!$H:$H,'[1]TERMELŐ_11.30.'!$A:$A,[1]publikáció!$B633,'[1]TERMELŐ_11.30.'!$L:$L,[1]publikáció!C$4)</f>
        <v>1</v>
      </c>
      <c r="D633" s="11">
        <f>+SUMIFS('[1]TERMELŐ_11.30.'!$H:$H,'[1]TERMELŐ_11.30.'!$A:$A,[1]publikáció!$B633,'[1]TERMELŐ_11.30.'!$L:$L,[1]publikáció!D$4)</f>
        <v>0</v>
      </c>
      <c r="E633" s="11">
        <f>+SUMIFS('[1]TERMELŐ_11.30.'!$H:$H,'[1]TERMELŐ_11.30.'!$A:$A,[1]publikáció!$B633,'[1]TERMELŐ_11.30.'!$L:$L,[1]publikáció!E$4)</f>
        <v>0</v>
      </c>
      <c r="F633" s="11">
        <f>+SUMIFS('[1]TERMELŐ_11.30.'!$H:$H,'[1]TERMELŐ_11.30.'!$A:$A,[1]publikáció!$B633,'[1]TERMELŐ_11.30.'!$L:$L,[1]publikáció!F$4)</f>
        <v>0</v>
      </c>
      <c r="G633" s="11">
        <f>+SUMIFS('[1]TERMELŐ_11.30.'!$H:$H,'[1]TERMELŐ_11.30.'!$A:$A,[1]publikáció!$B633,'[1]TERMELŐ_11.30.'!$L:$L,[1]publikáció!G$4)</f>
        <v>0</v>
      </c>
      <c r="H633" s="11">
        <f>+SUMIFS('[1]TERMELŐ_11.30.'!$H:$H,'[1]TERMELŐ_11.30.'!$A:$A,[1]publikáció!$B633,'[1]TERMELŐ_11.30.'!$L:$L,[1]publikáció!H$4)</f>
        <v>0</v>
      </c>
      <c r="I633" s="11">
        <f>+SUMIFS('[1]TERMELŐ_11.30.'!$H:$H,'[1]TERMELŐ_11.30.'!$A:$A,[1]publikáció!$B633,'[1]TERMELŐ_11.30.'!$L:$L,[1]publikáció!I$4)</f>
        <v>0</v>
      </c>
      <c r="J633" s="11">
        <f>+SUMIFS('[1]TERMELŐ_11.30.'!$H:$H,'[1]TERMELŐ_11.30.'!$A:$A,[1]publikáció!$B633,'[1]TERMELŐ_11.30.'!$L:$L,[1]publikáció!J$4)</f>
        <v>0</v>
      </c>
      <c r="K633" s="11" t="str">
        <f>+IF(VLOOKUP(B633,'[1]TERMELŐ_11.30.'!A:U,21,FALSE)="igen","Technológia módosítás",IF(VLOOKUP(B633,'[1]TERMELŐ_11.30.'!A:U,20,FALSE)&lt;&gt;"nem","Ismétlő","Új igény"))</f>
        <v>Új igény</v>
      </c>
      <c r="L633" s="12">
        <f>+_xlfn.MAXIFS('[1]TERMELŐ_11.30.'!$P:$P,'[1]TERMELŐ_11.30.'!$A:$A,[1]publikáció!$B633)</f>
        <v>1</v>
      </c>
      <c r="M633" s="12">
        <f>+_xlfn.MAXIFS('[1]TERMELŐ_11.30.'!$Q:$Q,'[1]TERMELŐ_11.30.'!$A:$A,[1]publikáció!$B633)</f>
        <v>0</v>
      </c>
      <c r="N633" s="10" t="str">
        <f>+IF(VLOOKUP(B633,'[1]TERMELŐ_11.30.'!A:G,7,FALSE)="","",VLOOKUP(B633,'[1]TERMELŐ_11.30.'!A:G,7,FALSE))</f>
        <v>VECS</v>
      </c>
      <c r="O633" s="10">
        <f>+VLOOKUP(B633,'[1]TERMELŐ_11.30.'!A:I,9,FALSE)</f>
        <v>22</v>
      </c>
      <c r="P633" s="10" t="str">
        <f>+IF(OR(VLOOKUP(B633,'[1]TERMELŐ_11.30.'!A:D,4,FALSE)="elutasított",(VLOOKUP(B633,'[1]TERMELŐ_11.30.'!A:D,4,FALSE)="kiesett")),"igen","nem")</f>
        <v>igen</v>
      </c>
      <c r="Q633" s="10" t="str">
        <f>+_xlfn.IFNA(VLOOKUP(IF(VLOOKUP(B633,'[1]TERMELŐ_11.30.'!A:BQ,69,FALSE)="","",VLOOKUP(B633,'[1]TERMELŐ_11.30.'!A:BQ,69,FALSE)),'[1]publikáció segéd tábla'!$D$1:$E$16,2,FALSE),"")</f>
        <v>54/2024 kormány rendelet</v>
      </c>
      <c r="R633" s="10" t="str">
        <f>IF(VLOOKUP(B633,'[1]TERMELŐ_11.30.'!A:AT,46,FALSE)="","",VLOOKUP(B633,'[1]TERMELŐ_11.30.'!A:AT,46,FALSE))</f>
        <v/>
      </c>
      <c r="S633" s="10"/>
      <c r="T633" s="13">
        <f>+VLOOKUP(B633,'[1]TERMELŐ_11.30.'!$A:$AR,37,FALSE)</f>
        <v>0</v>
      </c>
      <c r="U633" s="13">
        <f>+VLOOKUP(B633,'[1]TERMELŐ_11.30.'!$A:$AR,38,FALSE)+VLOOKUP(B633,'[1]TERMELŐ_11.30.'!$A:$AR,39,FALSE)+VLOOKUP(B633,'[1]TERMELŐ_11.30.'!$A:$AR,40,FALSE)+VLOOKUP(B633,'[1]TERMELŐ_11.30.'!$A:$AR,41,FALSE)+VLOOKUP(B633,'[1]TERMELŐ_11.30.'!$A:$AR,42,FALSE)+VLOOKUP(B633,'[1]TERMELŐ_11.30.'!$A:$AR,43,FALSE)+VLOOKUP(B633,'[1]TERMELŐ_11.30.'!$A:$AR,44,FALSE)</f>
        <v>0</v>
      </c>
      <c r="V633" s="14" t="str">
        <f>+IF(VLOOKUP(B633,'[1]TERMELŐ_11.30.'!A:AS,45,FALSE)="","",VLOOKUP(B633,'[1]TERMELŐ_11.30.'!A:AS,45,FALSE))</f>
        <v/>
      </c>
      <c r="W633" s="14" t="str">
        <f>IF(VLOOKUP(B633,'[1]TERMELŐ_11.30.'!A:AJ,36,FALSE)="","",VLOOKUP(B633,'[1]TERMELŐ_11.30.'!A:AJ,36,FALSE))</f>
        <v/>
      </c>
      <c r="X633" s="10"/>
      <c r="Y633" s="13">
        <f>+VLOOKUP(B633,'[1]TERMELŐ_11.30.'!$A:$BH,53,FALSE)</f>
        <v>0</v>
      </c>
      <c r="Z633" s="13">
        <f>+VLOOKUP(B633,'[1]TERMELŐ_11.30.'!$A:$BH,54,FALSE)+VLOOKUP(B633,'[1]TERMELŐ_11.30.'!$A:$BH,55,FALSE)+VLOOKUP(B633,'[1]TERMELŐ_11.30.'!$A:$BH,56,FALSE)+VLOOKUP(B633,'[1]TERMELŐ_11.30.'!$A:$BH,57,FALSE)+VLOOKUP(B633,'[1]TERMELŐ_11.30.'!$A:$BH,58,FALSE)+VLOOKUP(B633,'[1]TERMELŐ_11.30.'!$A:$BH,59,FALSE)+VLOOKUP(B633,'[1]TERMELŐ_11.30.'!$A:$BH,60,FALSE)</f>
        <v>0</v>
      </c>
      <c r="AA633" s="14" t="str">
        <f>IF(VLOOKUP(B633,'[1]TERMELŐ_11.30.'!A:AZ,51,FALSE)="","",VLOOKUP(B633,'[1]TERMELŐ_11.30.'!A:AZ,51,FALSE))</f>
        <v/>
      </c>
      <c r="AB633" s="14" t="str">
        <f>IF(VLOOKUP(B633,'[1]TERMELŐ_11.30.'!A:AZ,52,FALSE)="","",VLOOKUP(B633,'[1]TERMELŐ_11.30.'!A:AZ,52,FALSE))</f>
        <v/>
      </c>
    </row>
    <row r="634" spans="1:28" x14ac:dyDescent="0.3">
      <c r="A634" s="10" t="str">
        <f>VLOOKUP(VLOOKUP(B634,'[1]TERMELŐ_11.30.'!A:F,6,FALSE),'[1]publikáció segéd tábla'!$A$1:$B$7,2,FALSE)</f>
        <v>ELMŰ Hálózati Kft.</v>
      </c>
      <c r="B634" s="10" t="s">
        <v>600</v>
      </c>
      <c r="C634" s="11">
        <f>+SUMIFS('[1]TERMELŐ_11.30.'!$H:$H,'[1]TERMELŐ_11.30.'!$A:$A,[1]publikáció!$B634,'[1]TERMELŐ_11.30.'!$L:$L,[1]publikáció!C$4)</f>
        <v>2</v>
      </c>
      <c r="D634" s="11">
        <f>+SUMIFS('[1]TERMELŐ_11.30.'!$H:$H,'[1]TERMELŐ_11.30.'!$A:$A,[1]publikáció!$B634,'[1]TERMELŐ_11.30.'!$L:$L,[1]publikáció!D$4)</f>
        <v>0</v>
      </c>
      <c r="E634" s="11">
        <f>+SUMIFS('[1]TERMELŐ_11.30.'!$H:$H,'[1]TERMELŐ_11.30.'!$A:$A,[1]publikáció!$B634,'[1]TERMELŐ_11.30.'!$L:$L,[1]publikáció!E$4)</f>
        <v>0</v>
      </c>
      <c r="F634" s="11">
        <f>+SUMIFS('[1]TERMELŐ_11.30.'!$H:$H,'[1]TERMELŐ_11.30.'!$A:$A,[1]publikáció!$B634,'[1]TERMELŐ_11.30.'!$L:$L,[1]publikáció!F$4)</f>
        <v>0</v>
      </c>
      <c r="G634" s="11">
        <f>+SUMIFS('[1]TERMELŐ_11.30.'!$H:$H,'[1]TERMELŐ_11.30.'!$A:$A,[1]publikáció!$B634,'[1]TERMELŐ_11.30.'!$L:$L,[1]publikáció!G$4)</f>
        <v>0</v>
      </c>
      <c r="H634" s="11">
        <f>+SUMIFS('[1]TERMELŐ_11.30.'!$H:$H,'[1]TERMELŐ_11.30.'!$A:$A,[1]publikáció!$B634,'[1]TERMELŐ_11.30.'!$L:$L,[1]publikáció!H$4)</f>
        <v>0</v>
      </c>
      <c r="I634" s="11">
        <f>+SUMIFS('[1]TERMELŐ_11.30.'!$H:$H,'[1]TERMELŐ_11.30.'!$A:$A,[1]publikáció!$B634,'[1]TERMELŐ_11.30.'!$L:$L,[1]publikáció!I$4)</f>
        <v>0</v>
      </c>
      <c r="J634" s="11">
        <f>+SUMIFS('[1]TERMELŐ_11.30.'!$H:$H,'[1]TERMELŐ_11.30.'!$A:$A,[1]publikáció!$B634,'[1]TERMELŐ_11.30.'!$L:$L,[1]publikáció!J$4)</f>
        <v>0</v>
      </c>
      <c r="K634" s="11" t="str">
        <f>+IF(VLOOKUP(B634,'[1]TERMELŐ_11.30.'!A:U,21,FALSE)="igen","Technológia módosítás",IF(VLOOKUP(B634,'[1]TERMELŐ_11.30.'!A:U,20,FALSE)&lt;&gt;"nem","Ismétlő","Új igény"))</f>
        <v>Új igény</v>
      </c>
      <c r="L634" s="12">
        <f>+_xlfn.MAXIFS('[1]TERMELŐ_11.30.'!$P:$P,'[1]TERMELŐ_11.30.'!$A:$A,[1]publikáció!$B634)</f>
        <v>2</v>
      </c>
      <c r="M634" s="12">
        <f>+_xlfn.MAXIFS('[1]TERMELŐ_11.30.'!$Q:$Q,'[1]TERMELŐ_11.30.'!$A:$A,[1]publikáció!$B634)</f>
        <v>0</v>
      </c>
      <c r="N634" s="10" t="str">
        <f>+IF(VLOOKUP(B634,'[1]TERMELŐ_11.30.'!A:G,7,FALSE)="","",VLOOKUP(B634,'[1]TERMELŐ_11.30.'!A:G,7,FALSE))</f>
        <v>ÜLLŐ</v>
      </c>
      <c r="O634" s="10">
        <f>+VLOOKUP(B634,'[1]TERMELŐ_11.30.'!A:I,9,FALSE)</f>
        <v>22</v>
      </c>
      <c r="P634" s="10" t="str">
        <f>+IF(OR(VLOOKUP(B634,'[1]TERMELŐ_11.30.'!A:D,4,FALSE)="elutasított",(VLOOKUP(B634,'[1]TERMELŐ_11.30.'!A:D,4,FALSE)="kiesett")),"igen","nem")</f>
        <v>igen</v>
      </c>
      <c r="Q634" s="10" t="str">
        <f>+_xlfn.IFNA(VLOOKUP(IF(VLOOKUP(B634,'[1]TERMELŐ_11.30.'!A:BQ,69,FALSE)="","",VLOOKUP(B634,'[1]TERMELŐ_11.30.'!A:BQ,69,FALSE)),'[1]publikáció segéd tábla'!$D$1:$E$16,2,FALSE),"")</f>
        <v>54/2024 kormány rendelet</v>
      </c>
      <c r="R634" s="10" t="str">
        <f>IF(VLOOKUP(B634,'[1]TERMELŐ_11.30.'!A:AT,46,FALSE)="","",VLOOKUP(B634,'[1]TERMELŐ_11.30.'!A:AT,46,FALSE))</f>
        <v/>
      </c>
      <c r="S634" s="10"/>
      <c r="T634" s="13">
        <f>+VLOOKUP(B634,'[1]TERMELŐ_11.30.'!$A:$AR,37,FALSE)</f>
        <v>0</v>
      </c>
      <c r="U634" s="13">
        <f>+VLOOKUP(B634,'[1]TERMELŐ_11.30.'!$A:$AR,38,FALSE)+VLOOKUP(B634,'[1]TERMELŐ_11.30.'!$A:$AR,39,FALSE)+VLOOKUP(B634,'[1]TERMELŐ_11.30.'!$A:$AR,40,FALSE)+VLOOKUP(B634,'[1]TERMELŐ_11.30.'!$A:$AR,41,FALSE)+VLOOKUP(B634,'[1]TERMELŐ_11.30.'!$A:$AR,42,FALSE)+VLOOKUP(B634,'[1]TERMELŐ_11.30.'!$A:$AR,43,FALSE)+VLOOKUP(B634,'[1]TERMELŐ_11.30.'!$A:$AR,44,FALSE)</f>
        <v>0</v>
      </c>
      <c r="V634" s="14" t="str">
        <f>+IF(VLOOKUP(B634,'[1]TERMELŐ_11.30.'!A:AS,45,FALSE)="","",VLOOKUP(B634,'[1]TERMELŐ_11.30.'!A:AS,45,FALSE))</f>
        <v/>
      </c>
      <c r="W634" s="14" t="str">
        <f>IF(VLOOKUP(B634,'[1]TERMELŐ_11.30.'!A:AJ,36,FALSE)="","",VLOOKUP(B634,'[1]TERMELŐ_11.30.'!A:AJ,36,FALSE))</f>
        <v/>
      </c>
      <c r="X634" s="10"/>
      <c r="Y634" s="13">
        <f>+VLOOKUP(B634,'[1]TERMELŐ_11.30.'!$A:$BH,53,FALSE)</f>
        <v>0</v>
      </c>
      <c r="Z634" s="13">
        <f>+VLOOKUP(B634,'[1]TERMELŐ_11.30.'!$A:$BH,54,FALSE)+VLOOKUP(B634,'[1]TERMELŐ_11.30.'!$A:$BH,55,FALSE)+VLOOKUP(B634,'[1]TERMELŐ_11.30.'!$A:$BH,56,FALSE)+VLOOKUP(B634,'[1]TERMELŐ_11.30.'!$A:$BH,57,FALSE)+VLOOKUP(B634,'[1]TERMELŐ_11.30.'!$A:$BH,58,FALSE)+VLOOKUP(B634,'[1]TERMELŐ_11.30.'!$A:$BH,59,FALSE)+VLOOKUP(B634,'[1]TERMELŐ_11.30.'!$A:$BH,60,FALSE)</f>
        <v>0</v>
      </c>
      <c r="AA634" s="14" t="str">
        <f>IF(VLOOKUP(B634,'[1]TERMELŐ_11.30.'!A:AZ,51,FALSE)="","",VLOOKUP(B634,'[1]TERMELŐ_11.30.'!A:AZ,51,FALSE))</f>
        <v/>
      </c>
      <c r="AB634" s="14" t="str">
        <f>IF(VLOOKUP(B634,'[1]TERMELŐ_11.30.'!A:AZ,52,FALSE)="","",VLOOKUP(B634,'[1]TERMELŐ_11.30.'!A:AZ,52,FALSE))</f>
        <v/>
      </c>
    </row>
    <row r="635" spans="1:28" x14ac:dyDescent="0.3">
      <c r="A635" s="10" t="str">
        <f>VLOOKUP(VLOOKUP(B635,'[1]TERMELŐ_11.30.'!A:F,6,FALSE),'[1]publikáció segéd tábla'!$A$1:$B$7,2,FALSE)</f>
        <v>ELMŰ Hálózati Kft.</v>
      </c>
      <c r="B635" s="10" t="s">
        <v>601</v>
      </c>
      <c r="C635" s="11">
        <f>+SUMIFS('[1]TERMELŐ_11.30.'!$H:$H,'[1]TERMELŐ_11.30.'!$A:$A,[1]publikáció!$B635,'[1]TERMELŐ_11.30.'!$L:$L,[1]publikáció!C$4)</f>
        <v>0</v>
      </c>
      <c r="D635" s="11">
        <f>+SUMIFS('[1]TERMELŐ_11.30.'!$H:$H,'[1]TERMELŐ_11.30.'!$A:$A,[1]publikáció!$B635,'[1]TERMELŐ_11.30.'!$L:$L,[1]publikáció!D$4)</f>
        <v>0</v>
      </c>
      <c r="E635" s="11">
        <f>+SUMIFS('[1]TERMELŐ_11.30.'!$H:$H,'[1]TERMELŐ_11.30.'!$A:$A,[1]publikáció!$B635,'[1]TERMELŐ_11.30.'!$L:$L,[1]publikáció!E$4)</f>
        <v>1</v>
      </c>
      <c r="F635" s="11">
        <f>+SUMIFS('[1]TERMELŐ_11.30.'!$H:$H,'[1]TERMELŐ_11.30.'!$A:$A,[1]publikáció!$B635,'[1]TERMELŐ_11.30.'!$L:$L,[1]publikáció!F$4)</f>
        <v>0</v>
      </c>
      <c r="G635" s="11">
        <f>+SUMIFS('[1]TERMELŐ_11.30.'!$H:$H,'[1]TERMELŐ_11.30.'!$A:$A,[1]publikáció!$B635,'[1]TERMELŐ_11.30.'!$L:$L,[1]publikáció!G$4)</f>
        <v>0</v>
      </c>
      <c r="H635" s="11">
        <f>+SUMIFS('[1]TERMELŐ_11.30.'!$H:$H,'[1]TERMELŐ_11.30.'!$A:$A,[1]publikáció!$B635,'[1]TERMELŐ_11.30.'!$L:$L,[1]publikáció!H$4)</f>
        <v>0</v>
      </c>
      <c r="I635" s="11">
        <f>+SUMIFS('[1]TERMELŐ_11.30.'!$H:$H,'[1]TERMELŐ_11.30.'!$A:$A,[1]publikáció!$B635,'[1]TERMELŐ_11.30.'!$L:$L,[1]publikáció!I$4)</f>
        <v>0</v>
      </c>
      <c r="J635" s="11">
        <f>+SUMIFS('[1]TERMELŐ_11.30.'!$H:$H,'[1]TERMELŐ_11.30.'!$A:$A,[1]publikáció!$B635,'[1]TERMELŐ_11.30.'!$L:$L,[1]publikáció!J$4)</f>
        <v>0</v>
      </c>
      <c r="K635" s="11" t="str">
        <f>+IF(VLOOKUP(B635,'[1]TERMELŐ_11.30.'!A:U,21,FALSE)="igen","Technológia módosítás",IF(VLOOKUP(B635,'[1]TERMELŐ_11.30.'!A:U,20,FALSE)&lt;&gt;"nem","Ismétlő","Új igény"))</f>
        <v>Új igény</v>
      </c>
      <c r="L635" s="12">
        <f>+_xlfn.MAXIFS('[1]TERMELŐ_11.30.'!$P:$P,'[1]TERMELŐ_11.30.'!$A:$A,[1]publikáció!$B635)</f>
        <v>1</v>
      </c>
      <c r="M635" s="12">
        <f>+_xlfn.MAXIFS('[1]TERMELŐ_11.30.'!$Q:$Q,'[1]TERMELŐ_11.30.'!$A:$A,[1]publikáció!$B635)</f>
        <v>1</v>
      </c>
      <c r="N635" s="10" t="str">
        <f>+IF(VLOOKUP(B635,'[1]TERMELŐ_11.30.'!A:G,7,FALSE)="","",VLOOKUP(B635,'[1]TERMELŐ_11.30.'!A:G,7,FALSE))</f>
        <v>ANGY</v>
      </c>
      <c r="O635" s="10">
        <f>+VLOOKUP(B635,'[1]TERMELŐ_11.30.'!A:I,9,FALSE)</f>
        <v>11</v>
      </c>
      <c r="P635" s="10" t="str">
        <f>+IF(OR(VLOOKUP(B635,'[1]TERMELŐ_11.30.'!A:D,4,FALSE)="elutasított",(VLOOKUP(B635,'[1]TERMELŐ_11.30.'!A:D,4,FALSE)="kiesett")),"igen","nem")</f>
        <v>igen</v>
      </c>
      <c r="Q635" s="10" t="str">
        <f>+_xlfn.IFNA(VLOOKUP(IF(VLOOKUP(B635,'[1]TERMELŐ_11.30.'!A:BQ,69,FALSE)="","",VLOOKUP(B635,'[1]TERMELŐ_11.30.'!A:BQ,69,FALSE)),'[1]publikáció segéd tábla'!$D$1:$E$16,2,FALSE),"")</f>
        <v>54/2024 kormány rendelet</v>
      </c>
      <c r="R635" s="10" t="str">
        <f>IF(VLOOKUP(B635,'[1]TERMELŐ_11.30.'!A:AT,46,FALSE)="","",VLOOKUP(B635,'[1]TERMELŐ_11.30.'!A:AT,46,FALSE))</f>
        <v/>
      </c>
      <c r="S635" s="10"/>
      <c r="T635" s="13">
        <f>+VLOOKUP(B635,'[1]TERMELŐ_11.30.'!$A:$AR,37,FALSE)</f>
        <v>0</v>
      </c>
      <c r="U635" s="13">
        <f>+VLOOKUP(B635,'[1]TERMELŐ_11.30.'!$A:$AR,38,FALSE)+VLOOKUP(B635,'[1]TERMELŐ_11.30.'!$A:$AR,39,FALSE)+VLOOKUP(B635,'[1]TERMELŐ_11.30.'!$A:$AR,40,FALSE)+VLOOKUP(B635,'[1]TERMELŐ_11.30.'!$A:$AR,41,FALSE)+VLOOKUP(B635,'[1]TERMELŐ_11.30.'!$A:$AR,42,FALSE)+VLOOKUP(B635,'[1]TERMELŐ_11.30.'!$A:$AR,43,FALSE)+VLOOKUP(B635,'[1]TERMELŐ_11.30.'!$A:$AR,44,FALSE)</f>
        <v>0</v>
      </c>
      <c r="V635" s="14" t="str">
        <f>+IF(VLOOKUP(B635,'[1]TERMELŐ_11.30.'!A:AS,45,FALSE)="","",VLOOKUP(B635,'[1]TERMELŐ_11.30.'!A:AS,45,FALSE))</f>
        <v/>
      </c>
      <c r="W635" s="14" t="str">
        <f>IF(VLOOKUP(B635,'[1]TERMELŐ_11.30.'!A:AJ,36,FALSE)="","",VLOOKUP(B635,'[1]TERMELŐ_11.30.'!A:AJ,36,FALSE))</f>
        <v/>
      </c>
      <c r="X635" s="10"/>
      <c r="Y635" s="13">
        <f>+VLOOKUP(B635,'[1]TERMELŐ_11.30.'!$A:$BH,53,FALSE)</f>
        <v>0</v>
      </c>
      <c r="Z635" s="13">
        <f>+VLOOKUP(B635,'[1]TERMELŐ_11.30.'!$A:$BH,54,FALSE)+VLOOKUP(B635,'[1]TERMELŐ_11.30.'!$A:$BH,55,FALSE)+VLOOKUP(B635,'[1]TERMELŐ_11.30.'!$A:$BH,56,FALSE)+VLOOKUP(B635,'[1]TERMELŐ_11.30.'!$A:$BH,57,FALSE)+VLOOKUP(B635,'[1]TERMELŐ_11.30.'!$A:$BH,58,FALSE)+VLOOKUP(B635,'[1]TERMELŐ_11.30.'!$A:$BH,59,FALSE)+VLOOKUP(B635,'[1]TERMELŐ_11.30.'!$A:$BH,60,FALSE)</f>
        <v>0</v>
      </c>
      <c r="AA635" s="14" t="str">
        <f>IF(VLOOKUP(B635,'[1]TERMELŐ_11.30.'!A:AZ,51,FALSE)="","",VLOOKUP(B635,'[1]TERMELŐ_11.30.'!A:AZ,51,FALSE))</f>
        <v/>
      </c>
      <c r="AB635" s="14" t="str">
        <f>IF(VLOOKUP(B635,'[1]TERMELŐ_11.30.'!A:AZ,52,FALSE)="","",VLOOKUP(B635,'[1]TERMELŐ_11.30.'!A:AZ,52,FALSE))</f>
        <v/>
      </c>
    </row>
    <row r="636" spans="1:28" x14ac:dyDescent="0.3">
      <c r="A636" s="10" t="str">
        <f>VLOOKUP(VLOOKUP(B636,'[1]TERMELŐ_11.30.'!A:F,6,FALSE),'[1]publikáció segéd tábla'!$A$1:$B$7,2,FALSE)</f>
        <v>ELMŰ Hálózati Kft.</v>
      </c>
      <c r="B636" s="10" t="s">
        <v>602</v>
      </c>
      <c r="C636" s="11">
        <f>+SUMIFS('[1]TERMELŐ_11.30.'!$H:$H,'[1]TERMELŐ_11.30.'!$A:$A,[1]publikáció!$B636,'[1]TERMELŐ_11.30.'!$L:$L,[1]publikáció!C$4)</f>
        <v>0</v>
      </c>
      <c r="D636" s="11">
        <f>+SUMIFS('[1]TERMELŐ_11.30.'!$H:$H,'[1]TERMELŐ_11.30.'!$A:$A,[1]publikáció!$B636,'[1]TERMELŐ_11.30.'!$L:$L,[1]publikáció!D$4)</f>
        <v>0</v>
      </c>
      <c r="E636" s="11">
        <f>+SUMIFS('[1]TERMELŐ_11.30.'!$H:$H,'[1]TERMELŐ_11.30.'!$A:$A,[1]publikáció!$B636,'[1]TERMELŐ_11.30.'!$L:$L,[1]publikáció!E$4)</f>
        <v>1</v>
      </c>
      <c r="F636" s="11">
        <f>+SUMIFS('[1]TERMELŐ_11.30.'!$H:$H,'[1]TERMELŐ_11.30.'!$A:$A,[1]publikáció!$B636,'[1]TERMELŐ_11.30.'!$L:$L,[1]publikáció!F$4)</f>
        <v>0</v>
      </c>
      <c r="G636" s="11">
        <f>+SUMIFS('[1]TERMELŐ_11.30.'!$H:$H,'[1]TERMELŐ_11.30.'!$A:$A,[1]publikáció!$B636,'[1]TERMELŐ_11.30.'!$L:$L,[1]publikáció!G$4)</f>
        <v>0</v>
      </c>
      <c r="H636" s="11">
        <f>+SUMIFS('[1]TERMELŐ_11.30.'!$H:$H,'[1]TERMELŐ_11.30.'!$A:$A,[1]publikáció!$B636,'[1]TERMELŐ_11.30.'!$L:$L,[1]publikáció!H$4)</f>
        <v>0</v>
      </c>
      <c r="I636" s="11">
        <f>+SUMIFS('[1]TERMELŐ_11.30.'!$H:$H,'[1]TERMELŐ_11.30.'!$A:$A,[1]publikáció!$B636,'[1]TERMELŐ_11.30.'!$L:$L,[1]publikáció!I$4)</f>
        <v>0</v>
      </c>
      <c r="J636" s="11">
        <f>+SUMIFS('[1]TERMELŐ_11.30.'!$H:$H,'[1]TERMELŐ_11.30.'!$A:$A,[1]publikáció!$B636,'[1]TERMELŐ_11.30.'!$L:$L,[1]publikáció!J$4)</f>
        <v>0</v>
      </c>
      <c r="K636" s="11" t="str">
        <f>+IF(VLOOKUP(B636,'[1]TERMELŐ_11.30.'!A:U,21,FALSE)="igen","Technológia módosítás",IF(VLOOKUP(B636,'[1]TERMELŐ_11.30.'!A:U,20,FALSE)&lt;&gt;"nem","Ismétlő","Új igény"))</f>
        <v>Új igény</v>
      </c>
      <c r="L636" s="12">
        <f>+_xlfn.MAXIFS('[1]TERMELŐ_11.30.'!$P:$P,'[1]TERMELŐ_11.30.'!$A:$A,[1]publikáció!$B636)</f>
        <v>1</v>
      </c>
      <c r="M636" s="12">
        <f>+_xlfn.MAXIFS('[1]TERMELŐ_11.30.'!$Q:$Q,'[1]TERMELŐ_11.30.'!$A:$A,[1]publikáció!$B636)</f>
        <v>1</v>
      </c>
      <c r="N636" s="10" t="str">
        <f>+IF(VLOOKUP(B636,'[1]TERMELŐ_11.30.'!A:G,7,FALSE)="","",VLOOKUP(B636,'[1]TERMELŐ_11.30.'!A:G,7,FALSE))</f>
        <v>DIÓS</v>
      </c>
      <c r="O636" s="10">
        <f>+VLOOKUP(B636,'[1]TERMELŐ_11.30.'!A:I,9,FALSE)</f>
        <v>22</v>
      </c>
      <c r="P636" s="10" t="str">
        <f>+IF(OR(VLOOKUP(B636,'[1]TERMELŐ_11.30.'!A:D,4,FALSE)="elutasított",(VLOOKUP(B636,'[1]TERMELŐ_11.30.'!A:D,4,FALSE)="kiesett")),"igen","nem")</f>
        <v>igen</v>
      </c>
      <c r="Q636" s="10" t="str">
        <f>+_xlfn.IFNA(VLOOKUP(IF(VLOOKUP(B636,'[1]TERMELŐ_11.30.'!A:BQ,69,FALSE)="","",VLOOKUP(B636,'[1]TERMELŐ_11.30.'!A:BQ,69,FALSE)),'[1]publikáció segéd tábla'!$D$1:$E$16,2,FALSE),"")</f>
        <v>54/2024 kormány rendelet</v>
      </c>
      <c r="R636" s="10" t="str">
        <f>IF(VLOOKUP(B636,'[1]TERMELŐ_11.30.'!A:AT,46,FALSE)="","",VLOOKUP(B636,'[1]TERMELŐ_11.30.'!A:AT,46,FALSE))</f>
        <v/>
      </c>
      <c r="S636" s="10"/>
      <c r="T636" s="13">
        <f>+VLOOKUP(B636,'[1]TERMELŐ_11.30.'!$A:$AR,37,FALSE)</f>
        <v>0</v>
      </c>
      <c r="U636" s="13">
        <f>+VLOOKUP(B636,'[1]TERMELŐ_11.30.'!$A:$AR,38,FALSE)+VLOOKUP(B636,'[1]TERMELŐ_11.30.'!$A:$AR,39,FALSE)+VLOOKUP(B636,'[1]TERMELŐ_11.30.'!$A:$AR,40,FALSE)+VLOOKUP(B636,'[1]TERMELŐ_11.30.'!$A:$AR,41,FALSE)+VLOOKUP(B636,'[1]TERMELŐ_11.30.'!$A:$AR,42,FALSE)+VLOOKUP(B636,'[1]TERMELŐ_11.30.'!$A:$AR,43,FALSE)+VLOOKUP(B636,'[1]TERMELŐ_11.30.'!$A:$AR,44,FALSE)</f>
        <v>0</v>
      </c>
      <c r="V636" s="14" t="str">
        <f>+IF(VLOOKUP(B636,'[1]TERMELŐ_11.30.'!A:AS,45,FALSE)="","",VLOOKUP(B636,'[1]TERMELŐ_11.30.'!A:AS,45,FALSE))</f>
        <v/>
      </c>
      <c r="W636" s="14" t="str">
        <f>IF(VLOOKUP(B636,'[1]TERMELŐ_11.30.'!A:AJ,36,FALSE)="","",VLOOKUP(B636,'[1]TERMELŐ_11.30.'!A:AJ,36,FALSE))</f>
        <v/>
      </c>
      <c r="X636" s="10"/>
      <c r="Y636" s="13">
        <f>+VLOOKUP(B636,'[1]TERMELŐ_11.30.'!$A:$BH,53,FALSE)</f>
        <v>0</v>
      </c>
      <c r="Z636" s="13">
        <f>+VLOOKUP(B636,'[1]TERMELŐ_11.30.'!$A:$BH,54,FALSE)+VLOOKUP(B636,'[1]TERMELŐ_11.30.'!$A:$BH,55,FALSE)+VLOOKUP(B636,'[1]TERMELŐ_11.30.'!$A:$BH,56,FALSE)+VLOOKUP(B636,'[1]TERMELŐ_11.30.'!$A:$BH,57,FALSE)+VLOOKUP(B636,'[1]TERMELŐ_11.30.'!$A:$BH,58,FALSE)+VLOOKUP(B636,'[1]TERMELŐ_11.30.'!$A:$BH,59,FALSE)+VLOOKUP(B636,'[1]TERMELŐ_11.30.'!$A:$BH,60,FALSE)</f>
        <v>0</v>
      </c>
      <c r="AA636" s="14" t="str">
        <f>IF(VLOOKUP(B636,'[1]TERMELŐ_11.30.'!A:AZ,51,FALSE)="","",VLOOKUP(B636,'[1]TERMELŐ_11.30.'!A:AZ,51,FALSE))</f>
        <v/>
      </c>
      <c r="AB636" s="14" t="str">
        <f>IF(VLOOKUP(B636,'[1]TERMELŐ_11.30.'!A:AZ,52,FALSE)="","",VLOOKUP(B636,'[1]TERMELŐ_11.30.'!A:AZ,52,FALSE))</f>
        <v/>
      </c>
    </row>
    <row r="637" spans="1:28" x14ac:dyDescent="0.3">
      <c r="A637" s="10" t="str">
        <f>VLOOKUP(VLOOKUP(B637,'[1]TERMELŐ_11.30.'!A:F,6,FALSE),'[1]publikáció segéd tábla'!$A$1:$B$7,2,FALSE)</f>
        <v>ELMŰ Hálózati Kft.</v>
      </c>
      <c r="B637" s="10" t="s">
        <v>603</v>
      </c>
      <c r="C637" s="11">
        <f>+SUMIFS('[1]TERMELŐ_11.30.'!$H:$H,'[1]TERMELŐ_11.30.'!$A:$A,[1]publikáció!$B637,'[1]TERMELŐ_11.30.'!$L:$L,[1]publikáció!C$4)</f>
        <v>0</v>
      </c>
      <c r="D637" s="11">
        <f>+SUMIFS('[1]TERMELŐ_11.30.'!$H:$H,'[1]TERMELŐ_11.30.'!$A:$A,[1]publikáció!$B637,'[1]TERMELŐ_11.30.'!$L:$L,[1]publikáció!D$4)</f>
        <v>0</v>
      </c>
      <c r="E637" s="11">
        <f>+SUMIFS('[1]TERMELŐ_11.30.'!$H:$H,'[1]TERMELŐ_11.30.'!$A:$A,[1]publikáció!$B637,'[1]TERMELŐ_11.30.'!$L:$L,[1]publikáció!E$4)</f>
        <v>1</v>
      </c>
      <c r="F637" s="11">
        <f>+SUMIFS('[1]TERMELŐ_11.30.'!$H:$H,'[1]TERMELŐ_11.30.'!$A:$A,[1]publikáció!$B637,'[1]TERMELŐ_11.30.'!$L:$L,[1]publikáció!F$4)</f>
        <v>0</v>
      </c>
      <c r="G637" s="11">
        <f>+SUMIFS('[1]TERMELŐ_11.30.'!$H:$H,'[1]TERMELŐ_11.30.'!$A:$A,[1]publikáció!$B637,'[1]TERMELŐ_11.30.'!$L:$L,[1]publikáció!G$4)</f>
        <v>0</v>
      </c>
      <c r="H637" s="11">
        <f>+SUMIFS('[1]TERMELŐ_11.30.'!$H:$H,'[1]TERMELŐ_11.30.'!$A:$A,[1]publikáció!$B637,'[1]TERMELŐ_11.30.'!$L:$L,[1]publikáció!H$4)</f>
        <v>0</v>
      </c>
      <c r="I637" s="11">
        <f>+SUMIFS('[1]TERMELŐ_11.30.'!$H:$H,'[1]TERMELŐ_11.30.'!$A:$A,[1]publikáció!$B637,'[1]TERMELŐ_11.30.'!$L:$L,[1]publikáció!I$4)</f>
        <v>0</v>
      </c>
      <c r="J637" s="11">
        <f>+SUMIFS('[1]TERMELŐ_11.30.'!$H:$H,'[1]TERMELŐ_11.30.'!$A:$A,[1]publikáció!$B637,'[1]TERMELŐ_11.30.'!$L:$L,[1]publikáció!J$4)</f>
        <v>0</v>
      </c>
      <c r="K637" s="11" t="str">
        <f>+IF(VLOOKUP(B637,'[1]TERMELŐ_11.30.'!A:U,21,FALSE)="igen","Technológia módosítás",IF(VLOOKUP(B637,'[1]TERMELŐ_11.30.'!A:U,20,FALSE)&lt;&gt;"nem","Ismétlő","Új igény"))</f>
        <v>Új igény</v>
      </c>
      <c r="L637" s="12">
        <f>+_xlfn.MAXIFS('[1]TERMELŐ_11.30.'!$P:$P,'[1]TERMELŐ_11.30.'!$A:$A,[1]publikáció!$B637)</f>
        <v>1</v>
      </c>
      <c r="M637" s="12">
        <f>+_xlfn.MAXIFS('[1]TERMELŐ_11.30.'!$Q:$Q,'[1]TERMELŐ_11.30.'!$A:$A,[1]publikáció!$B637)</f>
        <v>1</v>
      </c>
      <c r="N637" s="10" t="str">
        <f>+IF(VLOOKUP(B637,'[1]TERMELŐ_11.30.'!A:G,7,FALSE)="","",VLOOKUP(B637,'[1]TERMELŐ_11.30.'!A:G,7,FALSE))</f>
        <v>BUDÖ</v>
      </c>
      <c r="O637" s="10">
        <f>+VLOOKUP(B637,'[1]TERMELŐ_11.30.'!A:I,9,FALSE)</f>
        <v>22</v>
      </c>
      <c r="P637" s="10" t="str">
        <f>+IF(OR(VLOOKUP(B637,'[1]TERMELŐ_11.30.'!A:D,4,FALSE)="elutasított",(VLOOKUP(B637,'[1]TERMELŐ_11.30.'!A:D,4,FALSE)="kiesett")),"igen","nem")</f>
        <v>igen</v>
      </c>
      <c r="Q637" s="10" t="str">
        <f>+_xlfn.IFNA(VLOOKUP(IF(VLOOKUP(B637,'[1]TERMELŐ_11.30.'!A:BQ,69,FALSE)="","",VLOOKUP(B637,'[1]TERMELŐ_11.30.'!A:BQ,69,FALSE)),'[1]publikáció segéd tábla'!$D$1:$E$16,2,FALSE),"")</f>
        <v>54/2024 kormány rendelet</v>
      </c>
      <c r="R637" s="10" t="str">
        <f>IF(VLOOKUP(B637,'[1]TERMELŐ_11.30.'!A:AT,46,FALSE)="","",VLOOKUP(B637,'[1]TERMELŐ_11.30.'!A:AT,46,FALSE))</f>
        <v/>
      </c>
      <c r="S637" s="10"/>
      <c r="T637" s="13">
        <f>+VLOOKUP(B637,'[1]TERMELŐ_11.30.'!$A:$AR,37,FALSE)</f>
        <v>0</v>
      </c>
      <c r="U637" s="13">
        <f>+VLOOKUP(B637,'[1]TERMELŐ_11.30.'!$A:$AR,38,FALSE)+VLOOKUP(B637,'[1]TERMELŐ_11.30.'!$A:$AR,39,FALSE)+VLOOKUP(B637,'[1]TERMELŐ_11.30.'!$A:$AR,40,FALSE)+VLOOKUP(B637,'[1]TERMELŐ_11.30.'!$A:$AR,41,FALSE)+VLOOKUP(B637,'[1]TERMELŐ_11.30.'!$A:$AR,42,FALSE)+VLOOKUP(B637,'[1]TERMELŐ_11.30.'!$A:$AR,43,FALSE)+VLOOKUP(B637,'[1]TERMELŐ_11.30.'!$A:$AR,44,FALSE)</f>
        <v>0</v>
      </c>
      <c r="V637" s="14" t="str">
        <f>+IF(VLOOKUP(B637,'[1]TERMELŐ_11.30.'!A:AS,45,FALSE)="","",VLOOKUP(B637,'[1]TERMELŐ_11.30.'!A:AS,45,FALSE))</f>
        <v/>
      </c>
      <c r="W637" s="14" t="str">
        <f>IF(VLOOKUP(B637,'[1]TERMELŐ_11.30.'!A:AJ,36,FALSE)="","",VLOOKUP(B637,'[1]TERMELŐ_11.30.'!A:AJ,36,FALSE))</f>
        <v/>
      </c>
      <c r="X637" s="10"/>
      <c r="Y637" s="13">
        <f>+VLOOKUP(B637,'[1]TERMELŐ_11.30.'!$A:$BH,53,FALSE)</f>
        <v>0</v>
      </c>
      <c r="Z637" s="13">
        <f>+VLOOKUP(B637,'[1]TERMELŐ_11.30.'!$A:$BH,54,FALSE)+VLOOKUP(B637,'[1]TERMELŐ_11.30.'!$A:$BH,55,FALSE)+VLOOKUP(B637,'[1]TERMELŐ_11.30.'!$A:$BH,56,FALSE)+VLOOKUP(B637,'[1]TERMELŐ_11.30.'!$A:$BH,57,FALSE)+VLOOKUP(B637,'[1]TERMELŐ_11.30.'!$A:$BH,58,FALSE)+VLOOKUP(B637,'[1]TERMELŐ_11.30.'!$A:$BH,59,FALSE)+VLOOKUP(B637,'[1]TERMELŐ_11.30.'!$A:$BH,60,FALSE)</f>
        <v>0</v>
      </c>
      <c r="AA637" s="14" t="str">
        <f>IF(VLOOKUP(B637,'[1]TERMELŐ_11.30.'!A:AZ,51,FALSE)="","",VLOOKUP(B637,'[1]TERMELŐ_11.30.'!A:AZ,51,FALSE))</f>
        <v/>
      </c>
      <c r="AB637" s="14" t="str">
        <f>IF(VLOOKUP(B637,'[1]TERMELŐ_11.30.'!A:AZ,52,FALSE)="","",VLOOKUP(B637,'[1]TERMELŐ_11.30.'!A:AZ,52,FALSE))</f>
        <v/>
      </c>
    </row>
    <row r="638" spans="1:28" x14ac:dyDescent="0.3">
      <c r="A638" s="10" t="str">
        <f>VLOOKUP(VLOOKUP(B638,'[1]TERMELŐ_11.30.'!A:F,6,FALSE),'[1]publikáció segéd tábla'!$A$1:$B$7,2,FALSE)</f>
        <v>ELMŰ Hálózati Kft.</v>
      </c>
      <c r="B638" s="10" t="s">
        <v>604</v>
      </c>
      <c r="C638" s="11">
        <f>+SUMIFS('[1]TERMELŐ_11.30.'!$H:$H,'[1]TERMELŐ_11.30.'!$A:$A,[1]publikáció!$B638,'[1]TERMELŐ_11.30.'!$L:$L,[1]publikáció!C$4)</f>
        <v>0</v>
      </c>
      <c r="D638" s="11">
        <f>+SUMIFS('[1]TERMELŐ_11.30.'!$H:$H,'[1]TERMELŐ_11.30.'!$A:$A,[1]publikáció!$B638,'[1]TERMELŐ_11.30.'!$L:$L,[1]publikáció!D$4)</f>
        <v>0</v>
      </c>
      <c r="E638" s="11">
        <f>+SUMIFS('[1]TERMELŐ_11.30.'!$H:$H,'[1]TERMELŐ_11.30.'!$A:$A,[1]publikáció!$B638,'[1]TERMELŐ_11.30.'!$L:$L,[1]publikáció!E$4)</f>
        <v>1</v>
      </c>
      <c r="F638" s="11">
        <f>+SUMIFS('[1]TERMELŐ_11.30.'!$H:$H,'[1]TERMELŐ_11.30.'!$A:$A,[1]publikáció!$B638,'[1]TERMELŐ_11.30.'!$L:$L,[1]publikáció!F$4)</f>
        <v>0</v>
      </c>
      <c r="G638" s="11">
        <f>+SUMIFS('[1]TERMELŐ_11.30.'!$H:$H,'[1]TERMELŐ_11.30.'!$A:$A,[1]publikáció!$B638,'[1]TERMELŐ_11.30.'!$L:$L,[1]publikáció!G$4)</f>
        <v>0</v>
      </c>
      <c r="H638" s="11">
        <f>+SUMIFS('[1]TERMELŐ_11.30.'!$H:$H,'[1]TERMELŐ_11.30.'!$A:$A,[1]publikáció!$B638,'[1]TERMELŐ_11.30.'!$L:$L,[1]publikáció!H$4)</f>
        <v>0</v>
      </c>
      <c r="I638" s="11">
        <f>+SUMIFS('[1]TERMELŐ_11.30.'!$H:$H,'[1]TERMELŐ_11.30.'!$A:$A,[1]publikáció!$B638,'[1]TERMELŐ_11.30.'!$L:$L,[1]publikáció!I$4)</f>
        <v>0</v>
      </c>
      <c r="J638" s="11">
        <f>+SUMIFS('[1]TERMELŐ_11.30.'!$H:$H,'[1]TERMELŐ_11.30.'!$A:$A,[1]publikáció!$B638,'[1]TERMELŐ_11.30.'!$L:$L,[1]publikáció!J$4)</f>
        <v>0</v>
      </c>
      <c r="K638" s="11" t="str">
        <f>+IF(VLOOKUP(B638,'[1]TERMELŐ_11.30.'!A:U,21,FALSE)="igen","Technológia módosítás",IF(VLOOKUP(B638,'[1]TERMELŐ_11.30.'!A:U,20,FALSE)&lt;&gt;"nem","Ismétlő","Új igény"))</f>
        <v>Új igény</v>
      </c>
      <c r="L638" s="12">
        <f>+_xlfn.MAXIFS('[1]TERMELŐ_11.30.'!$P:$P,'[1]TERMELŐ_11.30.'!$A:$A,[1]publikáció!$B638)</f>
        <v>1</v>
      </c>
      <c r="M638" s="12">
        <f>+_xlfn.MAXIFS('[1]TERMELŐ_11.30.'!$Q:$Q,'[1]TERMELŐ_11.30.'!$A:$A,[1]publikáció!$B638)</f>
        <v>1</v>
      </c>
      <c r="N638" s="10" t="str">
        <f>+IF(VLOOKUP(B638,'[1]TERMELŐ_11.30.'!A:G,7,FALSE)="","",VLOOKUP(B638,'[1]TERMELŐ_11.30.'!A:G,7,FALSE))</f>
        <v>KISP</v>
      </c>
      <c r="O638" s="10">
        <f>+VLOOKUP(B638,'[1]TERMELŐ_11.30.'!A:I,9,FALSE)</f>
        <v>11</v>
      </c>
      <c r="P638" s="10" t="str">
        <f>+IF(OR(VLOOKUP(B638,'[1]TERMELŐ_11.30.'!A:D,4,FALSE)="elutasított",(VLOOKUP(B638,'[1]TERMELŐ_11.30.'!A:D,4,FALSE)="kiesett")),"igen","nem")</f>
        <v>igen</v>
      </c>
      <c r="Q638" s="10" t="str">
        <f>+_xlfn.IFNA(VLOOKUP(IF(VLOOKUP(B638,'[1]TERMELŐ_11.30.'!A:BQ,69,FALSE)="","",VLOOKUP(B638,'[1]TERMELŐ_11.30.'!A:BQ,69,FALSE)),'[1]publikáció segéd tábla'!$D$1:$E$16,2,FALSE),"")</f>
        <v>54/2024 kormány rendelet</v>
      </c>
      <c r="R638" s="10" t="str">
        <f>IF(VLOOKUP(B638,'[1]TERMELŐ_11.30.'!A:AT,46,FALSE)="","",VLOOKUP(B638,'[1]TERMELŐ_11.30.'!A:AT,46,FALSE))</f>
        <v/>
      </c>
      <c r="S638" s="10"/>
      <c r="T638" s="13">
        <f>+VLOOKUP(B638,'[1]TERMELŐ_11.30.'!$A:$AR,37,FALSE)</f>
        <v>0</v>
      </c>
      <c r="U638" s="13">
        <f>+VLOOKUP(B638,'[1]TERMELŐ_11.30.'!$A:$AR,38,FALSE)+VLOOKUP(B638,'[1]TERMELŐ_11.30.'!$A:$AR,39,FALSE)+VLOOKUP(B638,'[1]TERMELŐ_11.30.'!$A:$AR,40,FALSE)+VLOOKUP(B638,'[1]TERMELŐ_11.30.'!$A:$AR,41,FALSE)+VLOOKUP(B638,'[1]TERMELŐ_11.30.'!$A:$AR,42,FALSE)+VLOOKUP(B638,'[1]TERMELŐ_11.30.'!$A:$AR,43,FALSE)+VLOOKUP(B638,'[1]TERMELŐ_11.30.'!$A:$AR,44,FALSE)</f>
        <v>0</v>
      </c>
      <c r="V638" s="14" t="str">
        <f>+IF(VLOOKUP(B638,'[1]TERMELŐ_11.30.'!A:AS,45,FALSE)="","",VLOOKUP(B638,'[1]TERMELŐ_11.30.'!A:AS,45,FALSE))</f>
        <v/>
      </c>
      <c r="W638" s="14" t="str">
        <f>IF(VLOOKUP(B638,'[1]TERMELŐ_11.30.'!A:AJ,36,FALSE)="","",VLOOKUP(B638,'[1]TERMELŐ_11.30.'!A:AJ,36,FALSE))</f>
        <v/>
      </c>
      <c r="X638" s="10"/>
      <c r="Y638" s="13">
        <f>+VLOOKUP(B638,'[1]TERMELŐ_11.30.'!$A:$BH,53,FALSE)</f>
        <v>0</v>
      </c>
      <c r="Z638" s="13">
        <f>+VLOOKUP(B638,'[1]TERMELŐ_11.30.'!$A:$BH,54,FALSE)+VLOOKUP(B638,'[1]TERMELŐ_11.30.'!$A:$BH,55,FALSE)+VLOOKUP(B638,'[1]TERMELŐ_11.30.'!$A:$BH,56,FALSE)+VLOOKUP(B638,'[1]TERMELŐ_11.30.'!$A:$BH,57,FALSE)+VLOOKUP(B638,'[1]TERMELŐ_11.30.'!$A:$BH,58,FALSE)+VLOOKUP(B638,'[1]TERMELŐ_11.30.'!$A:$BH,59,FALSE)+VLOOKUP(B638,'[1]TERMELŐ_11.30.'!$A:$BH,60,FALSE)</f>
        <v>0</v>
      </c>
      <c r="AA638" s="14" t="str">
        <f>IF(VLOOKUP(B638,'[1]TERMELŐ_11.30.'!A:AZ,51,FALSE)="","",VLOOKUP(B638,'[1]TERMELŐ_11.30.'!A:AZ,51,FALSE))</f>
        <v/>
      </c>
      <c r="AB638" s="14" t="str">
        <f>IF(VLOOKUP(B638,'[1]TERMELŐ_11.30.'!A:AZ,52,FALSE)="","",VLOOKUP(B638,'[1]TERMELŐ_11.30.'!A:AZ,52,FALSE))</f>
        <v/>
      </c>
    </row>
    <row r="639" spans="1:28" x14ac:dyDescent="0.3">
      <c r="A639" s="10" t="str">
        <f>VLOOKUP(VLOOKUP(B639,'[1]TERMELŐ_11.30.'!A:F,6,FALSE),'[1]publikáció segéd tábla'!$A$1:$B$7,2,FALSE)</f>
        <v>ELMŰ Hálózati Kft.</v>
      </c>
      <c r="B639" s="10" t="s">
        <v>605</v>
      </c>
      <c r="C639" s="11">
        <f>+SUMIFS('[1]TERMELŐ_11.30.'!$H:$H,'[1]TERMELŐ_11.30.'!$A:$A,[1]publikáció!$B639,'[1]TERMELŐ_11.30.'!$L:$L,[1]publikáció!C$4)</f>
        <v>4</v>
      </c>
      <c r="D639" s="11">
        <f>+SUMIFS('[1]TERMELŐ_11.30.'!$H:$H,'[1]TERMELŐ_11.30.'!$A:$A,[1]publikáció!$B639,'[1]TERMELŐ_11.30.'!$L:$L,[1]publikáció!D$4)</f>
        <v>0</v>
      </c>
      <c r="E639" s="11">
        <f>+SUMIFS('[1]TERMELŐ_11.30.'!$H:$H,'[1]TERMELŐ_11.30.'!$A:$A,[1]publikáció!$B639,'[1]TERMELŐ_11.30.'!$L:$L,[1]publikáció!E$4)</f>
        <v>4</v>
      </c>
      <c r="F639" s="11">
        <f>+SUMIFS('[1]TERMELŐ_11.30.'!$H:$H,'[1]TERMELŐ_11.30.'!$A:$A,[1]publikáció!$B639,'[1]TERMELŐ_11.30.'!$L:$L,[1]publikáció!F$4)</f>
        <v>0</v>
      </c>
      <c r="G639" s="11">
        <f>+SUMIFS('[1]TERMELŐ_11.30.'!$H:$H,'[1]TERMELŐ_11.30.'!$A:$A,[1]publikáció!$B639,'[1]TERMELŐ_11.30.'!$L:$L,[1]publikáció!G$4)</f>
        <v>0</v>
      </c>
      <c r="H639" s="11">
        <f>+SUMIFS('[1]TERMELŐ_11.30.'!$H:$H,'[1]TERMELŐ_11.30.'!$A:$A,[1]publikáció!$B639,'[1]TERMELŐ_11.30.'!$L:$L,[1]publikáció!H$4)</f>
        <v>0</v>
      </c>
      <c r="I639" s="11">
        <f>+SUMIFS('[1]TERMELŐ_11.30.'!$H:$H,'[1]TERMELŐ_11.30.'!$A:$A,[1]publikáció!$B639,'[1]TERMELŐ_11.30.'!$L:$L,[1]publikáció!I$4)</f>
        <v>0</v>
      </c>
      <c r="J639" s="11">
        <f>+SUMIFS('[1]TERMELŐ_11.30.'!$H:$H,'[1]TERMELŐ_11.30.'!$A:$A,[1]publikáció!$B639,'[1]TERMELŐ_11.30.'!$L:$L,[1]publikáció!J$4)</f>
        <v>0</v>
      </c>
      <c r="K639" s="11" t="str">
        <f>+IF(VLOOKUP(B639,'[1]TERMELŐ_11.30.'!A:U,21,FALSE)="igen","Technológia módosítás",IF(VLOOKUP(B639,'[1]TERMELŐ_11.30.'!A:U,20,FALSE)&lt;&gt;"nem","Ismétlő","Új igény"))</f>
        <v>Új igény</v>
      </c>
      <c r="L639" s="12">
        <f>+_xlfn.MAXIFS('[1]TERMELŐ_11.30.'!$P:$P,'[1]TERMELŐ_11.30.'!$A:$A,[1]publikáció!$B639)</f>
        <v>4</v>
      </c>
      <c r="M639" s="12">
        <f>+_xlfn.MAXIFS('[1]TERMELŐ_11.30.'!$Q:$Q,'[1]TERMELŐ_11.30.'!$A:$A,[1]publikáció!$B639)</f>
        <v>4.0999999999999996</v>
      </c>
      <c r="N639" s="10" t="str">
        <f>+IF(VLOOKUP(B639,'[1]TERMELŐ_11.30.'!A:G,7,FALSE)="","",VLOOKUP(B639,'[1]TERMELŐ_11.30.'!A:G,7,FALSE))</f>
        <v>PAKO</v>
      </c>
      <c r="O639" s="10">
        <f>+VLOOKUP(B639,'[1]TERMELŐ_11.30.'!A:I,9,FALSE)</f>
        <v>22</v>
      </c>
      <c r="P639" s="10" t="str">
        <f>+IF(OR(VLOOKUP(B639,'[1]TERMELŐ_11.30.'!A:D,4,FALSE)="elutasított",(VLOOKUP(B639,'[1]TERMELŐ_11.30.'!A:D,4,FALSE)="kiesett")),"igen","nem")</f>
        <v>igen</v>
      </c>
      <c r="Q639" s="10" t="str">
        <f>+_xlfn.IFNA(VLOOKUP(IF(VLOOKUP(B639,'[1]TERMELŐ_11.30.'!A:BQ,69,FALSE)="","",VLOOKUP(B639,'[1]TERMELŐ_11.30.'!A:BQ,69,FALSE)),'[1]publikáció segéd tábla'!$D$1:$E$16,2,FALSE),"")</f>
        <v>54/2024 kormány rendelet</v>
      </c>
      <c r="R639" s="10" t="str">
        <f>IF(VLOOKUP(B639,'[1]TERMELŐ_11.30.'!A:AT,46,FALSE)="","",VLOOKUP(B639,'[1]TERMELŐ_11.30.'!A:AT,46,FALSE))</f>
        <v/>
      </c>
      <c r="S639" s="10"/>
      <c r="T639" s="13">
        <f>+VLOOKUP(B639,'[1]TERMELŐ_11.30.'!$A:$AR,37,FALSE)</f>
        <v>0</v>
      </c>
      <c r="U639" s="13">
        <f>+VLOOKUP(B639,'[1]TERMELŐ_11.30.'!$A:$AR,38,FALSE)+VLOOKUP(B639,'[1]TERMELŐ_11.30.'!$A:$AR,39,FALSE)+VLOOKUP(B639,'[1]TERMELŐ_11.30.'!$A:$AR,40,FALSE)+VLOOKUP(B639,'[1]TERMELŐ_11.30.'!$A:$AR,41,FALSE)+VLOOKUP(B639,'[1]TERMELŐ_11.30.'!$A:$AR,42,FALSE)+VLOOKUP(B639,'[1]TERMELŐ_11.30.'!$A:$AR,43,FALSE)+VLOOKUP(B639,'[1]TERMELŐ_11.30.'!$A:$AR,44,FALSE)</f>
        <v>0</v>
      </c>
      <c r="V639" s="14" t="str">
        <f>+IF(VLOOKUP(B639,'[1]TERMELŐ_11.30.'!A:AS,45,FALSE)="","",VLOOKUP(B639,'[1]TERMELŐ_11.30.'!A:AS,45,FALSE))</f>
        <v/>
      </c>
      <c r="W639" s="14" t="str">
        <f>IF(VLOOKUP(B639,'[1]TERMELŐ_11.30.'!A:AJ,36,FALSE)="","",VLOOKUP(B639,'[1]TERMELŐ_11.30.'!A:AJ,36,FALSE))</f>
        <v/>
      </c>
      <c r="X639" s="10"/>
      <c r="Y639" s="13">
        <f>+VLOOKUP(B639,'[1]TERMELŐ_11.30.'!$A:$BH,53,FALSE)</f>
        <v>0</v>
      </c>
      <c r="Z639" s="13">
        <f>+VLOOKUP(B639,'[1]TERMELŐ_11.30.'!$A:$BH,54,FALSE)+VLOOKUP(B639,'[1]TERMELŐ_11.30.'!$A:$BH,55,FALSE)+VLOOKUP(B639,'[1]TERMELŐ_11.30.'!$A:$BH,56,FALSE)+VLOOKUP(B639,'[1]TERMELŐ_11.30.'!$A:$BH,57,FALSE)+VLOOKUP(B639,'[1]TERMELŐ_11.30.'!$A:$BH,58,FALSE)+VLOOKUP(B639,'[1]TERMELŐ_11.30.'!$A:$BH,59,FALSE)+VLOOKUP(B639,'[1]TERMELŐ_11.30.'!$A:$BH,60,FALSE)</f>
        <v>0</v>
      </c>
      <c r="AA639" s="14" t="str">
        <f>IF(VLOOKUP(B639,'[1]TERMELŐ_11.30.'!A:AZ,51,FALSE)="","",VLOOKUP(B639,'[1]TERMELŐ_11.30.'!A:AZ,51,FALSE))</f>
        <v/>
      </c>
      <c r="AB639" s="14" t="str">
        <f>IF(VLOOKUP(B639,'[1]TERMELŐ_11.30.'!A:AZ,52,FALSE)="","",VLOOKUP(B639,'[1]TERMELŐ_11.30.'!A:AZ,52,FALSE))</f>
        <v/>
      </c>
    </row>
    <row r="640" spans="1:28" x14ac:dyDescent="0.3">
      <c r="A640" s="10" t="str">
        <f>VLOOKUP(VLOOKUP(B640,'[1]TERMELŐ_11.30.'!A:F,6,FALSE),'[1]publikáció segéd tábla'!$A$1:$B$7,2,FALSE)</f>
        <v>ELMŰ Hálózati Kft.</v>
      </c>
      <c r="B640" s="10" t="s">
        <v>606</v>
      </c>
      <c r="C640" s="11">
        <f>+SUMIFS('[1]TERMELŐ_11.30.'!$H:$H,'[1]TERMELŐ_11.30.'!$A:$A,[1]publikáció!$B640,'[1]TERMELŐ_11.30.'!$L:$L,[1]publikáció!C$4)</f>
        <v>0</v>
      </c>
      <c r="D640" s="11">
        <f>+SUMIFS('[1]TERMELŐ_11.30.'!$H:$H,'[1]TERMELŐ_11.30.'!$A:$A,[1]publikáció!$B640,'[1]TERMELŐ_11.30.'!$L:$L,[1]publikáció!D$4)</f>
        <v>0</v>
      </c>
      <c r="E640" s="11">
        <f>+SUMIFS('[1]TERMELŐ_11.30.'!$H:$H,'[1]TERMELŐ_11.30.'!$A:$A,[1]publikáció!$B640,'[1]TERMELŐ_11.30.'!$L:$L,[1]publikáció!E$4)</f>
        <v>10</v>
      </c>
      <c r="F640" s="11">
        <f>+SUMIFS('[1]TERMELŐ_11.30.'!$H:$H,'[1]TERMELŐ_11.30.'!$A:$A,[1]publikáció!$B640,'[1]TERMELŐ_11.30.'!$L:$L,[1]publikáció!F$4)</f>
        <v>0</v>
      </c>
      <c r="G640" s="11">
        <f>+SUMIFS('[1]TERMELŐ_11.30.'!$H:$H,'[1]TERMELŐ_11.30.'!$A:$A,[1]publikáció!$B640,'[1]TERMELŐ_11.30.'!$L:$L,[1]publikáció!G$4)</f>
        <v>0</v>
      </c>
      <c r="H640" s="11">
        <f>+SUMIFS('[1]TERMELŐ_11.30.'!$H:$H,'[1]TERMELŐ_11.30.'!$A:$A,[1]publikáció!$B640,'[1]TERMELŐ_11.30.'!$L:$L,[1]publikáció!H$4)</f>
        <v>0</v>
      </c>
      <c r="I640" s="11">
        <f>+SUMIFS('[1]TERMELŐ_11.30.'!$H:$H,'[1]TERMELŐ_11.30.'!$A:$A,[1]publikáció!$B640,'[1]TERMELŐ_11.30.'!$L:$L,[1]publikáció!I$4)</f>
        <v>0</v>
      </c>
      <c r="J640" s="11">
        <f>+SUMIFS('[1]TERMELŐ_11.30.'!$H:$H,'[1]TERMELŐ_11.30.'!$A:$A,[1]publikáció!$B640,'[1]TERMELŐ_11.30.'!$L:$L,[1]publikáció!J$4)</f>
        <v>0</v>
      </c>
      <c r="K640" s="11" t="str">
        <f>+IF(VLOOKUP(B640,'[1]TERMELŐ_11.30.'!A:U,21,FALSE)="igen","Technológia módosítás",IF(VLOOKUP(B640,'[1]TERMELŐ_11.30.'!A:U,20,FALSE)&lt;&gt;"nem","Ismétlő","Új igény"))</f>
        <v>Új igény</v>
      </c>
      <c r="L640" s="12">
        <f>+_xlfn.MAXIFS('[1]TERMELŐ_11.30.'!$P:$P,'[1]TERMELŐ_11.30.'!$A:$A,[1]publikáció!$B640)</f>
        <v>10</v>
      </c>
      <c r="M640" s="12">
        <f>+_xlfn.MAXIFS('[1]TERMELŐ_11.30.'!$Q:$Q,'[1]TERMELŐ_11.30.'!$A:$A,[1]publikáció!$B640)</f>
        <v>10</v>
      </c>
      <c r="N640" s="10" t="str">
        <f>+IF(VLOOKUP(B640,'[1]TERMELŐ_11.30.'!A:G,7,FALSE)="","",VLOOKUP(B640,'[1]TERMELŐ_11.30.'!A:G,7,FALSE))</f>
        <v>PÉCL</v>
      </c>
      <c r="O640" s="10">
        <f>+VLOOKUP(B640,'[1]TERMELŐ_11.30.'!A:I,9,FALSE)</f>
        <v>22</v>
      </c>
      <c r="P640" s="10" t="str">
        <f>+IF(OR(VLOOKUP(B640,'[1]TERMELŐ_11.30.'!A:D,4,FALSE)="elutasított",(VLOOKUP(B640,'[1]TERMELŐ_11.30.'!A:D,4,FALSE)="kiesett")),"igen","nem")</f>
        <v>igen</v>
      </c>
      <c r="Q640" s="10" t="str">
        <f>+_xlfn.IFNA(VLOOKUP(IF(VLOOKUP(B640,'[1]TERMELŐ_11.30.'!A:BQ,69,FALSE)="","",VLOOKUP(B640,'[1]TERMELŐ_11.30.'!A:BQ,69,FALSE)),'[1]publikáció segéd tábla'!$D$1:$E$16,2,FALSE),"")</f>
        <v>54/2024 kormány rendelet</v>
      </c>
      <c r="R640" s="10" t="str">
        <f>IF(VLOOKUP(B640,'[1]TERMELŐ_11.30.'!A:AT,46,FALSE)="","",VLOOKUP(B640,'[1]TERMELŐ_11.30.'!A:AT,46,FALSE))</f>
        <v/>
      </c>
      <c r="S640" s="10"/>
      <c r="T640" s="13">
        <f>+VLOOKUP(B640,'[1]TERMELŐ_11.30.'!$A:$AR,37,FALSE)</f>
        <v>0</v>
      </c>
      <c r="U640" s="13">
        <f>+VLOOKUP(B640,'[1]TERMELŐ_11.30.'!$A:$AR,38,FALSE)+VLOOKUP(B640,'[1]TERMELŐ_11.30.'!$A:$AR,39,FALSE)+VLOOKUP(B640,'[1]TERMELŐ_11.30.'!$A:$AR,40,FALSE)+VLOOKUP(B640,'[1]TERMELŐ_11.30.'!$A:$AR,41,FALSE)+VLOOKUP(B640,'[1]TERMELŐ_11.30.'!$A:$AR,42,FALSE)+VLOOKUP(B640,'[1]TERMELŐ_11.30.'!$A:$AR,43,FALSE)+VLOOKUP(B640,'[1]TERMELŐ_11.30.'!$A:$AR,44,FALSE)</f>
        <v>0</v>
      </c>
      <c r="V640" s="14" t="str">
        <f>+IF(VLOOKUP(B640,'[1]TERMELŐ_11.30.'!A:AS,45,FALSE)="","",VLOOKUP(B640,'[1]TERMELŐ_11.30.'!A:AS,45,FALSE))</f>
        <v/>
      </c>
      <c r="W640" s="14" t="str">
        <f>IF(VLOOKUP(B640,'[1]TERMELŐ_11.30.'!A:AJ,36,FALSE)="","",VLOOKUP(B640,'[1]TERMELŐ_11.30.'!A:AJ,36,FALSE))</f>
        <v/>
      </c>
      <c r="X640" s="10"/>
      <c r="Y640" s="13">
        <f>+VLOOKUP(B640,'[1]TERMELŐ_11.30.'!$A:$BH,53,FALSE)</f>
        <v>0</v>
      </c>
      <c r="Z640" s="13">
        <f>+VLOOKUP(B640,'[1]TERMELŐ_11.30.'!$A:$BH,54,FALSE)+VLOOKUP(B640,'[1]TERMELŐ_11.30.'!$A:$BH,55,FALSE)+VLOOKUP(B640,'[1]TERMELŐ_11.30.'!$A:$BH,56,FALSE)+VLOOKUP(B640,'[1]TERMELŐ_11.30.'!$A:$BH,57,FALSE)+VLOOKUP(B640,'[1]TERMELŐ_11.30.'!$A:$BH,58,FALSE)+VLOOKUP(B640,'[1]TERMELŐ_11.30.'!$A:$BH,59,FALSE)+VLOOKUP(B640,'[1]TERMELŐ_11.30.'!$A:$BH,60,FALSE)</f>
        <v>0</v>
      </c>
      <c r="AA640" s="14" t="str">
        <f>IF(VLOOKUP(B640,'[1]TERMELŐ_11.30.'!A:AZ,51,FALSE)="","",VLOOKUP(B640,'[1]TERMELŐ_11.30.'!A:AZ,51,FALSE))</f>
        <v/>
      </c>
      <c r="AB640" s="14" t="str">
        <f>IF(VLOOKUP(B640,'[1]TERMELŐ_11.30.'!A:AZ,52,FALSE)="","",VLOOKUP(B640,'[1]TERMELŐ_11.30.'!A:AZ,52,FALSE))</f>
        <v/>
      </c>
    </row>
    <row r="641" spans="1:28" x14ac:dyDescent="0.3">
      <c r="A641" s="10" t="str">
        <f>VLOOKUP(VLOOKUP(B641,'[1]TERMELŐ_11.30.'!A:F,6,FALSE),'[1]publikáció segéd tábla'!$A$1:$B$7,2,FALSE)</f>
        <v>ELMŰ Hálózati Kft.</v>
      </c>
      <c r="B641" s="10" t="s">
        <v>607</v>
      </c>
      <c r="C641" s="11">
        <f>+SUMIFS('[1]TERMELŐ_11.30.'!$H:$H,'[1]TERMELŐ_11.30.'!$A:$A,[1]publikáció!$B641,'[1]TERMELŐ_11.30.'!$L:$L,[1]publikáció!C$4)</f>
        <v>0.5</v>
      </c>
      <c r="D641" s="11">
        <f>+SUMIFS('[1]TERMELŐ_11.30.'!$H:$H,'[1]TERMELŐ_11.30.'!$A:$A,[1]publikáció!$B641,'[1]TERMELŐ_11.30.'!$L:$L,[1]publikáció!D$4)</f>
        <v>0</v>
      </c>
      <c r="E641" s="11">
        <f>+SUMIFS('[1]TERMELŐ_11.30.'!$H:$H,'[1]TERMELŐ_11.30.'!$A:$A,[1]publikáció!$B641,'[1]TERMELŐ_11.30.'!$L:$L,[1]publikáció!E$4)</f>
        <v>0</v>
      </c>
      <c r="F641" s="11">
        <f>+SUMIFS('[1]TERMELŐ_11.30.'!$H:$H,'[1]TERMELŐ_11.30.'!$A:$A,[1]publikáció!$B641,'[1]TERMELŐ_11.30.'!$L:$L,[1]publikáció!F$4)</f>
        <v>0</v>
      </c>
      <c r="G641" s="11">
        <f>+SUMIFS('[1]TERMELŐ_11.30.'!$H:$H,'[1]TERMELŐ_11.30.'!$A:$A,[1]publikáció!$B641,'[1]TERMELŐ_11.30.'!$L:$L,[1]publikáció!G$4)</f>
        <v>0</v>
      </c>
      <c r="H641" s="11">
        <f>+SUMIFS('[1]TERMELŐ_11.30.'!$H:$H,'[1]TERMELŐ_11.30.'!$A:$A,[1]publikáció!$B641,'[1]TERMELŐ_11.30.'!$L:$L,[1]publikáció!H$4)</f>
        <v>0</v>
      </c>
      <c r="I641" s="11">
        <f>+SUMIFS('[1]TERMELŐ_11.30.'!$H:$H,'[1]TERMELŐ_11.30.'!$A:$A,[1]publikáció!$B641,'[1]TERMELŐ_11.30.'!$L:$L,[1]publikáció!I$4)</f>
        <v>0</v>
      </c>
      <c r="J641" s="11">
        <f>+SUMIFS('[1]TERMELŐ_11.30.'!$H:$H,'[1]TERMELŐ_11.30.'!$A:$A,[1]publikáció!$B641,'[1]TERMELŐ_11.30.'!$L:$L,[1]publikáció!J$4)</f>
        <v>0</v>
      </c>
      <c r="K641" s="11" t="str">
        <f>+IF(VLOOKUP(B641,'[1]TERMELŐ_11.30.'!A:U,21,FALSE)="igen","Technológia módosítás",IF(VLOOKUP(B641,'[1]TERMELŐ_11.30.'!A:U,20,FALSE)&lt;&gt;"nem","Ismétlő","Új igény"))</f>
        <v>Új igény</v>
      </c>
      <c r="L641" s="12">
        <f>+_xlfn.MAXIFS('[1]TERMELŐ_11.30.'!$P:$P,'[1]TERMELŐ_11.30.'!$A:$A,[1]publikáció!$B641)</f>
        <v>0.5</v>
      </c>
      <c r="M641" s="12">
        <f>+_xlfn.MAXIFS('[1]TERMELŐ_11.30.'!$Q:$Q,'[1]TERMELŐ_11.30.'!$A:$A,[1]publikáció!$B641)</f>
        <v>0</v>
      </c>
      <c r="N641" s="10" t="str">
        <f>+IF(VLOOKUP(B641,'[1]TERMELŐ_11.30.'!A:G,7,FALSE)="","",VLOOKUP(B641,'[1]TERMELŐ_11.30.'!A:G,7,FALSE))</f>
        <v>BIAT</v>
      </c>
      <c r="O641" s="10">
        <f>+VLOOKUP(B641,'[1]TERMELŐ_11.30.'!A:I,9,FALSE)</f>
        <v>22</v>
      </c>
      <c r="P641" s="10" t="str">
        <f>+IF(OR(VLOOKUP(B641,'[1]TERMELŐ_11.30.'!A:D,4,FALSE)="elutasított",(VLOOKUP(B641,'[1]TERMELŐ_11.30.'!A:D,4,FALSE)="kiesett")),"igen","nem")</f>
        <v>igen</v>
      </c>
      <c r="Q641" s="10" t="str">
        <f>+_xlfn.IFNA(VLOOKUP(IF(VLOOKUP(B641,'[1]TERMELŐ_11.30.'!A:BQ,69,FALSE)="","",VLOOKUP(B641,'[1]TERMELŐ_11.30.'!A:BQ,69,FALSE)),'[1]publikáció segéd tábla'!$D$1:$E$16,2,FALSE),"")</f>
        <v>54/2024 kormány rendelet</v>
      </c>
      <c r="R641" s="10" t="str">
        <f>IF(VLOOKUP(B641,'[1]TERMELŐ_11.30.'!A:AT,46,FALSE)="","",VLOOKUP(B641,'[1]TERMELŐ_11.30.'!A:AT,46,FALSE))</f>
        <v/>
      </c>
      <c r="S641" s="10"/>
      <c r="T641" s="13">
        <f>+VLOOKUP(B641,'[1]TERMELŐ_11.30.'!$A:$AR,37,FALSE)</f>
        <v>0</v>
      </c>
      <c r="U641" s="13">
        <f>+VLOOKUP(B641,'[1]TERMELŐ_11.30.'!$A:$AR,38,FALSE)+VLOOKUP(B641,'[1]TERMELŐ_11.30.'!$A:$AR,39,FALSE)+VLOOKUP(B641,'[1]TERMELŐ_11.30.'!$A:$AR,40,FALSE)+VLOOKUP(B641,'[1]TERMELŐ_11.30.'!$A:$AR,41,FALSE)+VLOOKUP(B641,'[1]TERMELŐ_11.30.'!$A:$AR,42,FALSE)+VLOOKUP(B641,'[1]TERMELŐ_11.30.'!$A:$AR,43,FALSE)+VLOOKUP(B641,'[1]TERMELŐ_11.30.'!$A:$AR,44,FALSE)</f>
        <v>0</v>
      </c>
      <c r="V641" s="14" t="str">
        <f>+IF(VLOOKUP(B641,'[1]TERMELŐ_11.30.'!A:AS,45,FALSE)="","",VLOOKUP(B641,'[1]TERMELŐ_11.30.'!A:AS,45,FALSE))</f>
        <v/>
      </c>
      <c r="W641" s="14" t="str">
        <f>IF(VLOOKUP(B641,'[1]TERMELŐ_11.30.'!A:AJ,36,FALSE)="","",VLOOKUP(B641,'[1]TERMELŐ_11.30.'!A:AJ,36,FALSE))</f>
        <v/>
      </c>
      <c r="X641" s="10"/>
      <c r="Y641" s="13">
        <f>+VLOOKUP(B641,'[1]TERMELŐ_11.30.'!$A:$BH,53,FALSE)</f>
        <v>0</v>
      </c>
      <c r="Z641" s="13">
        <f>+VLOOKUP(B641,'[1]TERMELŐ_11.30.'!$A:$BH,54,FALSE)+VLOOKUP(B641,'[1]TERMELŐ_11.30.'!$A:$BH,55,FALSE)+VLOOKUP(B641,'[1]TERMELŐ_11.30.'!$A:$BH,56,FALSE)+VLOOKUP(B641,'[1]TERMELŐ_11.30.'!$A:$BH,57,FALSE)+VLOOKUP(B641,'[1]TERMELŐ_11.30.'!$A:$BH,58,FALSE)+VLOOKUP(B641,'[1]TERMELŐ_11.30.'!$A:$BH,59,FALSE)+VLOOKUP(B641,'[1]TERMELŐ_11.30.'!$A:$BH,60,FALSE)</f>
        <v>0</v>
      </c>
      <c r="AA641" s="14" t="str">
        <f>IF(VLOOKUP(B641,'[1]TERMELŐ_11.30.'!A:AZ,51,FALSE)="","",VLOOKUP(B641,'[1]TERMELŐ_11.30.'!A:AZ,51,FALSE))</f>
        <v/>
      </c>
      <c r="AB641" s="14" t="str">
        <f>IF(VLOOKUP(B641,'[1]TERMELŐ_11.30.'!A:AZ,52,FALSE)="","",VLOOKUP(B641,'[1]TERMELŐ_11.30.'!A:AZ,52,FALSE))</f>
        <v/>
      </c>
    </row>
    <row r="642" spans="1:28" x14ac:dyDescent="0.3">
      <c r="A642" s="10" t="str">
        <f>VLOOKUP(VLOOKUP(B642,'[1]TERMELŐ_11.30.'!A:F,6,FALSE),'[1]publikáció segéd tábla'!$A$1:$B$7,2,FALSE)</f>
        <v>ELMŰ Hálózati Kft.</v>
      </c>
      <c r="B642" s="10" t="s">
        <v>608</v>
      </c>
      <c r="C642" s="11">
        <f>+SUMIFS('[1]TERMELŐ_11.30.'!$H:$H,'[1]TERMELŐ_11.30.'!$A:$A,[1]publikáció!$B642,'[1]TERMELŐ_11.30.'!$L:$L,[1]publikáció!C$4)</f>
        <v>0</v>
      </c>
      <c r="D642" s="11">
        <f>+SUMIFS('[1]TERMELŐ_11.30.'!$H:$H,'[1]TERMELŐ_11.30.'!$A:$A,[1]publikáció!$B642,'[1]TERMELŐ_11.30.'!$L:$L,[1]publikáció!D$4)</f>
        <v>0</v>
      </c>
      <c r="E642" s="11">
        <f>+SUMIFS('[1]TERMELŐ_11.30.'!$H:$H,'[1]TERMELŐ_11.30.'!$A:$A,[1]publikáció!$B642,'[1]TERMELŐ_11.30.'!$L:$L,[1]publikáció!E$4)</f>
        <v>3</v>
      </c>
      <c r="F642" s="11">
        <f>+SUMIFS('[1]TERMELŐ_11.30.'!$H:$H,'[1]TERMELŐ_11.30.'!$A:$A,[1]publikáció!$B642,'[1]TERMELŐ_11.30.'!$L:$L,[1]publikáció!F$4)</f>
        <v>0</v>
      </c>
      <c r="G642" s="11">
        <f>+SUMIFS('[1]TERMELŐ_11.30.'!$H:$H,'[1]TERMELŐ_11.30.'!$A:$A,[1]publikáció!$B642,'[1]TERMELŐ_11.30.'!$L:$L,[1]publikáció!G$4)</f>
        <v>0</v>
      </c>
      <c r="H642" s="11">
        <f>+SUMIFS('[1]TERMELŐ_11.30.'!$H:$H,'[1]TERMELŐ_11.30.'!$A:$A,[1]publikáció!$B642,'[1]TERMELŐ_11.30.'!$L:$L,[1]publikáció!H$4)</f>
        <v>0</v>
      </c>
      <c r="I642" s="11">
        <f>+SUMIFS('[1]TERMELŐ_11.30.'!$H:$H,'[1]TERMELŐ_11.30.'!$A:$A,[1]publikáció!$B642,'[1]TERMELŐ_11.30.'!$L:$L,[1]publikáció!I$4)</f>
        <v>0</v>
      </c>
      <c r="J642" s="11">
        <f>+SUMIFS('[1]TERMELŐ_11.30.'!$H:$H,'[1]TERMELŐ_11.30.'!$A:$A,[1]publikáció!$B642,'[1]TERMELŐ_11.30.'!$L:$L,[1]publikáció!J$4)</f>
        <v>0</v>
      </c>
      <c r="K642" s="11" t="str">
        <f>+IF(VLOOKUP(B642,'[1]TERMELŐ_11.30.'!A:U,21,FALSE)="igen","Technológia módosítás",IF(VLOOKUP(B642,'[1]TERMELŐ_11.30.'!A:U,20,FALSE)&lt;&gt;"nem","Ismétlő","Új igény"))</f>
        <v>Új igény</v>
      </c>
      <c r="L642" s="12">
        <f>+_xlfn.MAXIFS('[1]TERMELŐ_11.30.'!$P:$P,'[1]TERMELŐ_11.30.'!$A:$A,[1]publikáció!$B642)</f>
        <v>3</v>
      </c>
      <c r="M642" s="12">
        <f>+_xlfn.MAXIFS('[1]TERMELŐ_11.30.'!$Q:$Q,'[1]TERMELŐ_11.30.'!$A:$A,[1]publikáció!$B642)</f>
        <v>3</v>
      </c>
      <c r="N642" s="10" t="str">
        <f>+IF(VLOOKUP(B642,'[1]TERMELŐ_11.30.'!A:G,7,FALSE)="","",VLOOKUP(B642,'[1]TERMELŐ_11.30.'!A:G,7,FALSE))</f>
        <v>ÉRD</v>
      </c>
      <c r="O642" s="10">
        <f>+VLOOKUP(B642,'[1]TERMELŐ_11.30.'!A:I,9,FALSE)</f>
        <v>22</v>
      </c>
      <c r="P642" s="10" t="str">
        <f>+IF(OR(VLOOKUP(B642,'[1]TERMELŐ_11.30.'!A:D,4,FALSE)="elutasított",(VLOOKUP(B642,'[1]TERMELŐ_11.30.'!A:D,4,FALSE)="kiesett")),"igen","nem")</f>
        <v>igen</v>
      </c>
      <c r="Q642" s="10" t="str">
        <f>+_xlfn.IFNA(VLOOKUP(IF(VLOOKUP(B642,'[1]TERMELŐ_11.30.'!A:BQ,69,FALSE)="","",VLOOKUP(B642,'[1]TERMELŐ_11.30.'!A:BQ,69,FALSE)),'[1]publikáció segéd tábla'!$D$1:$E$16,2,FALSE),"")</f>
        <v>54/2024 kormány rendelet</v>
      </c>
      <c r="R642" s="10" t="str">
        <f>IF(VLOOKUP(B642,'[1]TERMELŐ_11.30.'!A:AT,46,FALSE)="","",VLOOKUP(B642,'[1]TERMELŐ_11.30.'!A:AT,46,FALSE))</f>
        <v/>
      </c>
      <c r="S642" s="10"/>
      <c r="T642" s="13">
        <f>+VLOOKUP(B642,'[1]TERMELŐ_11.30.'!$A:$AR,37,FALSE)</f>
        <v>0</v>
      </c>
      <c r="U642" s="13">
        <f>+VLOOKUP(B642,'[1]TERMELŐ_11.30.'!$A:$AR,38,FALSE)+VLOOKUP(B642,'[1]TERMELŐ_11.30.'!$A:$AR,39,FALSE)+VLOOKUP(B642,'[1]TERMELŐ_11.30.'!$A:$AR,40,FALSE)+VLOOKUP(B642,'[1]TERMELŐ_11.30.'!$A:$AR,41,FALSE)+VLOOKUP(B642,'[1]TERMELŐ_11.30.'!$A:$AR,42,FALSE)+VLOOKUP(B642,'[1]TERMELŐ_11.30.'!$A:$AR,43,FALSE)+VLOOKUP(B642,'[1]TERMELŐ_11.30.'!$A:$AR,44,FALSE)</f>
        <v>0</v>
      </c>
      <c r="V642" s="14" t="str">
        <f>+IF(VLOOKUP(B642,'[1]TERMELŐ_11.30.'!A:AS,45,FALSE)="","",VLOOKUP(B642,'[1]TERMELŐ_11.30.'!A:AS,45,FALSE))</f>
        <v/>
      </c>
      <c r="W642" s="14" t="str">
        <f>IF(VLOOKUP(B642,'[1]TERMELŐ_11.30.'!A:AJ,36,FALSE)="","",VLOOKUP(B642,'[1]TERMELŐ_11.30.'!A:AJ,36,FALSE))</f>
        <v/>
      </c>
      <c r="X642" s="10"/>
      <c r="Y642" s="13">
        <f>+VLOOKUP(B642,'[1]TERMELŐ_11.30.'!$A:$BH,53,FALSE)</f>
        <v>0</v>
      </c>
      <c r="Z642" s="13">
        <f>+VLOOKUP(B642,'[1]TERMELŐ_11.30.'!$A:$BH,54,FALSE)+VLOOKUP(B642,'[1]TERMELŐ_11.30.'!$A:$BH,55,FALSE)+VLOOKUP(B642,'[1]TERMELŐ_11.30.'!$A:$BH,56,FALSE)+VLOOKUP(B642,'[1]TERMELŐ_11.30.'!$A:$BH,57,FALSE)+VLOOKUP(B642,'[1]TERMELŐ_11.30.'!$A:$BH,58,FALSE)+VLOOKUP(B642,'[1]TERMELŐ_11.30.'!$A:$BH,59,FALSE)+VLOOKUP(B642,'[1]TERMELŐ_11.30.'!$A:$BH,60,FALSE)</f>
        <v>0</v>
      </c>
      <c r="AA642" s="14" t="str">
        <f>IF(VLOOKUP(B642,'[1]TERMELŐ_11.30.'!A:AZ,51,FALSE)="","",VLOOKUP(B642,'[1]TERMELŐ_11.30.'!A:AZ,51,FALSE))</f>
        <v/>
      </c>
      <c r="AB642" s="14" t="str">
        <f>IF(VLOOKUP(B642,'[1]TERMELŐ_11.30.'!A:AZ,52,FALSE)="","",VLOOKUP(B642,'[1]TERMELŐ_11.30.'!A:AZ,52,FALSE))</f>
        <v/>
      </c>
    </row>
    <row r="643" spans="1:28" x14ac:dyDescent="0.3">
      <c r="A643" s="10" t="str">
        <f>VLOOKUP(VLOOKUP(B643,'[1]TERMELŐ_11.30.'!A:F,6,FALSE),'[1]publikáció segéd tábla'!$A$1:$B$7,2,FALSE)</f>
        <v>ELMŰ Hálózati Kft.</v>
      </c>
      <c r="B643" s="10" t="s">
        <v>609</v>
      </c>
      <c r="C643" s="11">
        <f>+SUMIFS('[1]TERMELŐ_11.30.'!$H:$H,'[1]TERMELŐ_11.30.'!$A:$A,[1]publikáció!$B643,'[1]TERMELŐ_11.30.'!$L:$L,[1]publikáció!C$4)</f>
        <v>1.1000000000000001</v>
      </c>
      <c r="D643" s="11">
        <f>+SUMIFS('[1]TERMELŐ_11.30.'!$H:$H,'[1]TERMELŐ_11.30.'!$A:$A,[1]publikáció!$B643,'[1]TERMELŐ_11.30.'!$L:$L,[1]publikáció!D$4)</f>
        <v>0</v>
      </c>
      <c r="E643" s="11">
        <f>+SUMIFS('[1]TERMELŐ_11.30.'!$H:$H,'[1]TERMELŐ_11.30.'!$A:$A,[1]publikáció!$B643,'[1]TERMELŐ_11.30.'!$L:$L,[1]publikáció!E$4)</f>
        <v>0</v>
      </c>
      <c r="F643" s="11">
        <f>+SUMIFS('[1]TERMELŐ_11.30.'!$H:$H,'[1]TERMELŐ_11.30.'!$A:$A,[1]publikáció!$B643,'[1]TERMELŐ_11.30.'!$L:$L,[1]publikáció!F$4)</f>
        <v>0</v>
      </c>
      <c r="G643" s="11">
        <f>+SUMIFS('[1]TERMELŐ_11.30.'!$H:$H,'[1]TERMELŐ_11.30.'!$A:$A,[1]publikáció!$B643,'[1]TERMELŐ_11.30.'!$L:$L,[1]publikáció!G$4)</f>
        <v>0</v>
      </c>
      <c r="H643" s="11">
        <f>+SUMIFS('[1]TERMELŐ_11.30.'!$H:$H,'[1]TERMELŐ_11.30.'!$A:$A,[1]publikáció!$B643,'[1]TERMELŐ_11.30.'!$L:$L,[1]publikáció!H$4)</f>
        <v>0</v>
      </c>
      <c r="I643" s="11">
        <f>+SUMIFS('[1]TERMELŐ_11.30.'!$H:$H,'[1]TERMELŐ_11.30.'!$A:$A,[1]publikáció!$B643,'[1]TERMELŐ_11.30.'!$L:$L,[1]publikáció!I$4)</f>
        <v>0</v>
      </c>
      <c r="J643" s="11">
        <f>+SUMIFS('[1]TERMELŐ_11.30.'!$H:$H,'[1]TERMELŐ_11.30.'!$A:$A,[1]publikáció!$B643,'[1]TERMELŐ_11.30.'!$L:$L,[1]publikáció!J$4)</f>
        <v>0</v>
      </c>
      <c r="K643" s="11" t="str">
        <f>+IF(VLOOKUP(B643,'[1]TERMELŐ_11.30.'!A:U,21,FALSE)="igen","Technológia módosítás",IF(VLOOKUP(B643,'[1]TERMELŐ_11.30.'!A:U,20,FALSE)&lt;&gt;"nem","Ismétlő","Új igény"))</f>
        <v>Új igény</v>
      </c>
      <c r="L643" s="12">
        <f>+_xlfn.MAXIFS('[1]TERMELŐ_11.30.'!$P:$P,'[1]TERMELŐ_11.30.'!$A:$A,[1]publikáció!$B643)</f>
        <v>1.1000000000000001</v>
      </c>
      <c r="M643" s="12">
        <f>+_xlfn.MAXIFS('[1]TERMELŐ_11.30.'!$Q:$Q,'[1]TERMELŐ_11.30.'!$A:$A,[1]publikáció!$B643)</f>
        <v>0.01</v>
      </c>
      <c r="N643" s="10" t="str">
        <f>+IF(VLOOKUP(B643,'[1]TERMELŐ_11.30.'!A:G,7,FALSE)="","",VLOOKUP(B643,'[1]TERMELŐ_11.30.'!A:G,7,FALSE))</f>
        <v>SORS</v>
      </c>
      <c r="O643" s="10">
        <f>+VLOOKUP(B643,'[1]TERMELŐ_11.30.'!A:I,9,FALSE)</f>
        <v>22</v>
      </c>
      <c r="P643" s="10" t="str">
        <f>+IF(OR(VLOOKUP(B643,'[1]TERMELŐ_11.30.'!A:D,4,FALSE)="elutasított",(VLOOKUP(B643,'[1]TERMELŐ_11.30.'!A:D,4,FALSE)="kiesett")),"igen","nem")</f>
        <v>igen</v>
      </c>
      <c r="Q643" s="10" t="str">
        <f>+_xlfn.IFNA(VLOOKUP(IF(VLOOKUP(B643,'[1]TERMELŐ_11.30.'!A:BQ,69,FALSE)="","",VLOOKUP(B643,'[1]TERMELŐ_11.30.'!A:BQ,69,FALSE)),'[1]publikáció segéd tábla'!$D$1:$E$16,2,FALSE),"")</f>
        <v>54/2024 kormány rendelet</v>
      </c>
      <c r="R643" s="10" t="str">
        <f>IF(VLOOKUP(B643,'[1]TERMELŐ_11.30.'!A:AT,46,FALSE)="","",VLOOKUP(B643,'[1]TERMELŐ_11.30.'!A:AT,46,FALSE))</f>
        <v/>
      </c>
      <c r="S643" s="10"/>
      <c r="T643" s="13">
        <f>+VLOOKUP(B643,'[1]TERMELŐ_11.30.'!$A:$AR,37,FALSE)</f>
        <v>0</v>
      </c>
      <c r="U643" s="13">
        <f>+VLOOKUP(B643,'[1]TERMELŐ_11.30.'!$A:$AR,38,FALSE)+VLOOKUP(B643,'[1]TERMELŐ_11.30.'!$A:$AR,39,FALSE)+VLOOKUP(B643,'[1]TERMELŐ_11.30.'!$A:$AR,40,FALSE)+VLOOKUP(B643,'[1]TERMELŐ_11.30.'!$A:$AR,41,FALSE)+VLOOKUP(B643,'[1]TERMELŐ_11.30.'!$A:$AR,42,FALSE)+VLOOKUP(B643,'[1]TERMELŐ_11.30.'!$A:$AR,43,FALSE)+VLOOKUP(B643,'[1]TERMELŐ_11.30.'!$A:$AR,44,FALSE)</f>
        <v>0</v>
      </c>
      <c r="V643" s="14" t="str">
        <f>+IF(VLOOKUP(B643,'[1]TERMELŐ_11.30.'!A:AS,45,FALSE)="","",VLOOKUP(B643,'[1]TERMELŐ_11.30.'!A:AS,45,FALSE))</f>
        <v/>
      </c>
      <c r="W643" s="14" t="str">
        <f>IF(VLOOKUP(B643,'[1]TERMELŐ_11.30.'!A:AJ,36,FALSE)="","",VLOOKUP(B643,'[1]TERMELŐ_11.30.'!A:AJ,36,FALSE))</f>
        <v/>
      </c>
      <c r="X643" s="10"/>
      <c r="Y643" s="13">
        <f>+VLOOKUP(B643,'[1]TERMELŐ_11.30.'!$A:$BH,53,FALSE)</f>
        <v>0</v>
      </c>
      <c r="Z643" s="13">
        <f>+VLOOKUP(B643,'[1]TERMELŐ_11.30.'!$A:$BH,54,FALSE)+VLOOKUP(B643,'[1]TERMELŐ_11.30.'!$A:$BH,55,FALSE)+VLOOKUP(B643,'[1]TERMELŐ_11.30.'!$A:$BH,56,FALSE)+VLOOKUP(B643,'[1]TERMELŐ_11.30.'!$A:$BH,57,FALSE)+VLOOKUP(B643,'[1]TERMELŐ_11.30.'!$A:$BH,58,FALSE)+VLOOKUP(B643,'[1]TERMELŐ_11.30.'!$A:$BH,59,FALSE)+VLOOKUP(B643,'[1]TERMELŐ_11.30.'!$A:$BH,60,FALSE)</f>
        <v>0</v>
      </c>
      <c r="AA643" s="14" t="str">
        <f>IF(VLOOKUP(B643,'[1]TERMELŐ_11.30.'!A:AZ,51,FALSE)="","",VLOOKUP(B643,'[1]TERMELŐ_11.30.'!A:AZ,51,FALSE))</f>
        <v/>
      </c>
      <c r="AB643" s="14" t="str">
        <f>IF(VLOOKUP(B643,'[1]TERMELŐ_11.30.'!A:AZ,52,FALSE)="","",VLOOKUP(B643,'[1]TERMELŐ_11.30.'!A:AZ,52,FALSE))</f>
        <v/>
      </c>
    </row>
    <row r="644" spans="1:28" x14ac:dyDescent="0.3">
      <c r="A644" s="10" t="str">
        <f>VLOOKUP(VLOOKUP(B644,'[1]TERMELŐ_11.30.'!A:F,6,FALSE),'[1]publikáció segéd tábla'!$A$1:$B$7,2,FALSE)</f>
        <v>ELMŰ Hálózati Kft.</v>
      </c>
      <c r="B644" s="10" t="s">
        <v>610</v>
      </c>
      <c r="C644" s="11">
        <f>+SUMIFS('[1]TERMELŐ_11.30.'!$H:$H,'[1]TERMELŐ_11.30.'!$A:$A,[1]publikáció!$B644,'[1]TERMELŐ_11.30.'!$L:$L,[1]publikáció!C$4)</f>
        <v>0</v>
      </c>
      <c r="D644" s="11">
        <f>+SUMIFS('[1]TERMELŐ_11.30.'!$H:$H,'[1]TERMELŐ_11.30.'!$A:$A,[1]publikáció!$B644,'[1]TERMELŐ_11.30.'!$L:$L,[1]publikáció!D$4)</f>
        <v>0</v>
      </c>
      <c r="E644" s="11">
        <f>+SUMIFS('[1]TERMELŐ_11.30.'!$H:$H,'[1]TERMELŐ_11.30.'!$A:$A,[1]publikáció!$B644,'[1]TERMELŐ_11.30.'!$L:$L,[1]publikáció!E$4)</f>
        <v>15</v>
      </c>
      <c r="F644" s="11">
        <f>+SUMIFS('[1]TERMELŐ_11.30.'!$H:$H,'[1]TERMELŐ_11.30.'!$A:$A,[1]publikáció!$B644,'[1]TERMELŐ_11.30.'!$L:$L,[1]publikáció!F$4)</f>
        <v>0</v>
      </c>
      <c r="G644" s="11">
        <f>+SUMIFS('[1]TERMELŐ_11.30.'!$H:$H,'[1]TERMELŐ_11.30.'!$A:$A,[1]publikáció!$B644,'[1]TERMELŐ_11.30.'!$L:$L,[1]publikáció!G$4)</f>
        <v>0</v>
      </c>
      <c r="H644" s="11">
        <f>+SUMIFS('[1]TERMELŐ_11.30.'!$H:$H,'[1]TERMELŐ_11.30.'!$A:$A,[1]publikáció!$B644,'[1]TERMELŐ_11.30.'!$L:$L,[1]publikáció!H$4)</f>
        <v>0</v>
      </c>
      <c r="I644" s="11">
        <f>+SUMIFS('[1]TERMELŐ_11.30.'!$H:$H,'[1]TERMELŐ_11.30.'!$A:$A,[1]publikáció!$B644,'[1]TERMELŐ_11.30.'!$L:$L,[1]publikáció!I$4)</f>
        <v>0</v>
      </c>
      <c r="J644" s="11">
        <f>+SUMIFS('[1]TERMELŐ_11.30.'!$H:$H,'[1]TERMELŐ_11.30.'!$A:$A,[1]publikáció!$B644,'[1]TERMELŐ_11.30.'!$L:$L,[1]publikáció!J$4)</f>
        <v>0</v>
      </c>
      <c r="K644" s="11" t="str">
        <f>+IF(VLOOKUP(B644,'[1]TERMELŐ_11.30.'!A:U,21,FALSE)="igen","Technológia módosítás",IF(VLOOKUP(B644,'[1]TERMELŐ_11.30.'!A:U,20,FALSE)&lt;&gt;"nem","Ismétlő","Új igény"))</f>
        <v>Új igény</v>
      </c>
      <c r="L644" s="12">
        <f>+_xlfn.MAXIFS('[1]TERMELŐ_11.30.'!$P:$P,'[1]TERMELŐ_11.30.'!$A:$A,[1]publikáció!$B644)</f>
        <v>15</v>
      </c>
      <c r="M644" s="12">
        <f>+_xlfn.MAXIFS('[1]TERMELŐ_11.30.'!$Q:$Q,'[1]TERMELŐ_11.30.'!$A:$A,[1]publikáció!$B644)</f>
        <v>15</v>
      </c>
      <c r="N644" s="10" t="str">
        <f>+IF(VLOOKUP(B644,'[1]TERMELŐ_11.30.'!A:G,7,FALSE)="","",VLOOKUP(B644,'[1]TERMELŐ_11.30.'!A:G,7,FALSE))</f>
        <v>SORS</v>
      </c>
      <c r="O644" s="10">
        <f>+VLOOKUP(B644,'[1]TERMELŐ_11.30.'!A:I,9,FALSE)</f>
        <v>22</v>
      </c>
      <c r="P644" s="10" t="str">
        <f>+IF(OR(VLOOKUP(B644,'[1]TERMELŐ_11.30.'!A:D,4,FALSE)="elutasított",(VLOOKUP(B644,'[1]TERMELŐ_11.30.'!A:D,4,FALSE)="kiesett")),"igen","nem")</f>
        <v>igen</v>
      </c>
      <c r="Q644" s="10" t="str">
        <f>+_xlfn.IFNA(VLOOKUP(IF(VLOOKUP(B644,'[1]TERMELŐ_11.30.'!A:BQ,69,FALSE)="","",VLOOKUP(B644,'[1]TERMELŐ_11.30.'!A:BQ,69,FALSE)),'[1]publikáció segéd tábla'!$D$1:$E$16,2,FALSE),"")</f>
        <v>54/2024 kormány rendelet</v>
      </c>
      <c r="R644" s="10" t="str">
        <f>IF(VLOOKUP(B644,'[1]TERMELŐ_11.30.'!A:AT,46,FALSE)="","",VLOOKUP(B644,'[1]TERMELŐ_11.30.'!A:AT,46,FALSE))</f>
        <v/>
      </c>
      <c r="S644" s="10"/>
      <c r="T644" s="13">
        <f>+VLOOKUP(B644,'[1]TERMELŐ_11.30.'!$A:$AR,37,FALSE)</f>
        <v>0</v>
      </c>
      <c r="U644" s="13">
        <f>+VLOOKUP(B644,'[1]TERMELŐ_11.30.'!$A:$AR,38,FALSE)+VLOOKUP(B644,'[1]TERMELŐ_11.30.'!$A:$AR,39,FALSE)+VLOOKUP(B644,'[1]TERMELŐ_11.30.'!$A:$AR,40,FALSE)+VLOOKUP(B644,'[1]TERMELŐ_11.30.'!$A:$AR,41,FALSE)+VLOOKUP(B644,'[1]TERMELŐ_11.30.'!$A:$AR,42,FALSE)+VLOOKUP(B644,'[1]TERMELŐ_11.30.'!$A:$AR,43,FALSE)+VLOOKUP(B644,'[1]TERMELŐ_11.30.'!$A:$AR,44,FALSE)</f>
        <v>0</v>
      </c>
      <c r="V644" s="14" t="str">
        <f>+IF(VLOOKUP(B644,'[1]TERMELŐ_11.30.'!A:AS,45,FALSE)="","",VLOOKUP(B644,'[1]TERMELŐ_11.30.'!A:AS,45,FALSE))</f>
        <v/>
      </c>
      <c r="W644" s="14" t="str">
        <f>IF(VLOOKUP(B644,'[1]TERMELŐ_11.30.'!A:AJ,36,FALSE)="","",VLOOKUP(B644,'[1]TERMELŐ_11.30.'!A:AJ,36,FALSE))</f>
        <v/>
      </c>
      <c r="X644" s="10"/>
      <c r="Y644" s="13">
        <f>+VLOOKUP(B644,'[1]TERMELŐ_11.30.'!$A:$BH,53,FALSE)</f>
        <v>0</v>
      </c>
      <c r="Z644" s="13">
        <f>+VLOOKUP(B644,'[1]TERMELŐ_11.30.'!$A:$BH,54,FALSE)+VLOOKUP(B644,'[1]TERMELŐ_11.30.'!$A:$BH,55,FALSE)+VLOOKUP(B644,'[1]TERMELŐ_11.30.'!$A:$BH,56,FALSE)+VLOOKUP(B644,'[1]TERMELŐ_11.30.'!$A:$BH,57,FALSE)+VLOOKUP(B644,'[1]TERMELŐ_11.30.'!$A:$BH,58,FALSE)+VLOOKUP(B644,'[1]TERMELŐ_11.30.'!$A:$BH,59,FALSE)+VLOOKUP(B644,'[1]TERMELŐ_11.30.'!$A:$BH,60,FALSE)</f>
        <v>0</v>
      </c>
      <c r="AA644" s="14" t="str">
        <f>IF(VLOOKUP(B644,'[1]TERMELŐ_11.30.'!A:AZ,51,FALSE)="","",VLOOKUP(B644,'[1]TERMELŐ_11.30.'!A:AZ,51,FALSE))</f>
        <v/>
      </c>
      <c r="AB644" s="14" t="str">
        <f>IF(VLOOKUP(B644,'[1]TERMELŐ_11.30.'!A:AZ,52,FALSE)="","",VLOOKUP(B644,'[1]TERMELŐ_11.30.'!A:AZ,52,FALSE))</f>
        <v/>
      </c>
    </row>
    <row r="645" spans="1:28" x14ac:dyDescent="0.3">
      <c r="A645" s="10" t="str">
        <f>VLOOKUP(VLOOKUP(B645,'[1]TERMELŐ_11.30.'!A:F,6,FALSE),'[1]publikáció segéd tábla'!$A$1:$B$7,2,FALSE)</f>
        <v>ELMŰ Hálózati Kft.</v>
      </c>
      <c r="B645" s="10" t="s">
        <v>611</v>
      </c>
      <c r="C645" s="11">
        <f>+SUMIFS('[1]TERMELŐ_11.30.'!$H:$H,'[1]TERMELŐ_11.30.'!$A:$A,[1]publikáció!$B645,'[1]TERMELŐ_11.30.'!$L:$L,[1]publikáció!C$4)</f>
        <v>0</v>
      </c>
      <c r="D645" s="11">
        <f>+SUMIFS('[1]TERMELŐ_11.30.'!$H:$H,'[1]TERMELŐ_11.30.'!$A:$A,[1]publikáció!$B645,'[1]TERMELŐ_11.30.'!$L:$L,[1]publikáció!D$4)</f>
        <v>0</v>
      </c>
      <c r="E645" s="11">
        <f>+SUMIFS('[1]TERMELŐ_11.30.'!$H:$H,'[1]TERMELŐ_11.30.'!$A:$A,[1]publikáció!$B645,'[1]TERMELŐ_11.30.'!$L:$L,[1]publikáció!E$4)</f>
        <v>48</v>
      </c>
      <c r="F645" s="11">
        <f>+SUMIFS('[1]TERMELŐ_11.30.'!$H:$H,'[1]TERMELŐ_11.30.'!$A:$A,[1]publikáció!$B645,'[1]TERMELŐ_11.30.'!$L:$L,[1]publikáció!F$4)</f>
        <v>0</v>
      </c>
      <c r="G645" s="11">
        <f>+SUMIFS('[1]TERMELŐ_11.30.'!$H:$H,'[1]TERMELŐ_11.30.'!$A:$A,[1]publikáció!$B645,'[1]TERMELŐ_11.30.'!$L:$L,[1]publikáció!G$4)</f>
        <v>0</v>
      </c>
      <c r="H645" s="11">
        <f>+SUMIFS('[1]TERMELŐ_11.30.'!$H:$H,'[1]TERMELŐ_11.30.'!$A:$A,[1]publikáció!$B645,'[1]TERMELŐ_11.30.'!$L:$L,[1]publikáció!H$4)</f>
        <v>0</v>
      </c>
      <c r="I645" s="11">
        <f>+SUMIFS('[1]TERMELŐ_11.30.'!$H:$H,'[1]TERMELŐ_11.30.'!$A:$A,[1]publikáció!$B645,'[1]TERMELŐ_11.30.'!$L:$L,[1]publikáció!I$4)</f>
        <v>0</v>
      </c>
      <c r="J645" s="11">
        <f>+SUMIFS('[1]TERMELŐ_11.30.'!$H:$H,'[1]TERMELŐ_11.30.'!$A:$A,[1]publikáció!$B645,'[1]TERMELŐ_11.30.'!$L:$L,[1]publikáció!J$4)</f>
        <v>0</v>
      </c>
      <c r="K645" s="11" t="str">
        <f>+IF(VLOOKUP(B645,'[1]TERMELŐ_11.30.'!A:U,21,FALSE)="igen","Technológia módosítás",IF(VLOOKUP(B645,'[1]TERMELŐ_11.30.'!A:U,20,FALSE)&lt;&gt;"nem","Ismétlő","Új igény"))</f>
        <v>Új igény</v>
      </c>
      <c r="L645" s="12">
        <f>+_xlfn.MAXIFS('[1]TERMELŐ_11.30.'!$P:$P,'[1]TERMELŐ_11.30.'!$A:$A,[1]publikáció!$B645)</f>
        <v>48</v>
      </c>
      <c r="M645" s="12">
        <f>+_xlfn.MAXIFS('[1]TERMELŐ_11.30.'!$Q:$Q,'[1]TERMELŐ_11.30.'!$A:$A,[1]publikáció!$B645)</f>
        <v>48</v>
      </c>
      <c r="N645" s="10" t="str">
        <f>+IF(VLOOKUP(B645,'[1]TERMELŐ_11.30.'!A:G,7,FALSE)="","",VLOOKUP(B645,'[1]TERMELŐ_11.30.'!A:G,7,FALSE))</f>
        <v>PÁTY</v>
      </c>
      <c r="O645" s="10">
        <f>+VLOOKUP(B645,'[1]TERMELŐ_11.30.'!A:I,9,FALSE)</f>
        <v>132</v>
      </c>
      <c r="P645" s="10" t="str">
        <f>+IF(OR(VLOOKUP(B645,'[1]TERMELŐ_11.30.'!A:D,4,FALSE)="elutasított",(VLOOKUP(B645,'[1]TERMELŐ_11.30.'!A:D,4,FALSE)="kiesett")),"igen","nem")</f>
        <v>igen</v>
      </c>
      <c r="Q645" s="10" t="str">
        <f>+_xlfn.IFNA(VLOOKUP(IF(VLOOKUP(B645,'[1]TERMELŐ_11.30.'!A:BQ,69,FALSE)="","",VLOOKUP(B645,'[1]TERMELŐ_11.30.'!A:BQ,69,FALSE)),'[1]publikáció segéd tábla'!$D$1:$E$16,2,FALSE),"")</f>
        <v>54/2024 kormány rendelet</v>
      </c>
      <c r="R645" s="10" t="str">
        <f>IF(VLOOKUP(B645,'[1]TERMELŐ_11.30.'!A:AT,46,FALSE)="","",VLOOKUP(B645,'[1]TERMELŐ_11.30.'!A:AT,46,FALSE))</f>
        <v/>
      </c>
      <c r="S645" s="10"/>
      <c r="T645" s="13">
        <f>+VLOOKUP(B645,'[1]TERMELŐ_11.30.'!$A:$AR,37,FALSE)</f>
        <v>0</v>
      </c>
      <c r="U645" s="13">
        <f>+VLOOKUP(B645,'[1]TERMELŐ_11.30.'!$A:$AR,38,FALSE)+VLOOKUP(B645,'[1]TERMELŐ_11.30.'!$A:$AR,39,FALSE)+VLOOKUP(B645,'[1]TERMELŐ_11.30.'!$A:$AR,40,FALSE)+VLOOKUP(B645,'[1]TERMELŐ_11.30.'!$A:$AR,41,FALSE)+VLOOKUP(B645,'[1]TERMELŐ_11.30.'!$A:$AR,42,FALSE)+VLOOKUP(B645,'[1]TERMELŐ_11.30.'!$A:$AR,43,FALSE)+VLOOKUP(B645,'[1]TERMELŐ_11.30.'!$A:$AR,44,FALSE)</f>
        <v>0</v>
      </c>
      <c r="V645" s="14" t="str">
        <f>+IF(VLOOKUP(B645,'[1]TERMELŐ_11.30.'!A:AS,45,FALSE)="","",VLOOKUP(B645,'[1]TERMELŐ_11.30.'!A:AS,45,FALSE))</f>
        <v/>
      </c>
      <c r="W645" s="14" t="str">
        <f>IF(VLOOKUP(B645,'[1]TERMELŐ_11.30.'!A:AJ,36,FALSE)="","",VLOOKUP(B645,'[1]TERMELŐ_11.30.'!A:AJ,36,FALSE))</f>
        <v/>
      </c>
      <c r="X645" s="10"/>
      <c r="Y645" s="13">
        <f>+VLOOKUP(B645,'[1]TERMELŐ_11.30.'!$A:$BH,53,FALSE)</f>
        <v>0</v>
      </c>
      <c r="Z645" s="13">
        <f>+VLOOKUP(B645,'[1]TERMELŐ_11.30.'!$A:$BH,54,FALSE)+VLOOKUP(B645,'[1]TERMELŐ_11.30.'!$A:$BH,55,FALSE)+VLOOKUP(B645,'[1]TERMELŐ_11.30.'!$A:$BH,56,FALSE)+VLOOKUP(B645,'[1]TERMELŐ_11.30.'!$A:$BH,57,FALSE)+VLOOKUP(B645,'[1]TERMELŐ_11.30.'!$A:$BH,58,FALSE)+VLOOKUP(B645,'[1]TERMELŐ_11.30.'!$A:$BH,59,FALSE)+VLOOKUP(B645,'[1]TERMELŐ_11.30.'!$A:$BH,60,FALSE)</f>
        <v>0</v>
      </c>
      <c r="AA645" s="14" t="str">
        <f>IF(VLOOKUP(B645,'[1]TERMELŐ_11.30.'!A:AZ,51,FALSE)="","",VLOOKUP(B645,'[1]TERMELŐ_11.30.'!A:AZ,51,FALSE))</f>
        <v/>
      </c>
      <c r="AB645" s="14" t="str">
        <f>IF(VLOOKUP(B645,'[1]TERMELŐ_11.30.'!A:AZ,52,FALSE)="","",VLOOKUP(B645,'[1]TERMELŐ_11.30.'!A:AZ,52,FALSE))</f>
        <v/>
      </c>
    </row>
    <row r="646" spans="1:28" x14ac:dyDescent="0.3">
      <c r="A646" s="10" t="str">
        <f>VLOOKUP(VLOOKUP(B646,'[1]TERMELŐ_11.30.'!A:F,6,FALSE),'[1]publikáció segéd tábla'!$A$1:$B$7,2,FALSE)</f>
        <v>ELMŰ Hálózati Kft.</v>
      </c>
      <c r="B646" s="10" t="s">
        <v>612</v>
      </c>
      <c r="C646" s="11">
        <f>+SUMIFS('[1]TERMELŐ_11.30.'!$H:$H,'[1]TERMELŐ_11.30.'!$A:$A,[1]publikáció!$B646,'[1]TERMELŐ_11.30.'!$L:$L,[1]publikáció!C$4)</f>
        <v>0</v>
      </c>
      <c r="D646" s="11">
        <f>+SUMIFS('[1]TERMELŐ_11.30.'!$H:$H,'[1]TERMELŐ_11.30.'!$A:$A,[1]publikáció!$B646,'[1]TERMELŐ_11.30.'!$L:$L,[1]publikáció!D$4)</f>
        <v>0</v>
      </c>
      <c r="E646" s="11">
        <f>+SUMIFS('[1]TERMELŐ_11.30.'!$H:$H,'[1]TERMELŐ_11.30.'!$A:$A,[1]publikáció!$B646,'[1]TERMELŐ_11.30.'!$L:$L,[1]publikáció!E$4)</f>
        <v>49.9</v>
      </c>
      <c r="F646" s="11">
        <f>+SUMIFS('[1]TERMELŐ_11.30.'!$H:$H,'[1]TERMELŐ_11.30.'!$A:$A,[1]publikáció!$B646,'[1]TERMELŐ_11.30.'!$L:$L,[1]publikáció!F$4)</f>
        <v>0</v>
      </c>
      <c r="G646" s="11">
        <f>+SUMIFS('[1]TERMELŐ_11.30.'!$H:$H,'[1]TERMELŐ_11.30.'!$A:$A,[1]publikáció!$B646,'[1]TERMELŐ_11.30.'!$L:$L,[1]publikáció!G$4)</f>
        <v>0</v>
      </c>
      <c r="H646" s="11">
        <f>+SUMIFS('[1]TERMELŐ_11.30.'!$H:$H,'[1]TERMELŐ_11.30.'!$A:$A,[1]publikáció!$B646,'[1]TERMELŐ_11.30.'!$L:$L,[1]publikáció!H$4)</f>
        <v>0</v>
      </c>
      <c r="I646" s="11">
        <f>+SUMIFS('[1]TERMELŐ_11.30.'!$H:$H,'[1]TERMELŐ_11.30.'!$A:$A,[1]publikáció!$B646,'[1]TERMELŐ_11.30.'!$L:$L,[1]publikáció!I$4)</f>
        <v>0</v>
      </c>
      <c r="J646" s="11">
        <f>+SUMIFS('[1]TERMELŐ_11.30.'!$H:$H,'[1]TERMELŐ_11.30.'!$A:$A,[1]publikáció!$B646,'[1]TERMELŐ_11.30.'!$L:$L,[1]publikáció!J$4)</f>
        <v>0</v>
      </c>
      <c r="K646" s="11" t="str">
        <f>+IF(VLOOKUP(B646,'[1]TERMELŐ_11.30.'!A:U,21,FALSE)="igen","Technológia módosítás",IF(VLOOKUP(B646,'[1]TERMELŐ_11.30.'!A:U,20,FALSE)&lt;&gt;"nem","Ismétlő","Új igény"))</f>
        <v>Új igény</v>
      </c>
      <c r="L646" s="12">
        <f>+_xlfn.MAXIFS('[1]TERMELŐ_11.30.'!$P:$P,'[1]TERMELŐ_11.30.'!$A:$A,[1]publikáció!$B646)</f>
        <v>49.9</v>
      </c>
      <c r="M646" s="12">
        <f>+_xlfn.MAXIFS('[1]TERMELŐ_11.30.'!$Q:$Q,'[1]TERMELŐ_11.30.'!$A:$A,[1]publikáció!$B646)</f>
        <v>49.9</v>
      </c>
      <c r="N646" s="10" t="str">
        <f>+IF(VLOOKUP(B646,'[1]TERMELŐ_11.30.'!A:G,7,FALSE)="","",VLOOKUP(B646,'[1]TERMELŐ_11.30.'!A:G,7,FALSE))</f>
        <v>KŐBA</v>
      </c>
      <c r="O646" s="10">
        <f>+VLOOKUP(B646,'[1]TERMELŐ_11.30.'!A:I,9,FALSE)</f>
        <v>132</v>
      </c>
      <c r="P646" s="10" t="str">
        <f>+IF(OR(VLOOKUP(B646,'[1]TERMELŐ_11.30.'!A:D,4,FALSE)="elutasított",(VLOOKUP(B646,'[1]TERMELŐ_11.30.'!A:D,4,FALSE)="kiesett")),"igen","nem")</f>
        <v>igen</v>
      </c>
      <c r="Q646" s="10" t="str">
        <f>+_xlfn.IFNA(VLOOKUP(IF(VLOOKUP(B646,'[1]TERMELŐ_11.30.'!A:BQ,69,FALSE)="","",VLOOKUP(B646,'[1]TERMELŐ_11.30.'!A:BQ,69,FALSE)),'[1]publikáció segéd tábla'!$D$1:$E$16,2,FALSE),"")</f>
        <v>54/2024 kormány rendelet</v>
      </c>
      <c r="R646" s="10" t="str">
        <f>IF(VLOOKUP(B646,'[1]TERMELŐ_11.30.'!A:AT,46,FALSE)="","",VLOOKUP(B646,'[1]TERMELŐ_11.30.'!A:AT,46,FALSE))</f>
        <v/>
      </c>
      <c r="S646" s="10"/>
      <c r="T646" s="13">
        <f>+VLOOKUP(B646,'[1]TERMELŐ_11.30.'!$A:$AR,37,FALSE)</f>
        <v>0</v>
      </c>
      <c r="U646" s="13">
        <f>+VLOOKUP(B646,'[1]TERMELŐ_11.30.'!$A:$AR,38,FALSE)+VLOOKUP(B646,'[1]TERMELŐ_11.30.'!$A:$AR,39,FALSE)+VLOOKUP(B646,'[1]TERMELŐ_11.30.'!$A:$AR,40,FALSE)+VLOOKUP(B646,'[1]TERMELŐ_11.30.'!$A:$AR,41,FALSE)+VLOOKUP(B646,'[1]TERMELŐ_11.30.'!$A:$AR,42,FALSE)+VLOOKUP(B646,'[1]TERMELŐ_11.30.'!$A:$AR,43,FALSE)+VLOOKUP(B646,'[1]TERMELŐ_11.30.'!$A:$AR,44,FALSE)</f>
        <v>0</v>
      </c>
      <c r="V646" s="14" t="str">
        <f>+IF(VLOOKUP(B646,'[1]TERMELŐ_11.30.'!A:AS,45,FALSE)="","",VLOOKUP(B646,'[1]TERMELŐ_11.30.'!A:AS,45,FALSE))</f>
        <v/>
      </c>
      <c r="W646" s="14" t="str">
        <f>IF(VLOOKUP(B646,'[1]TERMELŐ_11.30.'!A:AJ,36,FALSE)="","",VLOOKUP(B646,'[1]TERMELŐ_11.30.'!A:AJ,36,FALSE))</f>
        <v/>
      </c>
      <c r="X646" s="10"/>
      <c r="Y646" s="13">
        <f>+VLOOKUP(B646,'[1]TERMELŐ_11.30.'!$A:$BH,53,FALSE)</f>
        <v>0</v>
      </c>
      <c r="Z646" s="13">
        <f>+VLOOKUP(B646,'[1]TERMELŐ_11.30.'!$A:$BH,54,FALSE)+VLOOKUP(B646,'[1]TERMELŐ_11.30.'!$A:$BH,55,FALSE)+VLOOKUP(B646,'[1]TERMELŐ_11.30.'!$A:$BH,56,FALSE)+VLOOKUP(B646,'[1]TERMELŐ_11.30.'!$A:$BH,57,FALSE)+VLOOKUP(B646,'[1]TERMELŐ_11.30.'!$A:$BH,58,FALSE)+VLOOKUP(B646,'[1]TERMELŐ_11.30.'!$A:$BH,59,FALSE)+VLOOKUP(B646,'[1]TERMELŐ_11.30.'!$A:$BH,60,FALSE)</f>
        <v>0</v>
      </c>
      <c r="AA646" s="14" t="str">
        <f>IF(VLOOKUP(B646,'[1]TERMELŐ_11.30.'!A:AZ,51,FALSE)="","",VLOOKUP(B646,'[1]TERMELŐ_11.30.'!A:AZ,51,FALSE))</f>
        <v/>
      </c>
      <c r="AB646" s="14" t="str">
        <f>IF(VLOOKUP(B646,'[1]TERMELŐ_11.30.'!A:AZ,52,FALSE)="","",VLOOKUP(B646,'[1]TERMELŐ_11.30.'!A:AZ,52,FALSE))</f>
        <v/>
      </c>
    </row>
    <row r="647" spans="1:28" x14ac:dyDescent="0.3">
      <c r="A647" s="10" t="str">
        <f>VLOOKUP(VLOOKUP(B647,'[1]TERMELŐ_11.30.'!A:F,6,FALSE),'[1]publikáció segéd tábla'!$A$1:$B$7,2,FALSE)</f>
        <v>ELMŰ Hálózati Kft.</v>
      </c>
      <c r="B647" s="10" t="s">
        <v>613</v>
      </c>
      <c r="C647" s="11">
        <f>+SUMIFS('[1]TERMELŐ_11.30.'!$H:$H,'[1]TERMELŐ_11.30.'!$A:$A,[1]publikáció!$B647,'[1]TERMELŐ_11.30.'!$L:$L,[1]publikáció!C$4)</f>
        <v>4</v>
      </c>
      <c r="D647" s="11">
        <f>+SUMIFS('[1]TERMELŐ_11.30.'!$H:$H,'[1]TERMELŐ_11.30.'!$A:$A,[1]publikáció!$B647,'[1]TERMELŐ_11.30.'!$L:$L,[1]publikáció!D$4)</f>
        <v>0</v>
      </c>
      <c r="E647" s="11">
        <f>+SUMIFS('[1]TERMELŐ_11.30.'!$H:$H,'[1]TERMELŐ_11.30.'!$A:$A,[1]publikáció!$B647,'[1]TERMELŐ_11.30.'!$L:$L,[1]publikáció!E$4)</f>
        <v>1</v>
      </c>
      <c r="F647" s="11">
        <f>+SUMIFS('[1]TERMELŐ_11.30.'!$H:$H,'[1]TERMELŐ_11.30.'!$A:$A,[1]publikáció!$B647,'[1]TERMELŐ_11.30.'!$L:$L,[1]publikáció!F$4)</f>
        <v>0</v>
      </c>
      <c r="G647" s="11">
        <f>+SUMIFS('[1]TERMELŐ_11.30.'!$H:$H,'[1]TERMELŐ_11.30.'!$A:$A,[1]publikáció!$B647,'[1]TERMELŐ_11.30.'!$L:$L,[1]publikáció!G$4)</f>
        <v>0</v>
      </c>
      <c r="H647" s="11">
        <f>+SUMIFS('[1]TERMELŐ_11.30.'!$H:$H,'[1]TERMELŐ_11.30.'!$A:$A,[1]publikáció!$B647,'[1]TERMELŐ_11.30.'!$L:$L,[1]publikáció!H$4)</f>
        <v>0</v>
      </c>
      <c r="I647" s="11">
        <f>+SUMIFS('[1]TERMELŐ_11.30.'!$H:$H,'[1]TERMELŐ_11.30.'!$A:$A,[1]publikáció!$B647,'[1]TERMELŐ_11.30.'!$L:$L,[1]publikáció!I$4)</f>
        <v>0</v>
      </c>
      <c r="J647" s="11">
        <f>+SUMIFS('[1]TERMELŐ_11.30.'!$H:$H,'[1]TERMELŐ_11.30.'!$A:$A,[1]publikáció!$B647,'[1]TERMELŐ_11.30.'!$L:$L,[1]publikáció!J$4)</f>
        <v>0</v>
      </c>
      <c r="K647" s="11" t="str">
        <f>+IF(VLOOKUP(B647,'[1]TERMELŐ_11.30.'!A:U,21,FALSE)="igen","Technológia módosítás",IF(VLOOKUP(B647,'[1]TERMELŐ_11.30.'!A:U,20,FALSE)&lt;&gt;"nem","Ismétlő","Új igény"))</f>
        <v>Új igény</v>
      </c>
      <c r="L647" s="12">
        <f>+_xlfn.MAXIFS('[1]TERMELŐ_11.30.'!$P:$P,'[1]TERMELŐ_11.30.'!$A:$A,[1]publikáció!$B647)</f>
        <v>4</v>
      </c>
      <c r="M647" s="12">
        <f>+_xlfn.MAXIFS('[1]TERMELŐ_11.30.'!$Q:$Q,'[1]TERMELŐ_11.30.'!$A:$A,[1]publikáció!$B647)</f>
        <v>1.1000000000000001</v>
      </c>
      <c r="N647" s="10" t="str">
        <f>+IF(VLOOKUP(B647,'[1]TERMELŐ_11.30.'!A:G,7,FALSE)="","",VLOOKUP(B647,'[1]TERMELŐ_11.30.'!A:G,7,FALSE))</f>
        <v>VÁC</v>
      </c>
      <c r="O647" s="10">
        <f>+VLOOKUP(B647,'[1]TERMELŐ_11.30.'!A:I,9,FALSE)</f>
        <v>22</v>
      </c>
      <c r="P647" s="10" t="str">
        <f>+IF(OR(VLOOKUP(B647,'[1]TERMELŐ_11.30.'!A:D,4,FALSE)="elutasított",(VLOOKUP(B647,'[1]TERMELŐ_11.30.'!A:D,4,FALSE)="kiesett")),"igen","nem")</f>
        <v>igen</v>
      </c>
      <c r="Q647" s="10" t="str">
        <f>+_xlfn.IFNA(VLOOKUP(IF(VLOOKUP(B647,'[1]TERMELŐ_11.30.'!A:BQ,69,FALSE)="","",VLOOKUP(B647,'[1]TERMELŐ_11.30.'!A:BQ,69,FALSE)),'[1]publikáció segéd tábla'!$D$1:$E$16,2,FALSE),"")</f>
        <v>54/2024 kormány rendelet</v>
      </c>
      <c r="R647" s="10" t="str">
        <f>IF(VLOOKUP(B647,'[1]TERMELŐ_11.30.'!A:AT,46,FALSE)="","",VLOOKUP(B647,'[1]TERMELŐ_11.30.'!A:AT,46,FALSE))</f>
        <v/>
      </c>
      <c r="S647" s="10"/>
      <c r="T647" s="13">
        <f>+VLOOKUP(B647,'[1]TERMELŐ_11.30.'!$A:$AR,37,FALSE)</f>
        <v>0</v>
      </c>
      <c r="U647" s="13">
        <f>+VLOOKUP(B647,'[1]TERMELŐ_11.30.'!$A:$AR,38,FALSE)+VLOOKUP(B647,'[1]TERMELŐ_11.30.'!$A:$AR,39,FALSE)+VLOOKUP(B647,'[1]TERMELŐ_11.30.'!$A:$AR,40,FALSE)+VLOOKUP(B647,'[1]TERMELŐ_11.30.'!$A:$AR,41,FALSE)+VLOOKUP(B647,'[1]TERMELŐ_11.30.'!$A:$AR,42,FALSE)+VLOOKUP(B647,'[1]TERMELŐ_11.30.'!$A:$AR,43,FALSE)+VLOOKUP(B647,'[1]TERMELŐ_11.30.'!$A:$AR,44,FALSE)</f>
        <v>0</v>
      </c>
      <c r="V647" s="14" t="str">
        <f>+IF(VLOOKUP(B647,'[1]TERMELŐ_11.30.'!A:AS,45,FALSE)="","",VLOOKUP(B647,'[1]TERMELŐ_11.30.'!A:AS,45,FALSE))</f>
        <v/>
      </c>
      <c r="W647" s="14" t="str">
        <f>IF(VLOOKUP(B647,'[1]TERMELŐ_11.30.'!A:AJ,36,FALSE)="","",VLOOKUP(B647,'[1]TERMELŐ_11.30.'!A:AJ,36,FALSE))</f>
        <v/>
      </c>
      <c r="X647" s="10"/>
      <c r="Y647" s="13">
        <f>+VLOOKUP(B647,'[1]TERMELŐ_11.30.'!$A:$BH,53,FALSE)</f>
        <v>0</v>
      </c>
      <c r="Z647" s="13">
        <f>+VLOOKUP(B647,'[1]TERMELŐ_11.30.'!$A:$BH,54,FALSE)+VLOOKUP(B647,'[1]TERMELŐ_11.30.'!$A:$BH,55,FALSE)+VLOOKUP(B647,'[1]TERMELŐ_11.30.'!$A:$BH,56,FALSE)+VLOOKUP(B647,'[1]TERMELŐ_11.30.'!$A:$BH,57,FALSE)+VLOOKUP(B647,'[1]TERMELŐ_11.30.'!$A:$BH,58,FALSE)+VLOOKUP(B647,'[1]TERMELŐ_11.30.'!$A:$BH,59,FALSE)+VLOOKUP(B647,'[1]TERMELŐ_11.30.'!$A:$BH,60,FALSE)</f>
        <v>0</v>
      </c>
      <c r="AA647" s="14" t="str">
        <f>IF(VLOOKUP(B647,'[1]TERMELŐ_11.30.'!A:AZ,51,FALSE)="","",VLOOKUP(B647,'[1]TERMELŐ_11.30.'!A:AZ,51,FALSE))</f>
        <v/>
      </c>
      <c r="AB647" s="14" t="str">
        <f>IF(VLOOKUP(B647,'[1]TERMELŐ_11.30.'!A:AZ,52,FALSE)="","",VLOOKUP(B647,'[1]TERMELŐ_11.30.'!A:AZ,52,FALSE))</f>
        <v/>
      </c>
    </row>
    <row r="648" spans="1:28" x14ac:dyDescent="0.3">
      <c r="A648" s="10" t="str">
        <f>VLOOKUP(VLOOKUP(B648,'[1]TERMELŐ_11.30.'!A:F,6,FALSE),'[1]publikáció segéd tábla'!$A$1:$B$7,2,FALSE)</f>
        <v>ELMŰ Hálózati Kft.</v>
      </c>
      <c r="B648" s="10" t="s">
        <v>614</v>
      </c>
      <c r="C648" s="11">
        <f>+SUMIFS('[1]TERMELŐ_11.30.'!$H:$H,'[1]TERMELŐ_11.30.'!$A:$A,[1]publikáció!$B648,'[1]TERMELŐ_11.30.'!$L:$L,[1]publikáció!C$4)</f>
        <v>0.997</v>
      </c>
      <c r="D648" s="11">
        <f>+SUMIFS('[1]TERMELŐ_11.30.'!$H:$H,'[1]TERMELŐ_11.30.'!$A:$A,[1]publikáció!$B648,'[1]TERMELŐ_11.30.'!$L:$L,[1]publikáció!D$4)</f>
        <v>0</v>
      </c>
      <c r="E648" s="11">
        <f>+SUMIFS('[1]TERMELŐ_11.30.'!$H:$H,'[1]TERMELŐ_11.30.'!$A:$A,[1]publikáció!$B648,'[1]TERMELŐ_11.30.'!$L:$L,[1]publikáció!E$4)</f>
        <v>0</v>
      </c>
      <c r="F648" s="11">
        <f>+SUMIFS('[1]TERMELŐ_11.30.'!$H:$H,'[1]TERMELŐ_11.30.'!$A:$A,[1]publikáció!$B648,'[1]TERMELŐ_11.30.'!$L:$L,[1]publikáció!F$4)</f>
        <v>0</v>
      </c>
      <c r="G648" s="11">
        <f>+SUMIFS('[1]TERMELŐ_11.30.'!$H:$H,'[1]TERMELŐ_11.30.'!$A:$A,[1]publikáció!$B648,'[1]TERMELŐ_11.30.'!$L:$L,[1]publikáció!G$4)</f>
        <v>0</v>
      </c>
      <c r="H648" s="11">
        <f>+SUMIFS('[1]TERMELŐ_11.30.'!$H:$H,'[1]TERMELŐ_11.30.'!$A:$A,[1]publikáció!$B648,'[1]TERMELŐ_11.30.'!$L:$L,[1]publikáció!H$4)</f>
        <v>0</v>
      </c>
      <c r="I648" s="11">
        <f>+SUMIFS('[1]TERMELŐ_11.30.'!$H:$H,'[1]TERMELŐ_11.30.'!$A:$A,[1]publikáció!$B648,'[1]TERMELŐ_11.30.'!$L:$L,[1]publikáció!I$4)</f>
        <v>0</v>
      </c>
      <c r="J648" s="11">
        <f>+SUMIFS('[1]TERMELŐ_11.30.'!$H:$H,'[1]TERMELŐ_11.30.'!$A:$A,[1]publikáció!$B648,'[1]TERMELŐ_11.30.'!$L:$L,[1]publikáció!J$4)</f>
        <v>0</v>
      </c>
      <c r="K648" s="11" t="str">
        <f>+IF(VLOOKUP(B648,'[1]TERMELŐ_11.30.'!A:U,21,FALSE)="igen","Technológia módosítás",IF(VLOOKUP(B648,'[1]TERMELŐ_11.30.'!A:U,20,FALSE)&lt;&gt;"nem","Ismétlő","Új igény"))</f>
        <v>Ismétlő</v>
      </c>
      <c r="L648" s="12">
        <f>+_xlfn.MAXIFS('[1]TERMELŐ_11.30.'!$P:$P,'[1]TERMELŐ_11.30.'!$A:$A,[1]publikáció!$B648)</f>
        <v>0.997</v>
      </c>
      <c r="M648" s="12">
        <f>+_xlfn.MAXIFS('[1]TERMELŐ_11.30.'!$Q:$Q,'[1]TERMELŐ_11.30.'!$A:$A,[1]publikáció!$B648)</f>
        <v>0</v>
      </c>
      <c r="N648" s="10" t="str">
        <f>+IF(VLOOKUP(B648,'[1]TERMELŐ_11.30.'!A:G,7,FALSE)="","",VLOOKUP(B648,'[1]TERMELŐ_11.30.'!A:G,7,FALSE))</f>
        <v>PERZ</v>
      </c>
      <c r="O648" s="10">
        <f>+VLOOKUP(B648,'[1]TERMELŐ_11.30.'!A:I,9,FALSE)</f>
        <v>11</v>
      </c>
      <c r="P648" s="10" t="str">
        <f>+IF(OR(VLOOKUP(B648,'[1]TERMELŐ_11.30.'!A:D,4,FALSE)="elutasított",(VLOOKUP(B648,'[1]TERMELŐ_11.30.'!A:D,4,FALSE)="kiesett")),"igen","nem")</f>
        <v>nem</v>
      </c>
      <c r="Q648" s="10" t="str">
        <f>+_xlfn.IFNA(VLOOKUP(IF(VLOOKUP(B648,'[1]TERMELŐ_11.30.'!A:BQ,69,FALSE)="","",VLOOKUP(B648,'[1]TERMELŐ_11.30.'!A:BQ,69,FALSE)),'[1]publikáció segéd tábla'!$D$1:$E$16,2,FALSE),"")</f>
        <v/>
      </c>
      <c r="R648" s="10" t="str">
        <f>IF(VLOOKUP(B648,'[1]TERMELŐ_11.30.'!A:AT,46,FALSE)="","",VLOOKUP(B648,'[1]TERMELŐ_11.30.'!A:AT,46,FALSE))</f>
        <v>igen</v>
      </c>
      <c r="S648" s="10"/>
      <c r="T648" s="13">
        <f>+VLOOKUP(B648,'[1]TERMELŐ_11.30.'!$A:$AR,37,FALSE)</f>
        <v>0</v>
      </c>
      <c r="U648" s="13">
        <f>+VLOOKUP(B648,'[1]TERMELŐ_11.30.'!$A:$AR,38,FALSE)+VLOOKUP(B648,'[1]TERMELŐ_11.30.'!$A:$AR,39,FALSE)+VLOOKUP(B648,'[1]TERMELŐ_11.30.'!$A:$AR,40,FALSE)+VLOOKUP(B648,'[1]TERMELŐ_11.30.'!$A:$AR,41,FALSE)+VLOOKUP(B648,'[1]TERMELŐ_11.30.'!$A:$AR,42,FALSE)+VLOOKUP(B648,'[1]TERMELŐ_11.30.'!$A:$AR,43,FALSE)+VLOOKUP(B648,'[1]TERMELŐ_11.30.'!$A:$AR,44,FALSE)</f>
        <v>0</v>
      </c>
      <c r="V648" s="14">
        <f>+IF(VLOOKUP(B648,'[1]TERMELŐ_11.30.'!A:AS,45,FALSE)="","",VLOOKUP(B648,'[1]TERMELŐ_11.30.'!A:AS,45,FALSE))</f>
        <v>47118</v>
      </c>
      <c r="W648" s="14" t="str">
        <f>IF(VLOOKUP(B648,'[1]TERMELŐ_11.30.'!A:AJ,36,FALSE)="","",VLOOKUP(B648,'[1]TERMELŐ_11.30.'!A:AJ,36,FALSE))</f>
        <v/>
      </c>
      <c r="X648" s="10"/>
      <c r="Y648" s="13">
        <f>+VLOOKUP(B648,'[1]TERMELŐ_11.30.'!$A:$BH,53,FALSE)</f>
        <v>0</v>
      </c>
      <c r="Z648" s="13">
        <f>+VLOOKUP(B648,'[1]TERMELŐ_11.30.'!$A:$BH,54,FALSE)+VLOOKUP(B648,'[1]TERMELŐ_11.30.'!$A:$BH,55,FALSE)+VLOOKUP(B648,'[1]TERMELŐ_11.30.'!$A:$BH,56,FALSE)+VLOOKUP(B648,'[1]TERMELŐ_11.30.'!$A:$BH,57,FALSE)+VLOOKUP(B648,'[1]TERMELŐ_11.30.'!$A:$BH,58,FALSE)+VLOOKUP(B648,'[1]TERMELŐ_11.30.'!$A:$BH,59,FALSE)+VLOOKUP(B648,'[1]TERMELŐ_11.30.'!$A:$BH,60,FALSE)</f>
        <v>0</v>
      </c>
      <c r="AA648" s="14" t="str">
        <f>IF(VLOOKUP(B648,'[1]TERMELŐ_11.30.'!A:AZ,51,FALSE)="","",VLOOKUP(B648,'[1]TERMELŐ_11.30.'!A:AZ,51,FALSE))</f>
        <v/>
      </c>
      <c r="AB648" s="14" t="str">
        <f>IF(VLOOKUP(B648,'[1]TERMELŐ_11.30.'!A:AZ,52,FALSE)="","",VLOOKUP(B648,'[1]TERMELŐ_11.30.'!A:AZ,52,FALSE))</f>
        <v/>
      </c>
    </row>
    <row r="649" spans="1:28" x14ac:dyDescent="0.3">
      <c r="A649" s="10" t="str">
        <f>VLOOKUP(VLOOKUP(B649,'[1]TERMELŐ_11.30.'!A:F,6,FALSE),'[1]publikáció segéd tábla'!$A$1:$B$7,2,FALSE)</f>
        <v>ELMŰ Hálózati Kft.</v>
      </c>
      <c r="B649" s="10" t="s">
        <v>615</v>
      </c>
      <c r="C649" s="11">
        <f>+SUMIFS('[1]TERMELŐ_11.30.'!$H:$H,'[1]TERMELŐ_11.30.'!$A:$A,[1]publikáció!$B649,'[1]TERMELŐ_11.30.'!$L:$L,[1]publikáció!C$4)</f>
        <v>0</v>
      </c>
      <c r="D649" s="11">
        <f>+SUMIFS('[1]TERMELŐ_11.30.'!$H:$H,'[1]TERMELŐ_11.30.'!$A:$A,[1]publikáció!$B649,'[1]TERMELŐ_11.30.'!$L:$L,[1]publikáció!D$4)</f>
        <v>0</v>
      </c>
      <c r="E649" s="11">
        <f>+SUMIFS('[1]TERMELŐ_11.30.'!$H:$H,'[1]TERMELŐ_11.30.'!$A:$A,[1]publikáció!$B649,'[1]TERMELŐ_11.30.'!$L:$L,[1]publikáció!E$4)</f>
        <v>3</v>
      </c>
      <c r="F649" s="11">
        <f>+SUMIFS('[1]TERMELŐ_11.30.'!$H:$H,'[1]TERMELŐ_11.30.'!$A:$A,[1]publikáció!$B649,'[1]TERMELŐ_11.30.'!$L:$L,[1]publikáció!F$4)</f>
        <v>0</v>
      </c>
      <c r="G649" s="11">
        <f>+SUMIFS('[1]TERMELŐ_11.30.'!$H:$H,'[1]TERMELŐ_11.30.'!$A:$A,[1]publikáció!$B649,'[1]TERMELŐ_11.30.'!$L:$L,[1]publikáció!G$4)</f>
        <v>0</v>
      </c>
      <c r="H649" s="11">
        <f>+SUMIFS('[1]TERMELŐ_11.30.'!$H:$H,'[1]TERMELŐ_11.30.'!$A:$A,[1]publikáció!$B649,'[1]TERMELŐ_11.30.'!$L:$L,[1]publikáció!H$4)</f>
        <v>0</v>
      </c>
      <c r="I649" s="11">
        <f>+SUMIFS('[1]TERMELŐ_11.30.'!$H:$H,'[1]TERMELŐ_11.30.'!$A:$A,[1]publikáció!$B649,'[1]TERMELŐ_11.30.'!$L:$L,[1]publikáció!I$4)</f>
        <v>0</v>
      </c>
      <c r="J649" s="11">
        <f>+SUMIFS('[1]TERMELŐ_11.30.'!$H:$H,'[1]TERMELŐ_11.30.'!$A:$A,[1]publikáció!$B649,'[1]TERMELŐ_11.30.'!$L:$L,[1]publikáció!J$4)</f>
        <v>0</v>
      </c>
      <c r="K649" s="11" t="str">
        <f>+IF(VLOOKUP(B649,'[1]TERMELŐ_11.30.'!A:U,21,FALSE)="igen","Technológia módosítás",IF(VLOOKUP(B649,'[1]TERMELŐ_11.30.'!A:U,20,FALSE)&lt;&gt;"nem","Ismétlő","Új igény"))</f>
        <v>Új igény</v>
      </c>
      <c r="L649" s="12">
        <f>+_xlfn.MAXIFS('[1]TERMELŐ_11.30.'!$P:$P,'[1]TERMELŐ_11.30.'!$A:$A,[1]publikáció!$B649)</f>
        <v>3</v>
      </c>
      <c r="M649" s="12">
        <f>+_xlfn.MAXIFS('[1]TERMELŐ_11.30.'!$Q:$Q,'[1]TERMELŐ_11.30.'!$A:$A,[1]publikáció!$B649)</f>
        <v>3</v>
      </c>
      <c r="N649" s="10" t="str">
        <f>+IF(VLOOKUP(B649,'[1]TERMELŐ_11.30.'!A:G,7,FALSE)="","",VLOOKUP(B649,'[1]TERMELŐ_11.30.'!A:G,7,FALSE))</f>
        <v>RÁCK</v>
      </c>
      <c r="O649" s="10">
        <f>+VLOOKUP(B649,'[1]TERMELŐ_11.30.'!A:I,9,FALSE)</f>
        <v>22</v>
      </c>
      <c r="P649" s="10" t="str">
        <f>+IF(OR(VLOOKUP(B649,'[1]TERMELŐ_11.30.'!A:D,4,FALSE)="elutasított",(VLOOKUP(B649,'[1]TERMELŐ_11.30.'!A:D,4,FALSE)="kiesett")),"igen","nem")</f>
        <v>igen</v>
      </c>
      <c r="Q649" s="10" t="str">
        <f>+_xlfn.IFNA(VLOOKUP(IF(VLOOKUP(B649,'[1]TERMELŐ_11.30.'!A:BQ,69,FALSE)="","",VLOOKUP(B649,'[1]TERMELŐ_11.30.'!A:BQ,69,FALSE)),'[1]publikáció segéd tábla'!$D$1:$E$16,2,FALSE),"")</f>
        <v>54/2024 kormány rendelet</v>
      </c>
      <c r="R649" s="10" t="str">
        <f>IF(VLOOKUP(B649,'[1]TERMELŐ_11.30.'!A:AT,46,FALSE)="","",VLOOKUP(B649,'[1]TERMELŐ_11.30.'!A:AT,46,FALSE))</f>
        <v/>
      </c>
      <c r="S649" s="10"/>
      <c r="T649" s="13">
        <f>+VLOOKUP(B649,'[1]TERMELŐ_11.30.'!$A:$AR,37,FALSE)</f>
        <v>0</v>
      </c>
      <c r="U649" s="13">
        <f>+VLOOKUP(B649,'[1]TERMELŐ_11.30.'!$A:$AR,38,FALSE)+VLOOKUP(B649,'[1]TERMELŐ_11.30.'!$A:$AR,39,FALSE)+VLOOKUP(B649,'[1]TERMELŐ_11.30.'!$A:$AR,40,FALSE)+VLOOKUP(B649,'[1]TERMELŐ_11.30.'!$A:$AR,41,FALSE)+VLOOKUP(B649,'[1]TERMELŐ_11.30.'!$A:$AR,42,FALSE)+VLOOKUP(B649,'[1]TERMELŐ_11.30.'!$A:$AR,43,FALSE)+VLOOKUP(B649,'[1]TERMELŐ_11.30.'!$A:$AR,44,FALSE)</f>
        <v>0</v>
      </c>
      <c r="V649" s="14" t="str">
        <f>+IF(VLOOKUP(B649,'[1]TERMELŐ_11.30.'!A:AS,45,FALSE)="","",VLOOKUP(B649,'[1]TERMELŐ_11.30.'!A:AS,45,FALSE))</f>
        <v/>
      </c>
      <c r="W649" s="14" t="str">
        <f>IF(VLOOKUP(B649,'[1]TERMELŐ_11.30.'!A:AJ,36,FALSE)="","",VLOOKUP(B649,'[1]TERMELŐ_11.30.'!A:AJ,36,FALSE))</f>
        <v/>
      </c>
      <c r="X649" s="10"/>
      <c r="Y649" s="13">
        <f>+VLOOKUP(B649,'[1]TERMELŐ_11.30.'!$A:$BH,53,FALSE)</f>
        <v>0</v>
      </c>
      <c r="Z649" s="13">
        <f>+VLOOKUP(B649,'[1]TERMELŐ_11.30.'!$A:$BH,54,FALSE)+VLOOKUP(B649,'[1]TERMELŐ_11.30.'!$A:$BH,55,FALSE)+VLOOKUP(B649,'[1]TERMELŐ_11.30.'!$A:$BH,56,FALSE)+VLOOKUP(B649,'[1]TERMELŐ_11.30.'!$A:$BH,57,FALSE)+VLOOKUP(B649,'[1]TERMELŐ_11.30.'!$A:$BH,58,FALSE)+VLOOKUP(B649,'[1]TERMELŐ_11.30.'!$A:$BH,59,FALSE)+VLOOKUP(B649,'[1]TERMELŐ_11.30.'!$A:$BH,60,FALSE)</f>
        <v>0</v>
      </c>
      <c r="AA649" s="14" t="str">
        <f>IF(VLOOKUP(B649,'[1]TERMELŐ_11.30.'!A:AZ,51,FALSE)="","",VLOOKUP(B649,'[1]TERMELŐ_11.30.'!A:AZ,51,FALSE))</f>
        <v/>
      </c>
      <c r="AB649" s="14" t="str">
        <f>IF(VLOOKUP(B649,'[1]TERMELŐ_11.30.'!A:AZ,52,FALSE)="","",VLOOKUP(B649,'[1]TERMELŐ_11.30.'!A:AZ,52,FALSE))</f>
        <v/>
      </c>
    </row>
    <row r="650" spans="1:28" x14ac:dyDescent="0.3">
      <c r="A650" s="10" t="str">
        <f>VLOOKUP(VLOOKUP(B650,'[1]TERMELŐ_11.30.'!A:F,6,FALSE),'[1]publikáció segéd tábla'!$A$1:$B$7,2,FALSE)</f>
        <v>ELMŰ Hálózati Kft.</v>
      </c>
      <c r="B650" s="10" t="s">
        <v>616</v>
      </c>
      <c r="C650" s="11">
        <f>+SUMIFS('[1]TERMELŐ_11.30.'!$H:$H,'[1]TERMELŐ_11.30.'!$A:$A,[1]publikáció!$B650,'[1]TERMELŐ_11.30.'!$L:$L,[1]publikáció!C$4)</f>
        <v>0</v>
      </c>
      <c r="D650" s="11">
        <f>+SUMIFS('[1]TERMELŐ_11.30.'!$H:$H,'[1]TERMELŐ_11.30.'!$A:$A,[1]publikáció!$B650,'[1]TERMELŐ_11.30.'!$L:$L,[1]publikáció!D$4)</f>
        <v>0</v>
      </c>
      <c r="E650" s="11">
        <f>+SUMIFS('[1]TERMELŐ_11.30.'!$H:$H,'[1]TERMELŐ_11.30.'!$A:$A,[1]publikáció!$B650,'[1]TERMELŐ_11.30.'!$L:$L,[1]publikáció!E$4)</f>
        <v>49.9</v>
      </c>
      <c r="F650" s="11">
        <f>+SUMIFS('[1]TERMELŐ_11.30.'!$H:$H,'[1]TERMELŐ_11.30.'!$A:$A,[1]publikáció!$B650,'[1]TERMELŐ_11.30.'!$L:$L,[1]publikáció!F$4)</f>
        <v>0</v>
      </c>
      <c r="G650" s="11">
        <f>+SUMIFS('[1]TERMELŐ_11.30.'!$H:$H,'[1]TERMELŐ_11.30.'!$A:$A,[1]publikáció!$B650,'[1]TERMELŐ_11.30.'!$L:$L,[1]publikáció!G$4)</f>
        <v>0</v>
      </c>
      <c r="H650" s="11">
        <f>+SUMIFS('[1]TERMELŐ_11.30.'!$H:$H,'[1]TERMELŐ_11.30.'!$A:$A,[1]publikáció!$B650,'[1]TERMELŐ_11.30.'!$L:$L,[1]publikáció!H$4)</f>
        <v>0</v>
      </c>
      <c r="I650" s="11">
        <f>+SUMIFS('[1]TERMELŐ_11.30.'!$H:$H,'[1]TERMELŐ_11.30.'!$A:$A,[1]publikáció!$B650,'[1]TERMELŐ_11.30.'!$L:$L,[1]publikáció!I$4)</f>
        <v>0</v>
      </c>
      <c r="J650" s="11">
        <f>+SUMIFS('[1]TERMELŐ_11.30.'!$H:$H,'[1]TERMELŐ_11.30.'!$A:$A,[1]publikáció!$B650,'[1]TERMELŐ_11.30.'!$L:$L,[1]publikáció!J$4)</f>
        <v>0</v>
      </c>
      <c r="K650" s="11" t="str">
        <f>+IF(VLOOKUP(B650,'[1]TERMELŐ_11.30.'!A:U,21,FALSE)="igen","Technológia módosítás",IF(VLOOKUP(B650,'[1]TERMELŐ_11.30.'!A:U,20,FALSE)&lt;&gt;"nem","Ismétlő","Új igény"))</f>
        <v>Új igény</v>
      </c>
      <c r="L650" s="12">
        <f>+_xlfn.MAXIFS('[1]TERMELŐ_11.30.'!$P:$P,'[1]TERMELŐ_11.30.'!$A:$A,[1]publikáció!$B650)</f>
        <v>49.9</v>
      </c>
      <c r="M650" s="12">
        <f>+_xlfn.MAXIFS('[1]TERMELŐ_11.30.'!$Q:$Q,'[1]TERMELŐ_11.30.'!$A:$A,[1]publikáció!$B650)</f>
        <v>49.9</v>
      </c>
      <c r="N650" s="10" t="str">
        <f>+IF(VLOOKUP(B650,'[1]TERMELŐ_11.30.'!A:G,7,FALSE)="","",VLOOKUP(B650,'[1]TERMELŐ_11.30.'!A:G,7,FALSE))</f>
        <v>GÖDÚ</v>
      </c>
      <c r="O650" s="10">
        <f>+VLOOKUP(B650,'[1]TERMELŐ_11.30.'!A:I,9,FALSE)</f>
        <v>132</v>
      </c>
      <c r="P650" s="10" t="str">
        <f>+IF(OR(VLOOKUP(B650,'[1]TERMELŐ_11.30.'!A:D,4,FALSE)="elutasított",(VLOOKUP(B650,'[1]TERMELŐ_11.30.'!A:D,4,FALSE)="kiesett")),"igen","nem")</f>
        <v>igen</v>
      </c>
      <c r="Q650" s="10" t="str">
        <f>+_xlfn.IFNA(VLOOKUP(IF(VLOOKUP(B650,'[1]TERMELŐ_11.30.'!A:BQ,69,FALSE)="","",VLOOKUP(B650,'[1]TERMELŐ_11.30.'!A:BQ,69,FALSE)),'[1]publikáció segéd tábla'!$D$1:$E$16,2,FALSE),"")</f>
        <v>54/2024 kormány rendelet</v>
      </c>
      <c r="R650" s="10" t="str">
        <f>IF(VLOOKUP(B650,'[1]TERMELŐ_11.30.'!A:AT,46,FALSE)="","",VLOOKUP(B650,'[1]TERMELŐ_11.30.'!A:AT,46,FALSE))</f>
        <v/>
      </c>
      <c r="S650" s="10"/>
      <c r="T650" s="13">
        <f>+VLOOKUP(B650,'[1]TERMELŐ_11.30.'!$A:$AR,37,FALSE)</f>
        <v>0</v>
      </c>
      <c r="U650" s="13">
        <f>+VLOOKUP(B650,'[1]TERMELŐ_11.30.'!$A:$AR,38,FALSE)+VLOOKUP(B650,'[1]TERMELŐ_11.30.'!$A:$AR,39,FALSE)+VLOOKUP(B650,'[1]TERMELŐ_11.30.'!$A:$AR,40,FALSE)+VLOOKUP(B650,'[1]TERMELŐ_11.30.'!$A:$AR,41,FALSE)+VLOOKUP(B650,'[1]TERMELŐ_11.30.'!$A:$AR,42,FALSE)+VLOOKUP(B650,'[1]TERMELŐ_11.30.'!$A:$AR,43,FALSE)+VLOOKUP(B650,'[1]TERMELŐ_11.30.'!$A:$AR,44,FALSE)</f>
        <v>0</v>
      </c>
      <c r="V650" s="14" t="str">
        <f>+IF(VLOOKUP(B650,'[1]TERMELŐ_11.30.'!A:AS,45,FALSE)="","",VLOOKUP(B650,'[1]TERMELŐ_11.30.'!A:AS,45,FALSE))</f>
        <v/>
      </c>
      <c r="W650" s="14" t="str">
        <f>IF(VLOOKUP(B650,'[1]TERMELŐ_11.30.'!A:AJ,36,FALSE)="","",VLOOKUP(B650,'[1]TERMELŐ_11.30.'!A:AJ,36,FALSE))</f>
        <v/>
      </c>
      <c r="X650" s="10"/>
      <c r="Y650" s="13">
        <f>+VLOOKUP(B650,'[1]TERMELŐ_11.30.'!$A:$BH,53,FALSE)</f>
        <v>0</v>
      </c>
      <c r="Z650" s="13">
        <f>+VLOOKUP(B650,'[1]TERMELŐ_11.30.'!$A:$BH,54,FALSE)+VLOOKUP(B650,'[1]TERMELŐ_11.30.'!$A:$BH,55,FALSE)+VLOOKUP(B650,'[1]TERMELŐ_11.30.'!$A:$BH,56,FALSE)+VLOOKUP(B650,'[1]TERMELŐ_11.30.'!$A:$BH,57,FALSE)+VLOOKUP(B650,'[1]TERMELŐ_11.30.'!$A:$BH,58,FALSE)+VLOOKUP(B650,'[1]TERMELŐ_11.30.'!$A:$BH,59,FALSE)+VLOOKUP(B650,'[1]TERMELŐ_11.30.'!$A:$BH,60,FALSE)</f>
        <v>0</v>
      </c>
      <c r="AA650" s="14" t="str">
        <f>IF(VLOOKUP(B650,'[1]TERMELŐ_11.30.'!A:AZ,51,FALSE)="","",VLOOKUP(B650,'[1]TERMELŐ_11.30.'!A:AZ,51,FALSE))</f>
        <v/>
      </c>
      <c r="AB650" s="14" t="str">
        <f>IF(VLOOKUP(B650,'[1]TERMELŐ_11.30.'!A:AZ,52,FALSE)="","",VLOOKUP(B650,'[1]TERMELŐ_11.30.'!A:AZ,52,FALSE))</f>
        <v/>
      </c>
    </row>
    <row r="651" spans="1:28" x14ac:dyDescent="0.3">
      <c r="A651" s="10" t="str">
        <f>VLOOKUP(VLOOKUP(B651,'[1]TERMELŐ_11.30.'!A:F,6,FALSE),'[1]publikáció segéd tábla'!$A$1:$B$7,2,FALSE)</f>
        <v>ELMŰ Hálózati Kft.</v>
      </c>
      <c r="B651" s="10" t="s">
        <v>617</v>
      </c>
      <c r="C651" s="11">
        <f>+SUMIFS('[1]TERMELŐ_11.30.'!$H:$H,'[1]TERMELŐ_11.30.'!$A:$A,[1]publikáció!$B651,'[1]TERMELŐ_11.30.'!$L:$L,[1]publikáció!C$4)</f>
        <v>0</v>
      </c>
      <c r="D651" s="11">
        <f>+SUMIFS('[1]TERMELŐ_11.30.'!$H:$H,'[1]TERMELŐ_11.30.'!$A:$A,[1]publikáció!$B651,'[1]TERMELŐ_11.30.'!$L:$L,[1]publikáció!D$4)</f>
        <v>0</v>
      </c>
      <c r="E651" s="11">
        <f>+SUMIFS('[1]TERMELŐ_11.30.'!$H:$H,'[1]TERMELŐ_11.30.'!$A:$A,[1]publikáció!$B651,'[1]TERMELŐ_11.30.'!$L:$L,[1]publikáció!E$4)</f>
        <v>0</v>
      </c>
      <c r="F651" s="11">
        <f>+SUMIFS('[1]TERMELŐ_11.30.'!$H:$H,'[1]TERMELŐ_11.30.'!$A:$A,[1]publikáció!$B651,'[1]TERMELŐ_11.30.'!$L:$L,[1]publikáció!F$4)</f>
        <v>0</v>
      </c>
      <c r="G651" s="11">
        <f>+SUMIFS('[1]TERMELŐ_11.30.'!$H:$H,'[1]TERMELŐ_11.30.'!$A:$A,[1]publikáció!$B651,'[1]TERMELŐ_11.30.'!$L:$L,[1]publikáció!G$4)</f>
        <v>0</v>
      </c>
      <c r="H651" s="11">
        <f>+SUMIFS('[1]TERMELŐ_11.30.'!$H:$H,'[1]TERMELŐ_11.30.'!$A:$A,[1]publikáció!$B651,'[1]TERMELŐ_11.30.'!$L:$L,[1]publikáció!H$4)</f>
        <v>0</v>
      </c>
      <c r="I651" s="11">
        <f>+SUMIFS('[1]TERMELŐ_11.30.'!$H:$H,'[1]TERMELŐ_11.30.'!$A:$A,[1]publikáció!$B651,'[1]TERMELŐ_11.30.'!$L:$L,[1]publikáció!I$4)</f>
        <v>0</v>
      </c>
      <c r="J651" s="11">
        <f>+SUMIFS('[1]TERMELŐ_11.30.'!$H:$H,'[1]TERMELŐ_11.30.'!$A:$A,[1]publikáció!$B651,'[1]TERMELŐ_11.30.'!$L:$L,[1]publikáció!J$4)</f>
        <v>2.6</v>
      </c>
      <c r="K651" s="11" t="str">
        <f>+IF(VLOOKUP(B651,'[1]TERMELŐ_11.30.'!A:U,21,FALSE)="igen","Technológia módosítás",IF(VLOOKUP(B651,'[1]TERMELŐ_11.30.'!A:U,20,FALSE)&lt;&gt;"nem","Ismétlő","Új igény"))</f>
        <v>Új igény</v>
      </c>
      <c r="L651" s="12">
        <f>+_xlfn.MAXIFS('[1]TERMELŐ_11.30.'!$P:$P,'[1]TERMELŐ_11.30.'!$A:$A,[1]publikáció!$B651)</f>
        <v>2.6</v>
      </c>
      <c r="M651" s="12">
        <f>+_xlfn.MAXIFS('[1]TERMELŐ_11.30.'!$Q:$Q,'[1]TERMELŐ_11.30.'!$A:$A,[1]publikáció!$B651)</f>
        <v>0.05</v>
      </c>
      <c r="N651" s="10" t="str">
        <f>+IF(VLOOKUP(B651,'[1]TERMELŐ_11.30.'!A:G,7,FALSE)="","",VLOOKUP(B651,'[1]TERMELŐ_11.30.'!A:G,7,FALSE))</f>
        <v>NÉPL</v>
      </c>
      <c r="O651" s="10">
        <f>+VLOOKUP(B651,'[1]TERMELŐ_11.30.'!A:I,9,FALSE)</f>
        <v>11</v>
      </c>
      <c r="P651" s="10" t="str">
        <f>+IF(OR(VLOOKUP(B651,'[1]TERMELŐ_11.30.'!A:D,4,FALSE)="elutasított",(VLOOKUP(B651,'[1]TERMELŐ_11.30.'!A:D,4,FALSE)="kiesett")),"igen","nem")</f>
        <v>igen</v>
      </c>
      <c r="Q651" s="10" t="str">
        <f>+_xlfn.IFNA(VLOOKUP(IF(VLOOKUP(B651,'[1]TERMELŐ_11.30.'!A:BQ,69,FALSE)="","",VLOOKUP(B651,'[1]TERMELŐ_11.30.'!A:BQ,69,FALSE)),'[1]publikáció segéd tábla'!$D$1:$E$16,2,FALSE),"")</f>
        <v>54/2024 kormány rendelet</v>
      </c>
      <c r="R651" s="10" t="str">
        <f>IF(VLOOKUP(B651,'[1]TERMELŐ_11.30.'!A:AT,46,FALSE)="","",VLOOKUP(B651,'[1]TERMELŐ_11.30.'!A:AT,46,FALSE))</f>
        <v/>
      </c>
      <c r="S651" s="10"/>
      <c r="T651" s="13">
        <f>+VLOOKUP(B651,'[1]TERMELŐ_11.30.'!$A:$AR,37,FALSE)</f>
        <v>0</v>
      </c>
      <c r="U651" s="13">
        <f>+VLOOKUP(B651,'[1]TERMELŐ_11.30.'!$A:$AR,38,FALSE)+VLOOKUP(B651,'[1]TERMELŐ_11.30.'!$A:$AR,39,FALSE)+VLOOKUP(B651,'[1]TERMELŐ_11.30.'!$A:$AR,40,FALSE)+VLOOKUP(B651,'[1]TERMELŐ_11.30.'!$A:$AR,41,FALSE)+VLOOKUP(B651,'[1]TERMELŐ_11.30.'!$A:$AR,42,FALSE)+VLOOKUP(B651,'[1]TERMELŐ_11.30.'!$A:$AR,43,FALSE)+VLOOKUP(B651,'[1]TERMELŐ_11.30.'!$A:$AR,44,FALSE)</f>
        <v>0</v>
      </c>
      <c r="V651" s="14" t="str">
        <f>+IF(VLOOKUP(B651,'[1]TERMELŐ_11.30.'!A:AS,45,FALSE)="","",VLOOKUP(B651,'[1]TERMELŐ_11.30.'!A:AS,45,FALSE))</f>
        <v/>
      </c>
      <c r="W651" s="14" t="str">
        <f>IF(VLOOKUP(B651,'[1]TERMELŐ_11.30.'!A:AJ,36,FALSE)="","",VLOOKUP(B651,'[1]TERMELŐ_11.30.'!A:AJ,36,FALSE))</f>
        <v/>
      </c>
      <c r="X651" s="10"/>
      <c r="Y651" s="13">
        <f>+VLOOKUP(B651,'[1]TERMELŐ_11.30.'!$A:$BH,53,FALSE)</f>
        <v>0</v>
      </c>
      <c r="Z651" s="13">
        <f>+VLOOKUP(B651,'[1]TERMELŐ_11.30.'!$A:$BH,54,FALSE)+VLOOKUP(B651,'[1]TERMELŐ_11.30.'!$A:$BH,55,FALSE)+VLOOKUP(B651,'[1]TERMELŐ_11.30.'!$A:$BH,56,FALSE)+VLOOKUP(B651,'[1]TERMELŐ_11.30.'!$A:$BH,57,FALSE)+VLOOKUP(B651,'[1]TERMELŐ_11.30.'!$A:$BH,58,FALSE)+VLOOKUP(B651,'[1]TERMELŐ_11.30.'!$A:$BH,59,FALSE)+VLOOKUP(B651,'[1]TERMELŐ_11.30.'!$A:$BH,60,FALSE)</f>
        <v>0</v>
      </c>
      <c r="AA651" s="14" t="str">
        <f>IF(VLOOKUP(B651,'[1]TERMELŐ_11.30.'!A:AZ,51,FALSE)="","",VLOOKUP(B651,'[1]TERMELŐ_11.30.'!A:AZ,51,FALSE))</f>
        <v/>
      </c>
      <c r="AB651" s="14" t="str">
        <f>IF(VLOOKUP(B651,'[1]TERMELŐ_11.30.'!A:AZ,52,FALSE)="","",VLOOKUP(B651,'[1]TERMELŐ_11.30.'!A:AZ,52,FALSE))</f>
        <v/>
      </c>
    </row>
    <row r="652" spans="1:28" x14ac:dyDescent="0.3">
      <c r="A652" s="10" t="str">
        <f>VLOOKUP(VLOOKUP(B652,'[1]TERMELŐ_11.30.'!A:F,6,FALSE),'[1]publikáció segéd tábla'!$A$1:$B$7,2,FALSE)</f>
        <v>ELMŰ Hálózati Kft.</v>
      </c>
      <c r="B652" s="10" t="s">
        <v>618</v>
      </c>
      <c r="C652" s="11">
        <f>+SUMIFS('[1]TERMELŐ_11.30.'!$H:$H,'[1]TERMELŐ_11.30.'!$A:$A,[1]publikáció!$B652,'[1]TERMELŐ_11.30.'!$L:$L,[1]publikáció!C$4)</f>
        <v>49.9</v>
      </c>
      <c r="D652" s="11">
        <f>+SUMIFS('[1]TERMELŐ_11.30.'!$H:$H,'[1]TERMELŐ_11.30.'!$A:$A,[1]publikáció!$B652,'[1]TERMELŐ_11.30.'!$L:$L,[1]publikáció!D$4)</f>
        <v>0</v>
      </c>
      <c r="E652" s="11">
        <f>+SUMIFS('[1]TERMELŐ_11.30.'!$H:$H,'[1]TERMELŐ_11.30.'!$A:$A,[1]publikáció!$B652,'[1]TERMELŐ_11.30.'!$L:$L,[1]publikáció!E$4)</f>
        <v>20</v>
      </c>
      <c r="F652" s="11">
        <f>+SUMIFS('[1]TERMELŐ_11.30.'!$H:$H,'[1]TERMELŐ_11.30.'!$A:$A,[1]publikáció!$B652,'[1]TERMELŐ_11.30.'!$L:$L,[1]publikáció!F$4)</f>
        <v>0</v>
      </c>
      <c r="G652" s="11">
        <f>+SUMIFS('[1]TERMELŐ_11.30.'!$H:$H,'[1]TERMELŐ_11.30.'!$A:$A,[1]publikáció!$B652,'[1]TERMELŐ_11.30.'!$L:$L,[1]publikáció!G$4)</f>
        <v>0</v>
      </c>
      <c r="H652" s="11">
        <f>+SUMIFS('[1]TERMELŐ_11.30.'!$H:$H,'[1]TERMELŐ_11.30.'!$A:$A,[1]publikáció!$B652,'[1]TERMELŐ_11.30.'!$L:$L,[1]publikáció!H$4)</f>
        <v>0</v>
      </c>
      <c r="I652" s="11">
        <f>+SUMIFS('[1]TERMELŐ_11.30.'!$H:$H,'[1]TERMELŐ_11.30.'!$A:$A,[1]publikáció!$B652,'[1]TERMELŐ_11.30.'!$L:$L,[1]publikáció!I$4)</f>
        <v>0</v>
      </c>
      <c r="J652" s="11">
        <f>+SUMIFS('[1]TERMELŐ_11.30.'!$H:$H,'[1]TERMELŐ_11.30.'!$A:$A,[1]publikáció!$B652,'[1]TERMELŐ_11.30.'!$L:$L,[1]publikáció!J$4)</f>
        <v>0</v>
      </c>
      <c r="K652" s="11" t="str">
        <f>+IF(VLOOKUP(B652,'[1]TERMELŐ_11.30.'!A:U,21,FALSE)="igen","Technológia módosítás",IF(VLOOKUP(B652,'[1]TERMELŐ_11.30.'!A:U,20,FALSE)&lt;&gt;"nem","Ismétlő","Új igény"))</f>
        <v>Új igény</v>
      </c>
      <c r="L652" s="12">
        <f>+_xlfn.MAXIFS('[1]TERMELŐ_11.30.'!$P:$P,'[1]TERMELŐ_11.30.'!$A:$A,[1]publikáció!$B652)</f>
        <v>49.9</v>
      </c>
      <c r="M652" s="12">
        <f>+_xlfn.MAXIFS('[1]TERMELŐ_11.30.'!$Q:$Q,'[1]TERMELŐ_11.30.'!$A:$A,[1]publikáció!$B652)</f>
        <v>20.100000000000001</v>
      </c>
      <c r="N652" s="10" t="str">
        <f>+IF(VLOOKUP(B652,'[1]TERMELŐ_11.30.'!A:G,7,FALSE)="","",VLOOKUP(B652,'[1]TERMELŐ_11.30.'!A:G,7,FALSE))</f>
        <v>ÜLLŐ</v>
      </c>
      <c r="O652" s="10">
        <f>+VLOOKUP(B652,'[1]TERMELŐ_11.30.'!A:I,9,FALSE)</f>
        <v>132</v>
      </c>
      <c r="P652" s="10" t="str">
        <f>+IF(OR(VLOOKUP(B652,'[1]TERMELŐ_11.30.'!A:D,4,FALSE)="elutasított",(VLOOKUP(B652,'[1]TERMELŐ_11.30.'!A:D,4,FALSE)="kiesett")),"igen","nem")</f>
        <v>igen</v>
      </c>
      <c r="Q652" s="10" t="str">
        <f>+_xlfn.IFNA(VLOOKUP(IF(VLOOKUP(B652,'[1]TERMELŐ_11.30.'!A:BQ,69,FALSE)="","",VLOOKUP(B652,'[1]TERMELŐ_11.30.'!A:BQ,69,FALSE)),'[1]publikáció segéd tábla'!$D$1:$E$16,2,FALSE),"")</f>
        <v>54/2024 kormány rendelet</v>
      </c>
      <c r="R652" s="10" t="str">
        <f>IF(VLOOKUP(B652,'[1]TERMELŐ_11.30.'!A:AT,46,FALSE)="","",VLOOKUP(B652,'[1]TERMELŐ_11.30.'!A:AT,46,FALSE))</f>
        <v/>
      </c>
      <c r="S652" s="10"/>
      <c r="T652" s="13">
        <f>+VLOOKUP(B652,'[1]TERMELŐ_11.30.'!$A:$AR,37,FALSE)</f>
        <v>0</v>
      </c>
      <c r="U652" s="13">
        <f>+VLOOKUP(B652,'[1]TERMELŐ_11.30.'!$A:$AR,38,FALSE)+VLOOKUP(B652,'[1]TERMELŐ_11.30.'!$A:$AR,39,FALSE)+VLOOKUP(B652,'[1]TERMELŐ_11.30.'!$A:$AR,40,FALSE)+VLOOKUP(B652,'[1]TERMELŐ_11.30.'!$A:$AR,41,FALSE)+VLOOKUP(B652,'[1]TERMELŐ_11.30.'!$A:$AR,42,FALSE)+VLOOKUP(B652,'[1]TERMELŐ_11.30.'!$A:$AR,43,FALSE)+VLOOKUP(B652,'[1]TERMELŐ_11.30.'!$A:$AR,44,FALSE)</f>
        <v>0</v>
      </c>
      <c r="V652" s="14" t="str">
        <f>+IF(VLOOKUP(B652,'[1]TERMELŐ_11.30.'!A:AS,45,FALSE)="","",VLOOKUP(B652,'[1]TERMELŐ_11.30.'!A:AS,45,FALSE))</f>
        <v/>
      </c>
      <c r="W652" s="14" t="str">
        <f>IF(VLOOKUP(B652,'[1]TERMELŐ_11.30.'!A:AJ,36,FALSE)="","",VLOOKUP(B652,'[1]TERMELŐ_11.30.'!A:AJ,36,FALSE))</f>
        <v/>
      </c>
      <c r="X652" s="10"/>
      <c r="Y652" s="13">
        <f>+VLOOKUP(B652,'[1]TERMELŐ_11.30.'!$A:$BH,53,FALSE)</f>
        <v>0</v>
      </c>
      <c r="Z652" s="13">
        <f>+VLOOKUP(B652,'[1]TERMELŐ_11.30.'!$A:$BH,54,FALSE)+VLOOKUP(B652,'[1]TERMELŐ_11.30.'!$A:$BH,55,FALSE)+VLOOKUP(B652,'[1]TERMELŐ_11.30.'!$A:$BH,56,FALSE)+VLOOKUP(B652,'[1]TERMELŐ_11.30.'!$A:$BH,57,FALSE)+VLOOKUP(B652,'[1]TERMELŐ_11.30.'!$A:$BH,58,FALSE)+VLOOKUP(B652,'[1]TERMELŐ_11.30.'!$A:$BH,59,FALSE)+VLOOKUP(B652,'[1]TERMELŐ_11.30.'!$A:$BH,60,FALSE)</f>
        <v>0</v>
      </c>
      <c r="AA652" s="14" t="str">
        <f>IF(VLOOKUP(B652,'[1]TERMELŐ_11.30.'!A:AZ,51,FALSE)="","",VLOOKUP(B652,'[1]TERMELŐ_11.30.'!A:AZ,51,FALSE))</f>
        <v/>
      </c>
      <c r="AB652" s="14" t="str">
        <f>IF(VLOOKUP(B652,'[1]TERMELŐ_11.30.'!A:AZ,52,FALSE)="","",VLOOKUP(B652,'[1]TERMELŐ_11.30.'!A:AZ,52,FALSE))</f>
        <v/>
      </c>
    </row>
    <row r="653" spans="1:28" x14ac:dyDescent="0.3">
      <c r="A653" s="10" t="str">
        <f>VLOOKUP(VLOOKUP(B653,'[1]TERMELŐ_11.30.'!A:F,6,FALSE),'[1]publikáció segéd tábla'!$A$1:$B$7,2,FALSE)</f>
        <v>ELMŰ Hálózati Kft.</v>
      </c>
      <c r="B653" s="10" t="s">
        <v>619</v>
      </c>
      <c r="C653" s="11">
        <f>+SUMIFS('[1]TERMELŐ_11.30.'!$H:$H,'[1]TERMELŐ_11.30.'!$A:$A,[1]publikáció!$B653,'[1]TERMELŐ_11.30.'!$L:$L,[1]publikáció!C$4)</f>
        <v>1</v>
      </c>
      <c r="D653" s="11">
        <f>+SUMIFS('[1]TERMELŐ_11.30.'!$H:$H,'[1]TERMELŐ_11.30.'!$A:$A,[1]publikáció!$B653,'[1]TERMELŐ_11.30.'!$L:$L,[1]publikáció!D$4)</f>
        <v>0</v>
      </c>
      <c r="E653" s="11">
        <f>+SUMIFS('[1]TERMELŐ_11.30.'!$H:$H,'[1]TERMELŐ_11.30.'!$A:$A,[1]publikáció!$B653,'[1]TERMELŐ_11.30.'!$L:$L,[1]publikáció!E$4)</f>
        <v>0</v>
      </c>
      <c r="F653" s="11">
        <f>+SUMIFS('[1]TERMELŐ_11.30.'!$H:$H,'[1]TERMELŐ_11.30.'!$A:$A,[1]publikáció!$B653,'[1]TERMELŐ_11.30.'!$L:$L,[1]publikáció!F$4)</f>
        <v>0</v>
      </c>
      <c r="G653" s="11">
        <f>+SUMIFS('[1]TERMELŐ_11.30.'!$H:$H,'[1]TERMELŐ_11.30.'!$A:$A,[1]publikáció!$B653,'[1]TERMELŐ_11.30.'!$L:$L,[1]publikáció!G$4)</f>
        <v>0</v>
      </c>
      <c r="H653" s="11">
        <f>+SUMIFS('[1]TERMELŐ_11.30.'!$H:$H,'[1]TERMELŐ_11.30.'!$A:$A,[1]publikáció!$B653,'[1]TERMELŐ_11.30.'!$L:$L,[1]publikáció!H$4)</f>
        <v>0</v>
      </c>
      <c r="I653" s="11">
        <f>+SUMIFS('[1]TERMELŐ_11.30.'!$H:$H,'[1]TERMELŐ_11.30.'!$A:$A,[1]publikáció!$B653,'[1]TERMELŐ_11.30.'!$L:$L,[1]publikáció!I$4)</f>
        <v>0</v>
      </c>
      <c r="J653" s="11">
        <f>+SUMIFS('[1]TERMELŐ_11.30.'!$H:$H,'[1]TERMELŐ_11.30.'!$A:$A,[1]publikáció!$B653,'[1]TERMELŐ_11.30.'!$L:$L,[1]publikáció!J$4)</f>
        <v>0</v>
      </c>
      <c r="K653" s="11" t="str">
        <f>+IF(VLOOKUP(B653,'[1]TERMELŐ_11.30.'!A:U,21,FALSE)="igen","Technológia módosítás",IF(VLOOKUP(B653,'[1]TERMELŐ_11.30.'!A:U,20,FALSE)&lt;&gt;"nem","Ismétlő","Új igény"))</f>
        <v>Új igény</v>
      </c>
      <c r="L653" s="12">
        <f>+_xlfn.MAXIFS('[1]TERMELŐ_11.30.'!$P:$P,'[1]TERMELŐ_11.30.'!$A:$A,[1]publikáció!$B653)</f>
        <v>1</v>
      </c>
      <c r="M653" s="12">
        <f>+_xlfn.MAXIFS('[1]TERMELŐ_11.30.'!$Q:$Q,'[1]TERMELŐ_11.30.'!$A:$A,[1]publikáció!$B653)</f>
        <v>0</v>
      </c>
      <c r="N653" s="10" t="str">
        <f>+IF(VLOOKUP(B653,'[1]TERMELŐ_11.30.'!A:G,7,FALSE)="","",VLOOKUP(B653,'[1]TERMELŐ_11.30.'!A:G,7,FALSE))</f>
        <v>BIAT</v>
      </c>
      <c r="O653" s="10">
        <f>+VLOOKUP(B653,'[1]TERMELŐ_11.30.'!A:I,9,FALSE)</f>
        <v>22</v>
      </c>
      <c r="P653" s="10" t="str">
        <f>+IF(OR(VLOOKUP(B653,'[1]TERMELŐ_11.30.'!A:D,4,FALSE)="elutasított",(VLOOKUP(B653,'[1]TERMELŐ_11.30.'!A:D,4,FALSE)="kiesett")),"igen","nem")</f>
        <v>igen</v>
      </c>
      <c r="Q653" s="10" t="str">
        <f>+_xlfn.IFNA(VLOOKUP(IF(VLOOKUP(B653,'[1]TERMELŐ_11.30.'!A:BQ,69,FALSE)="","",VLOOKUP(B653,'[1]TERMELŐ_11.30.'!A:BQ,69,FALSE)),'[1]publikáció segéd tábla'!$D$1:$E$16,2,FALSE),"")</f>
        <v>54/2024 kormány rendelet</v>
      </c>
      <c r="R653" s="10" t="str">
        <f>IF(VLOOKUP(B653,'[1]TERMELŐ_11.30.'!A:AT,46,FALSE)="","",VLOOKUP(B653,'[1]TERMELŐ_11.30.'!A:AT,46,FALSE))</f>
        <v/>
      </c>
      <c r="S653" s="10"/>
      <c r="T653" s="13">
        <f>+VLOOKUP(B653,'[1]TERMELŐ_11.30.'!$A:$AR,37,FALSE)</f>
        <v>0</v>
      </c>
      <c r="U653" s="13">
        <f>+VLOOKUP(B653,'[1]TERMELŐ_11.30.'!$A:$AR,38,FALSE)+VLOOKUP(B653,'[1]TERMELŐ_11.30.'!$A:$AR,39,FALSE)+VLOOKUP(B653,'[1]TERMELŐ_11.30.'!$A:$AR,40,FALSE)+VLOOKUP(B653,'[1]TERMELŐ_11.30.'!$A:$AR,41,FALSE)+VLOOKUP(B653,'[1]TERMELŐ_11.30.'!$A:$AR,42,FALSE)+VLOOKUP(B653,'[1]TERMELŐ_11.30.'!$A:$AR,43,FALSE)+VLOOKUP(B653,'[1]TERMELŐ_11.30.'!$A:$AR,44,FALSE)</f>
        <v>0</v>
      </c>
      <c r="V653" s="14" t="str">
        <f>+IF(VLOOKUP(B653,'[1]TERMELŐ_11.30.'!A:AS,45,FALSE)="","",VLOOKUP(B653,'[1]TERMELŐ_11.30.'!A:AS,45,FALSE))</f>
        <v/>
      </c>
      <c r="W653" s="14" t="str">
        <f>IF(VLOOKUP(B653,'[1]TERMELŐ_11.30.'!A:AJ,36,FALSE)="","",VLOOKUP(B653,'[1]TERMELŐ_11.30.'!A:AJ,36,FALSE))</f>
        <v/>
      </c>
      <c r="X653" s="10"/>
      <c r="Y653" s="13">
        <f>+VLOOKUP(B653,'[1]TERMELŐ_11.30.'!$A:$BH,53,FALSE)</f>
        <v>0</v>
      </c>
      <c r="Z653" s="13">
        <f>+VLOOKUP(B653,'[1]TERMELŐ_11.30.'!$A:$BH,54,FALSE)+VLOOKUP(B653,'[1]TERMELŐ_11.30.'!$A:$BH,55,FALSE)+VLOOKUP(B653,'[1]TERMELŐ_11.30.'!$A:$BH,56,FALSE)+VLOOKUP(B653,'[1]TERMELŐ_11.30.'!$A:$BH,57,FALSE)+VLOOKUP(B653,'[1]TERMELŐ_11.30.'!$A:$BH,58,FALSE)+VLOOKUP(B653,'[1]TERMELŐ_11.30.'!$A:$BH,59,FALSE)+VLOOKUP(B653,'[1]TERMELŐ_11.30.'!$A:$BH,60,FALSE)</f>
        <v>0</v>
      </c>
      <c r="AA653" s="14" t="str">
        <f>IF(VLOOKUP(B653,'[1]TERMELŐ_11.30.'!A:AZ,51,FALSE)="","",VLOOKUP(B653,'[1]TERMELŐ_11.30.'!A:AZ,51,FALSE))</f>
        <v/>
      </c>
      <c r="AB653" s="14" t="str">
        <f>IF(VLOOKUP(B653,'[1]TERMELŐ_11.30.'!A:AZ,52,FALSE)="","",VLOOKUP(B653,'[1]TERMELŐ_11.30.'!A:AZ,52,FALSE))</f>
        <v/>
      </c>
    </row>
    <row r="654" spans="1:28" x14ac:dyDescent="0.3">
      <c r="A654" s="10" t="str">
        <f>VLOOKUP(VLOOKUP(B654,'[1]TERMELŐ_11.30.'!A:F,6,FALSE),'[1]publikáció segéd tábla'!$A$1:$B$7,2,FALSE)</f>
        <v>ELMŰ Hálózati Kft.</v>
      </c>
      <c r="B654" s="10" t="s">
        <v>620</v>
      </c>
      <c r="C654" s="11">
        <f>+SUMIFS('[1]TERMELŐ_11.30.'!$H:$H,'[1]TERMELŐ_11.30.'!$A:$A,[1]publikáció!$B654,'[1]TERMELŐ_11.30.'!$L:$L,[1]publikáció!C$4)</f>
        <v>0</v>
      </c>
      <c r="D654" s="11">
        <f>+SUMIFS('[1]TERMELŐ_11.30.'!$H:$H,'[1]TERMELŐ_11.30.'!$A:$A,[1]publikáció!$B654,'[1]TERMELŐ_11.30.'!$L:$L,[1]publikáció!D$4)</f>
        <v>0</v>
      </c>
      <c r="E654" s="11">
        <f>+SUMIFS('[1]TERMELŐ_11.30.'!$H:$H,'[1]TERMELŐ_11.30.'!$A:$A,[1]publikáció!$B654,'[1]TERMELŐ_11.30.'!$L:$L,[1]publikáció!E$4)</f>
        <v>0</v>
      </c>
      <c r="F654" s="11">
        <f>+SUMIFS('[1]TERMELŐ_11.30.'!$H:$H,'[1]TERMELŐ_11.30.'!$A:$A,[1]publikáció!$B654,'[1]TERMELŐ_11.30.'!$L:$L,[1]publikáció!F$4)</f>
        <v>0</v>
      </c>
      <c r="G654" s="11">
        <f>+SUMIFS('[1]TERMELŐ_11.30.'!$H:$H,'[1]TERMELŐ_11.30.'!$A:$A,[1]publikáció!$B654,'[1]TERMELŐ_11.30.'!$L:$L,[1]publikáció!G$4)</f>
        <v>0</v>
      </c>
      <c r="H654" s="11">
        <f>+SUMIFS('[1]TERMELŐ_11.30.'!$H:$H,'[1]TERMELŐ_11.30.'!$A:$A,[1]publikáció!$B654,'[1]TERMELŐ_11.30.'!$L:$L,[1]publikáció!H$4)</f>
        <v>0</v>
      </c>
      <c r="I654" s="11">
        <f>+SUMIFS('[1]TERMELŐ_11.30.'!$H:$H,'[1]TERMELŐ_11.30.'!$A:$A,[1]publikáció!$B654,'[1]TERMELŐ_11.30.'!$L:$L,[1]publikáció!I$4)</f>
        <v>0</v>
      </c>
      <c r="J654" s="11">
        <f>+SUMIFS('[1]TERMELŐ_11.30.'!$H:$H,'[1]TERMELŐ_11.30.'!$A:$A,[1]publikáció!$B654,'[1]TERMELŐ_11.30.'!$L:$L,[1]publikáció!J$4)</f>
        <v>5</v>
      </c>
      <c r="K654" s="11" t="str">
        <f>+IF(VLOOKUP(B654,'[1]TERMELŐ_11.30.'!A:U,21,FALSE)="igen","Technológia módosítás",IF(VLOOKUP(B654,'[1]TERMELŐ_11.30.'!A:U,20,FALSE)&lt;&gt;"nem","Ismétlő","Új igény"))</f>
        <v>Új igény</v>
      </c>
      <c r="L654" s="12">
        <f>+_xlfn.MAXIFS('[1]TERMELŐ_11.30.'!$P:$P,'[1]TERMELŐ_11.30.'!$A:$A,[1]publikáció!$B654)</f>
        <v>5</v>
      </c>
      <c r="M654" s="12">
        <f>+_xlfn.MAXIFS('[1]TERMELŐ_11.30.'!$Q:$Q,'[1]TERMELŐ_11.30.'!$A:$A,[1]publikáció!$B654)</f>
        <v>0.1</v>
      </c>
      <c r="N654" s="10" t="str">
        <f>+IF(VLOOKUP(B654,'[1]TERMELŐ_11.30.'!A:G,7,FALSE)="","",VLOOKUP(B654,'[1]TERMELŐ_11.30.'!A:G,7,FALSE))</f>
        <v>ÉRD</v>
      </c>
      <c r="O654" s="10">
        <f>+VLOOKUP(B654,'[1]TERMELŐ_11.30.'!A:I,9,FALSE)</f>
        <v>22</v>
      </c>
      <c r="P654" s="10" t="str">
        <f>+IF(OR(VLOOKUP(B654,'[1]TERMELŐ_11.30.'!A:D,4,FALSE)="elutasított",(VLOOKUP(B654,'[1]TERMELŐ_11.30.'!A:D,4,FALSE)="kiesett")),"igen","nem")</f>
        <v>igen</v>
      </c>
      <c r="Q654" s="10" t="str">
        <f>+_xlfn.IFNA(VLOOKUP(IF(VLOOKUP(B654,'[1]TERMELŐ_11.30.'!A:BQ,69,FALSE)="","",VLOOKUP(B654,'[1]TERMELŐ_11.30.'!A:BQ,69,FALSE)),'[1]publikáció segéd tábla'!$D$1:$E$16,2,FALSE),"")</f>
        <v>54/2024 kormány rendelet</v>
      </c>
      <c r="R654" s="10" t="str">
        <f>IF(VLOOKUP(B654,'[1]TERMELŐ_11.30.'!A:AT,46,FALSE)="","",VLOOKUP(B654,'[1]TERMELŐ_11.30.'!A:AT,46,FALSE))</f>
        <v/>
      </c>
      <c r="S654" s="10"/>
      <c r="T654" s="13">
        <f>+VLOOKUP(B654,'[1]TERMELŐ_11.30.'!$A:$AR,37,FALSE)</f>
        <v>0</v>
      </c>
      <c r="U654" s="13">
        <f>+VLOOKUP(B654,'[1]TERMELŐ_11.30.'!$A:$AR,38,FALSE)+VLOOKUP(B654,'[1]TERMELŐ_11.30.'!$A:$AR,39,FALSE)+VLOOKUP(B654,'[1]TERMELŐ_11.30.'!$A:$AR,40,FALSE)+VLOOKUP(B654,'[1]TERMELŐ_11.30.'!$A:$AR,41,FALSE)+VLOOKUP(B654,'[1]TERMELŐ_11.30.'!$A:$AR,42,FALSE)+VLOOKUP(B654,'[1]TERMELŐ_11.30.'!$A:$AR,43,FALSE)+VLOOKUP(B654,'[1]TERMELŐ_11.30.'!$A:$AR,44,FALSE)</f>
        <v>0</v>
      </c>
      <c r="V654" s="14" t="str">
        <f>+IF(VLOOKUP(B654,'[1]TERMELŐ_11.30.'!A:AS,45,FALSE)="","",VLOOKUP(B654,'[1]TERMELŐ_11.30.'!A:AS,45,FALSE))</f>
        <v/>
      </c>
      <c r="W654" s="14" t="str">
        <f>IF(VLOOKUP(B654,'[1]TERMELŐ_11.30.'!A:AJ,36,FALSE)="","",VLOOKUP(B654,'[1]TERMELŐ_11.30.'!A:AJ,36,FALSE))</f>
        <v/>
      </c>
      <c r="X654" s="10"/>
      <c r="Y654" s="13">
        <f>+VLOOKUP(B654,'[1]TERMELŐ_11.30.'!$A:$BH,53,FALSE)</f>
        <v>0</v>
      </c>
      <c r="Z654" s="13">
        <f>+VLOOKUP(B654,'[1]TERMELŐ_11.30.'!$A:$BH,54,FALSE)+VLOOKUP(B654,'[1]TERMELŐ_11.30.'!$A:$BH,55,FALSE)+VLOOKUP(B654,'[1]TERMELŐ_11.30.'!$A:$BH,56,FALSE)+VLOOKUP(B654,'[1]TERMELŐ_11.30.'!$A:$BH,57,FALSE)+VLOOKUP(B654,'[1]TERMELŐ_11.30.'!$A:$BH,58,FALSE)+VLOOKUP(B654,'[1]TERMELŐ_11.30.'!$A:$BH,59,FALSE)+VLOOKUP(B654,'[1]TERMELŐ_11.30.'!$A:$BH,60,FALSE)</f>
        <v>0</v>
      </c>
      <c r="AA654" s="14" t="str">
        <f>IF(VLOOKUP(B654,'[1]TERMELŐ_11.30.'!A:AZ,51,FALSE)="","",VLOOKUP(B654,'[1]TERMELŐ_11.30.'!A:AZ,51,FALSE))</f>
        <v/>
      </c>
      <c r="AB654" s="14" t="str">
        <f>IF(VLOOKUP(B654,'[1]TERMELŐ_11.30.'!A:AZ,52,FALSE)="","",VLOOKUP(B654,'[1]TERMELŐ_11.30.'!A:AZ,52,FALSE))</f>
        <v/>
      </c>
    </row>
    <row r="655" spans="1:28" x14ac:dyDescent="0.3">
      <c r="A655" s="10" t="str">
        <f>VLOOKUP(VLOOKUP(B655,'[1]TERMELŐ_11.30.'!A:F,6,FALSE),'[1]publikáció segéd tábla'!$A$1:$B$7,2,FALSE)</f>
        <v>ELMŰ Hálózati Kft.</v>
      </c>
      <c r="B655" s="10" t="s">
        <v>621</v>
      </c>
      <c r="C655" s="11">
        <f>+SUMIFS('[1]TERMELŐ_11.30.'!$H:$H,'[1]TERMELŐ_11.30.'!$A:$A,[1]publikáció!$B655,'[1]TERMELŐ_11.30.'!$L:$L,[1]publikáció!C$4)</f>
        <v>1.5</v>
      </c>
      <c r="D655" s="11">
        <f>+SUMIFS('[1]TERMELŐ_11.30.'!$H:$H,'[1]TERMELŐ_11.30.'!$A:$A,[1]publikáció!$B655,'[1]TERMELŐ_11.30.'!$L:$L,[1]publikáció!D$4)</f>
        <v>0</v>
      </c>
      <c r="E655" s="11">
        <f>+SUMIFS('[1]TERMELŐ_11.30.'!$H:$H,'[1]TERMELŐ_11.30.'!$A:$A,[1]publikáció!$B655,'[1]TERMELŐ_11.30.'!$L:$L,[1]publikáció!E$4)</f>
        <v>0.5</v>
      </c>
      <c r="F655" s="11">
        <f>+SUMIFS('[1]TERMELŐ_11.30.'!$H:$H,'[1]TERMELŐ_11.30.'!$A:$A,[1]publikáció!$B655,'[1]TERMELŐ_11.30.'!$L:$L,[1]publikáció!F$4)</f>
        <v>0</v>
      </c>
      <c r="G655" s="11">
        <f>+SUMIFS('[1]TERMELŐ_11.30.'!$H:$H,'[1]TERMELŐ_11.30.'!$A:$A,[1]publikáció!$B655,'[1]TERMELŐ_11.30.'!$L:$L,[1]publikáció!G$4)</f>
        <v>0</v>
      </c>
      <c r="H655" s="11">
        <f>+SUMIFS('[1]TERMELŐ_11.30.'!$H:$H,'[1]TERMELŐ_11.30.'!$A:$A,[1]publikáció!$B655,'[1]TERMELŐ_11.30.'!$L:$L,[1]publikáció!H$4)</f>
        <v>0</v>
      </c>
      <c r="I655" s="11">
        <f>+SUMIFS('[1]TERMELŐ_11.30.'!$H:$H,'[1]TERMELŐ_11.30.'!$A:$A,[1]publikáció!$B655,'[1]TERMELŐ_11.30.'!$L:$L,[1]publikáció!I$4)</f>
        <v>0</v>
      </c>
      <c r="J655" s="11">
        <f>+SUMIFS('[1]TERMELŐ_11.30.'!$H:$H,'[1]TERMELŐ_11.30.'!$A:$A,[1]publikáció!$B655,'[1]TERMELŐ_11.30.'!$L:$L,[1]publikáció!J$4)</f>
        <v>0</v>
      </c>
      <c r="K655" s="11" t="str">
        <f>+IF(VLOOKUP(B655,'[1]TERMELŐ_11.30.'!A:U,21,FALSE)="igen","Technológia módosítás",IF(VLOOKUP(B655,'[1]TERMELŐ_11.30.'!A:U,20,FALSE)&lt;&gt;"nem","Ismétlő","Új igény"))</f>
        <v>Új igény</v>
      </c>
      <c r="L655" s="12">
        <f>+_xlfn.MAXIFS('[1]TERMELŐ_11.30.'!$P:$P,'[1]TERMELŐ_11.30.'!$A:$A,[1]publikáció!$B655)</f>
        <v>2</v>
      </c>
      <c r="M655" s="12">
        <f>+_xlfn.MAXIFS('[1]TERMELŐ_11.30.'!$Q:$Q,'[1]TERMELŐ_11.30.'!$A:$A,[1]publikáció!$B655)</f>
        <v>0.01</v>
      </c>
      <c r="N655" s="10" t="str">
        <f>+IF(VLOOKUP(B655,'[1]TERMELŐ_11.30.'!A:G,7,FALSE)="","",VLOOKUP(B655,'[1]TERMELŐ_11.30.'!A:G,7,FALSE))</f>
        <v>PÁTY</v>
      </c>
      <c r="O655" s="10">
        <f>+VLOOKUP(B655,'[1]TERMELŐ_11.30.'!A:I,9,FALSE)</f>
        <v>22</v>
      </c>
      <c r="P655" s="10" t="str">
        <f>+IF(OR(VLOOKUP(B655,'[1]TERMELŐ_11.30.'!A:D,4,FALSE)="elutasított",(VLOOKUP(B655,'[1]TERMELŐ_11.30.'!A:D,4,FALSE)="kiesett")),"igen","nem")</f>
        <v>igen</v>
      </c>
      <c r="Q655" s="10" t="str">
        <f>+_xlfn.IFNA(VLOOKUP(IF(VLOOKUP(B655,'[1]TERMELŐ_11.30.'!A:BQ,69,FALSE)="","",VLOOKUP(B655,'[1]TERMELŐ_11.30.'!A:BQ,69,FALSE)),'[1]publikáció segéd tábla'!$D$1:$E$16,2,FALSE),"")</f>
        <v>54/2024 kormány rendelet</v>
      </c>
      <c r="R655" s="10" t="str">
        <f>IF(VLOOKUP(B655,'[1]TERMELŐ_11.30.'!A:AT,46,FALSE)="","",VLOOKUP(B655,'[1]TERMELŐ_11.30.'!A:AT,46,FALSE))</f>
        <v/>
      </c>
      <c r="S655" s="10"/>
      <c r="T655" s="13">
        <f>+VLOOKUP(B655,'[1]TERMELŐ_11.30.'!$A:$AR,37,FALSE)</f>
        <v>0</v>
      </c>
      <c r="U655" s="13">
        <f>+VLOOKUP(B655,'[1]TERMELŐ_11.30.'!$A:$AR,38,FALSE)+VLOOKUP(B655,'[1]TERMELŐ_11.30.'!$A:$AR,39,FALSE)+VLOOKUP(B655,'[1]TERMELŐ_11.30.'!$A:$AR,40,FALSE)+VLOOKUP(B655,'[1]TERMELŐ_11.30.'!$A:$AR,41,FALSE)+VLOOKUP(B655,'[1]TERMELŐ_11.30.'!$A:$AR,42,FALSE)+VLOOKUP(B655,'[1]TERMELŐ_11.30.'!$A:$AR,43,FALSE)+VLOOKUP(B655,'[1]TERMELŐ_11.30.'!$A:$AR,44,FALSE)</f>
        <v>0</v>
      </c>
      <c r="V655" s="14" t="str">
        <f>+IF(VLOOKUP(B655,'[1]TERMELŐ_11.30.'!A:AS,45,FALSE)="","",VLOOKUP(B655,'[1]TERMELŐ_11.30.'!A:AS,45,FALSE))</f>
        <v/>
      </c>
      <c r="W655" s="14" t="str">
        <f>IF(VLOOKUP(B655,'[1]TERMELŐ_11.30.'!A:AJ,36,FALSE)="","",VLOOKUP(B655,'[1]TERMELŐ_11.30.'!A:AJ,36,FALSE))</f>
        <v/>
      </c>
      <c r="X655" s="10"/>
      <c r="Y655" s="13">
        <f>+VLOOKUP(B655,'[1]TERMELŐ_11.30.'!$A:$BH,53,FALSE)</f>
        <v>0</v>
      </c>
      <c r="Z655" s="13">
        <f>+VLOOKUP(B655,'[1]TERMELŐ_11.30.'!$A:$BH,54,FALSE)+VLOOKUP(B655,'[1]TERMELŐ_11.30.'!$A:$BH,55,FALSE)+VLOOKUP(B655,'[1]TERMELŐ_11.30.'!$A:$BH,56,FALSE)+VLOOKUP(B655,'[1]TERMELŐ_11.30.'!$A:$BH,57,FALSE)+VLOOKUP(B655,'[1]TERMELŐ_11.30.'!$A:$BH,58,FALSE)+VLOOKUP(B655,'[1]TERMELŐ_11.30.'!$A:$BH,59,FALSE)+VLOOKUP(B655,'[1]TERMELŐ_11.30.'!$A:$BH,60,FALSE)</f>
        <v>0</v>
      </c>
      <c r="AA655" s="14" t="str">
        <f>IF(VLOOKUP(B655,'[1]TERMELŐ_11.30.'!A:AZ,51,FALSE)="","",VLOOKUP(B655,'[1]TERMELŐ_11.30.'!A:AZ,51,FALSE))</f>
        <v/>
      </c>
      <c r="AB655" s="14" t="str">
        <f>IF(VLOOKUP(B655,'[1]TERMELŐ_11.30.'!A:AZ,52,FALSE)="","",VLOOKUP(B655,'[1]TERMELŐ_11.30.'!A:AZ,52,FALSE))</f>
        <v/>
      </c>
    </row>
    <row r="656" spans="1:28" x14ac:dyDescent="0.3">
      <c r="A656" s="10" t="str">
        <f>VLOOKUP(VLOOKUP(B656,'[1]TERMELŐ_11.30.'!A:F,6,FALSE),'[1]publikáció segéd tábla'!$A$1:$B$7,2,FALSE)</f>
        <v>ELMŰ Hálózati Kft.</v>
      </c>
      <c r="B656" s="10" t="s">
        <v>622</v>
      </c>
      <c r="C656" s="11">
        <f>+SUMIFS('[1]TERMELŐ_11.30.'!$H:$H,'[1]TERMELŐ_11.30.'!$A:$A,[1]publikáció!$B656,'[1]TERMELŐ_11.30.'!$L:$L,[1]publikáció!C$4)</f>
        <v>1.6</v>
      </c>
      <c r="D656" s="11">
        <f>+SUMIFS('[1]TERMELŐ_11.30.'!$H:$H,'[1]TERMELŐ_11.30.'!$A:$A,[1]publikáció!$B656,'[1]TERMELŐ_11.30.'!$L:$L,[1]publikáció!D$4)</f>
        <v>0</v>
      </c>
      <c r="E656" s="11">
        <f>+SUMIFS('[1]TERMELŐ_11.30.'!$H:$H,'[1]TERMELŐ_11.30.'!$A:$A,[1]publikáció!$B656,'[1]TERMELŐ_11.30.'!$L:$L,[1]publikáció!E$4)</f>
        <v>0.5</v>
      </c>
      <c r="F656" s="11">
        <f>+SUMIFS('[1]TERMELŐ_11.30.'!$H:$H,'[1]TERMELŐ_11.30.'!$A:$A,[1]publikáció!$B656,'[1]TERMELŐ_11.30.'!$L:$L,[1]publikáció!F$4)</f>
        <v>0</v>
      </c>
      <c r="G656" s="11">
        <f>+SUMIFS('[1]TERMELŐ_11.30.'!$H:$H,'[1]TERMELŐ_11.30.'!$A:$A,[1]publikáció!$B656,'[1]TERMELŐ_11.30.'!$L:$L,[1]publikáció!G$4)</f>
        <v>0</v>
      </c>
      <c r="H656" s="11">
        <f>+SUMIFS('[1]TERMELŐ_11.30.'!$H:$H,'[1]TERMELŐ_11.30.'!$A:$A,[1]publikáció!$B656,'[1]TERMELŐ_11.30.'!$L:$L,[1]publikáció!H$4)</f>
        <v>0</v>
      </c>
      <c r="I656" s="11">
        <f>+SUMIFS('[1]TERMELŐ_11.30.'!$H:$H,'[1]TERMELŐ_11.30.'!$A:$A,[1]publikáció!$B656,'[1]TERMELŐ_11.30.'!$L:$L,[1]publikáció!I$4)</f>
        <v>0</v>
      </c>
      <c r="J656" s="11">
        <f>+SUMIFS('[1]TERMELŐ_11.30.'!$H:$H,'[1]TERMELŐ_11.30.'!$A:$A,[1]publikáció!$B656,'[1]TERMELŐ_11.30.'!$L:$L,[1]publikáció!J$4)</f>
        <v>0</v>
      </c>
      <c r="K656" s="11" t="str">
        <f>+IF(VLOOKUP(B656,'[1]TERMELŐ_11.30.'!A:U,21,FALSE)="igen","Technológia módosítás",IF(VLOOKUP(B656,'[1]TERMELŐ_11.30.'!A:U,20,FALSE)&lt;&gt;"nem","Ismétlő","Új igény"))</f>
        <v>Új igény</v>
      </c>
      <c r="L656" s="12">
        <f>+_xlfn.MAXIFS('[1]TERMELŐ_11.30.'!$P:$P,'[1]TERMELŐ_11.30.'!$A:$A,[1]publikáció!$B656)</f>
        <v>2</v>
      </c>
      <c r="M656" s="12">
        <f>+_xlfn.MAXIFS('[1]TERMELŐ_11.30.'!$Q:$Q,'[1]TERMELŐ_11.30.'!$A:$A,[1]publikáció!$B656)</f>
        <v>0.01</v>
      </c>
      <c r="N656" s="10" t="str">
        <f>+IF(VLOOKUP(B656,'[1]TERMELŐ_11.30.'!A:G,7,FALSE)="","",VLOOKUP(B656,'[1]TERMELŐ_11.30.'!A:G,7,FALSE))</f>
        <v>PÁTY</v>
      </c>
      <c r="O656" s="10">
        <f>+VLOOKUP(B656,'[1]TERMELŐ_11.30.'!A:I,9,FALSE)</f>
        <v>22</v>
      </c>
      <c r="P656" s="10" t="str">
        <f>+IF(OR(VLOOKUP(B656,'[1]TERMELŐ_11.30.'!A:D,4,FALSE)="elutasított",(VLOOKUP(B656,'[1]TERMELŐ_11.30.'!A:D,4,FALSE)="kiesett")),"igen","nem")</f>
        <v>igen</v>
      </c>
      <c r="Q656" s="10" t="str">
        <f>+_xlfn.IFNA(VLOOKUP(IF(VLOOKUP(B656,'[1]TERMELŐ_11.30.'!A:BQ,69,FALSE)="","",VLOOKUP(B656,'[1]TERMELŐ_11.30.'!A:BQ,69,FALSE)),'[1]publikáció segéd tábla'!$D$1:$E$16,2,FALSE),"")</f>
        <v>54/2024 kormány rendelet</v>
      </c>
      <c r="R656" s="10" t="str">
        <f>IF(VLOOKUP(B656,'[1]TERMELŐ_11.30.'!A:AT,46,FALSE)="","",VLOOKUP(B656,'[1]TERMELŐ_11.30.'!A:AT,46,FALSE))</f>
        <v/>
      </c>
      <c r="S656" s="10"/>
      <c r="T656" s="13">
        <f>+VLOOKUP(B656,'[1]TERMELŐ_11.30.'!$A:$AR,37,FALSE)</f>
        <v>0</v>
      </c>
      <c r="U656" s="13">
        <f>+VLOOKUP(B656,'[1]TERMELŐ_11.30.'!$A:$AR,38,FALSE)+VLOOKUP(B656,'[1]TERMELŐ_11.30.'!$A:$AR,39,FALSE)+VLOOKUP(B656,'[1]TERMELŐ_11.30.'!$A:$AR,40,FALSE)+VLOOKUP(B656,'[1]TERMELŐ_11.30.'!$A:$AR,41,FALSE)+VLOOKUP(B656,'[1]TERMELŐ_11.30.'!$A:$AR,42,FALSE)+VLOOKUP(B656,'[1]TERMELŐ_11.30.'!$A:$AR,43,FALSE)+VLOOKUP(B656,'[1]TERMELŐ_11.30.'!$A:$AR,44,FALSE)</f>
        <v>0</v>
      </c>
      <c r="V656" s="14" t="str">
        <f>+IF(VLOOKUP(B656,'[1]TERMELŐ_11.30.'!A:AS,45,FALSE)="","",VLOOKUP(B656,'[1]TERMELŐ_11.30.'!A:AS,45,FALSE))</f>
        <v/>
      </c>
      <c r="W656" s="14" t="str">
        <f>IF(VLOOKUP(B656,'[1]TERMELŐ_11.30.'!A:AJ,36,FALSE)="","",VLOOKUP(B656,'[1]TERMELŐ_11.30.'!A:AJ,36,FALSE))</f>
        <v/>
      </c>
      <c r="X656" s="10"/>
      <c r="Y656" s="13">
        <f>+VLOOKUP(B656,'[1]TERMELŐ_11.30.'!$A:$BH,53,FALSE)</f>
        <v>0</v>
      </c>
      <c r="Z656" s="13">
        <f>+VLOOKUP(B656,'[1]TERMELŐ_11.30.'!$A:$BH,54,FALSE)+VLOOKUP(B656,'[1]TERMELŐ_11.30.'!$A:$BH,55,FALSE)+VLOOKUP(B656,'[1]TERMELŐ_11.30.'!$A:$BH,56,FALSE)+VLOOKUP(B656,'[1]TERMELŐ_11.30.'!$A:$BH,57,FALSE)+VLOOKUP(B656,'[1]TERMELŐ_11.30.'!$A:$BH,58,FALSE)+VLOOKUP(B656,'[1]TERMELŐ_11.30.'!$A:$BH,59,FALSE)+VLOOKUP(B656,'[1]TERMELŐ_11.30.'!$A:$BH,60,FALSE)</f>
        <v>0</v>
      </c>
      <c r="AA656" s="14" t="str">
        <f>IF(VLOOKUP(B656,'[1]TERMELŐ_11.30.'!A:AZ,51,FALSE)="","",VLOOKUP(B656,'[1]TERMELŐ_11.30.'!A:AZ,51,FALSE))</f>
        <v/>
      </c>
      <c r="AB656" s="14" t="str">
        <f>IF(VLOOKUP(B656,'[1]TERMELŐ_11.30.'!A:AZ,52,FALSE)="","",VLOOKUP(B656,'[1]TERMELŐ_11.30.'!A:AZ,52,FALSE))</f>
        <v/>
      </c>
    </row>
    <row r="657" spans="1:28" x14ac:dyDescent="0.3">
      <c r="A657" s="10" t="str">
        <f>VLOOKUP(VLOOKUP(B657,'[1]TERMELŐ_11.30.'!A:F,6,FALSE),'[1]publikáció segéd tábla'!$A$1:$B$7,2,FALSE)</f>
        <v>ELMŰ Hálózati Kft.</v>
      </c>
      <c r="B657" s="10" t="s">
        <v>623</v>
      </c>
      <c r="C657" s="11">
        <f>+SUMIFS('[1]TERMELŐ_11.30.'!$H:$H,'[1]TERMELŐ_11.30.'!$A:$A,[1]publikáció!$B657,'[1]TERMELŐ_11.30.'!$L:$L,[1]publikáció!C$4)</f>
        <v>1.5</v>
      </c>
      <c r="D657" s="11">
        <f>+SUMIFS('[1]TERMELŐ_11.30.'!$H:$H,'[1]TERMELŐ_11.30.'!$A:$A,[1]publikáció!$B657,'[1]TERMELŐ_11.30.'!$L:$L,[1]publikáció!D$4)</f>
        <v>0</v>
      </c>
      <c r="E657" s="11">
        <f>+SUMIFS('[1]TERMELŐ_11.30.'!$H:$H,'[1]TERMELŐ_11.30.'!$A:$A,[1]publikáció!$B657,'[1]TERMELŐ_11.30.'!$L:$L,[1]publikáció!E$4)</f>
        <v>0.5</v>
      </c>
      <c r="F657" s="11">
        <f>+SUMIFS('[1]TERMELŐ_11.30.'!$H:$H,'[1]TERMELŐ_11.30.'!$A:$A,[1]publikáció!$B657,'[1]TERMELŐ_11.30.'!$L:$L,[1]publikáció!F$4)</f>
        <v>0</v>
      </c>
      <c r="G657" s="11">
        <f>+SUMIFS('[1]TERMELŐ_11.30.'!$H:$H,'[1]TERMELŐ_11.30.'!$A:$A,[1]publikáció!$B657,'[1]TERMELŐ_11.30.'!$L:$L,[1]publikáció!G$4)</f>
        <v>0</v>
      </c>
      <c r="H657" s="11">
        <f>+SUMIFS('[1]TERMELŐ_11.30.'!$H:$H,'[1]TERMELŐ_11.30.'!$A:$A,[1]publikáció!$B657,'[1]TERMELŐ_11.30.'!$L:$L,[1]publikáció!H$4)</f>
        <v>0</v>
      </c>
      <c r="I657" s="11">
        <f>+SUMIFS('[1]TERMELŐ_11.30.'!$H:$H,'[1]TERMELŐ_11.30.'!$A:$A,[1]publikáció!$B657,'[1]TERMELŐ_11.30.'!$L:$L,[1]publikáció!I$4)</f>
        <v>0</v>
      </c>
      <c r="J657" s="11">
        <f>+SUMIFS('[1]TERMELŐ_11.30.'!$H:$H,'[1]TERMELŐ_11.30.'!$A:$A,[1]publikáció!$B657,'[1]TERMELŐ_11.30.'!$L:$L,[1]publikáció!J$4)</f>
        <v>0</v>
      </c>
      <c r="K657" s="11" t="str">
        <f>+IF(VLOOKUP(B657,'[1]TERMELŐ_11.30.'!A:U,21,FALSE)="igen","Technológia módosítás",IF(VLOOKUP(B657,'[1]TERMELŐ_11.30.'!A:U,20,FALSE)&lt;&gt;"nem","Ismétlő","Új igény"))</f>
        <v>Új igény</v>
      </c>
      <c r="L657" s="12">
        <f>+_xlfn.MAXIFS('[1]TERMELŐ_11.30.'!$P:$P,'[1]TERMELŐ_11.30.'!$A:$A,[1]publikáció!$B657)</f>
        <v>2</v>
      </c>
      <c r="M657" s="12">
        <f>+_xlfn.MAXIFS('[1]TERMELŐ_11.30.'!$Q:$Q,'[1]TERMELŐ_11.30.'!$A:$A,[1]publikáció!$B657)</f>
        <v>0.01</v>
      </c>
      <c r="N657" s="10" t="str">
        <f>+IF(VLOOKUP(B657,'[1]TERMELŐ_11.30.'!A:G,7,FALSE)="","",VLOOKUP(B657,'[1]TERMELŐ_11.30.'!A:G,7,FALSE))</f>
        <v>PÁTY</v>
      </c>
      <c r="O657" s="10">
        <f>+VLOOKUP(B657,'[1]TERMELŐ_11.30.'!A:I,9,FALSE)</f>
        <v>22</v>
      </c>
      <c r="P657" s="10" t="str">
        <f>+IF(OR(VLOOKUP(B657,'[1]TERMELŐ_11.30.'!A:D,4,FALSE)="elutasított",(VLOOKUP(B657,'[1]TERMELŐ_11.30.'!A:D,4,FALSE)="kiesett")),"igen","nem")</f>
        <v>igen</v>
      </c>
      <c r="Q657" s="10" t="str">
        <f>+_xlfn.IFNA(VLOOKUP(IF(VLOOKUP(B657,'[1]TERMELŐ_11.30.'!A:BQ,69,FALSE)="","",VLOOKUP(B657,'[1]TERMELŐ_11.30.'!A:BQ,69,FALSE)),'[1]publikáció segéd tábla'!$D$1:$E$16,2,FALSE),"")</f>
        <v>54/2024 kormány rendelet</v>
      </c>
      <c r="R657" s="10" t="str">
        <f>IF(VLOOKUP(B657,'[1]TERMELŐ_11.30.'!A:AT,46,FALSE)="","",VLOOKUP(B657,'[1]TERMELŐ_11.30.'!A:AT,46,FALSE))</f>
        <v/>
      </c>
      <c r="S657" s="10"/>
      <c r="T657" s="13">
        <f>+VLOOKUP(B657,'[1]TERMELŐ_11.30.'!$A:$AR,37,FALSE)</f>
        <v>0</v>
      </c>
      <c r="U657" s="13">
        <f>+VLOOKUP(B657,'[1]TERMELŐ_11.30.'!$A:$AR,38,FALSE)+VLOOKUP(B657,'[1]TERMELŐ_11.30.'!$A:$AR,39,FALSE)+VLOOKUP(B657,'[1]TERMELŐ_11.30.'!$A:$AR,40,FALSE)+VLOOKUP(B657,'[1]TERMELŐ_11.30.'!$A:$AR,41,FALSE)+VLOOKUP(B657,'[1]TERMELŐ_11.30.'!$A:$AR,42,FALSE)+VLOOKUP(B657,'[1]TERMELŐ_11.30.'!$A:$AR,43,FALSE)+VLOOKUP(B657,'[1]TERMELŐ_11.30.'!$A:$AR,44,FALSE)</f>
        <v>0</v>
      </c>
      <c r="V657" s="14" t="str">
        <f>+IF(VLOOKUP(B657,'[1]TERMELŐ_11.30.'!A:AS,45,FALSE)="","",VLOOKUP(B657,'[1]TERMELŐ_11.30.'!A:AS,45,FALSE))</f>
        <v/>
      </c>
      <c r="W657" s="14" t="str">
        <f>IF(VLOOKUP(B657,'[1]TERMELŐ_11.30.'!A:AJ,36,FALSE)="","",VLOOKUP(B657,'[1]TERMELŐ_11.30.'!A:AJ,36,FALSE))</f>
        <v/>
      </c>
      <c r="X657" s="10"/>
      <c r="Y657" s="13">
        <f>+VLOOKUP(B657,'[1]TERMELŐ_11.30.'!$A:$BH,53,FALSE)</f>
        <v>0</v>
      </c>
      <c r="Z657" s="13">
        <f>+VLOOKUP(B657,'[1]TERMELŐ_11.30.'!$A:$BH,54,FALSE)+VLOOKUP(B657,'[1]TERMELŐ_11.30.'!$A:$BH,55,FALSE)+VLOOKUP(B657,'[1]TERMELŐ_11.30.'!$A:$BH,56,FALSE)+VLOOKUP(B657,'[1]TERMELŐ_11.30.'!$A:$BH,57,FALSE)+VLOOKUP(B657,'[1]TERMELŐ_11.30.'!$A:$BH,58,FALSE)+VLOOKUP(B657,'[1]TERMELŐ_11.30.'!$A:$BH,59,FALSE)+VLOOKUP(B657,'[1]TERMELŐ_11.30.'!$A:$BH,60,FALSE)</f>
        <v>0</v>
      </c>
      <c r="AA657" s="14" t="str">
        <f>IF(VLOOKUP(B657,'[1]TERMELŐ_11.30.'!A:AZ,51,FALSE)="","",VLOOKUP(B657,'[1]TERMELŐ_11.30.'!A:AZ,51,FALSE))</f>
        <v/>
      </c>
      <c r="AB657" s="14" t="str">
        <f>IF(VLOOKUP(B657,'[1]TERMELŐ_11.30.'!A:AZ,52,FALSE)="","",VLOOKUP(B657,'[1]TERMELŐ_11.30.'!A:AZ,52,FALSE))</f>
        <v/>
      </c>
    </row>
  </sheetData>
  <mergeCells count="14">
    <mergeCell ref="Q2:Q3"/>
    <mergeCell ref="R2:R3"/>
    <mergeCell ref="S2:W2"/>
    <mergeCell ref="X2:AB2"/>
    <mergeCell ref="A1:AB1"/>
    <mergeCell ref="A2:A3"/>
    <mergeCell ref="B2:B3"/>
    <mergeCell ref="C2:J2"/>
    <mergeCell ref="K2:K3"/>
    <mergeCell ref="L2:L3"/>
    <mergeCell ref="M2:M3"/>
    <mergeCell ref="N2:N3"/>
    <mergeCell ref="O2:O3"/>
    <mergeCell ref="P2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Publikáció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Sepsi Attila</dc:creator>
  <cp:lastModifiedBy>Becser Vanda Éva</cp:lastModifiedBy>
  <dcterms:created xsi:type="dcterms:W3CDTF">2024-09-16T07:35:37Z</dcterms:created>
  <dcterms:modified xsi:type="dcterms:W3CDTF">2024-09-18T12:23:00Z</dcterms:modified>
</cp:coreProperties>
</file>